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book.xml" ContentType="application/vnd.openxmlformats-officedocument.spreadsheetml.sheet.main+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2852" windowWidth="23256" windowHeight="13896" tabRatio="600" firstSheet="0" activeTab="0" autoFilterDateGrouping="1"/>
  </bookViews>
  <sheets>
    <sheet name="使い方" sheetId="1" state="visible" r:id="rId1"/>
    <sheet name="入力" sheetId="2" state="visible" r:id="rId2"/>
    <sheet name="資格取込" sheetId="3" state="visible" r:id="rId3"/>
    <sheet name="設定" sheetId="4" state="visible" r:id="rId4"/>
    <sheet name="反映項目" sheetId="5" state="visible" r:id="rId5"/>
    <sheet name="学科マスタ" sheetId="6" state="visible" r:id="rId6"/>
    <sheet name="資格マスタ" sheetId="7" state="visible" r:id="rId7"/>
    <sheet name="資格集約" sheetId="8" state="hidden" r:id="rId8"/>
    <sheet name="計算" sheetId="9" state="hidden" r:id="rId9"/>
    <sheet name="01" sheetId="10" state="visible" r:id="rId10"/>
    <sheet name="02" sheetId="11" state="visible" r:id="rId11"/>
    <sheet name="03" sheetId="12" state="visible" r:id="rId12"/>
    <sheet name="04" sheetId="13" state="visible" r:id="rId13"/>
    <sheet name="05" sheetId="14" state="visible" r:id="rId14"/>
    <sheet name="06" sheetId="15" state="visible" r:id="rId15"/>
    <sheet name="07" sheetId="16" state="visible" r:id="rId16"/>
    <sheet name="08" sheetId="17" state="visible" r:id="rId17"/>
    <sheet name="09" sheetId="18" state="visible" r:id="rId18"/>
    <sheet name="10" sheetId="19" state="visible" r:id="rId19"/>
    <sheet name="11" sheetId="20" state="visible" r:id="rId20"/>
    <sheet name="12" sheetId="21" state="visible" r:id="rId21"/>
    <sheet name="13" sheetId="22" state="visible" r:id="rId22"/>
    <sheet name="14" sheetId="23" state="visible" r:id="rId23"/>
    <sheet name="15" sheetId="24" state="visible" r:id="rId24"/>
    <sheet name="16" sheetId="25" state="visible" r:id="rId25"/>
    <sheet name="17" sheetId="26" state="visible" r:id="rId26"/>
    <sheet name="18" sheetId="27" state="visible" r:id="rId27"/>
    <sheet name="19" sheetId="28" state="visible" r:id="rId28"/>
    <sheet name="20" sheetId="29" state="visible" r:id="rId29"/>
    <sheet name="21" sheetId="30" state="visible" r:id="rId30"/>
    <sheet name="22" sheetId="31" state="visible" r:id="rId31"/>
    <sheet name="23" sheetId="32" state="visible" r:id="rId32"/>
    <sheet name="24" sheetId="33" state="visible" r:id="rId33"/>
    <sheet name="25" sheetId="34" state="visible" r:id="rId34"/>
    <sheet name="26" sheetId="35" state="visible" r:id="rId35"/>
    <sheet name="27" sheetId="36" state="visible" r:id="rId36"/>
    <sheet name="28" sheetId="37" state="visible" r:id="rId37"/>
    <sheet name="29" sheetId="38" state="visible" r:id="rId38"/>
    <sheet name="30" sheetId="39" state="visible" r:id="rId39"/>
    <sheet name="31" sheetId="40" state="visible" r:id="rId40"/>
    <sheet name="32" sheetId="41" state="visible" r:id="rId41"/>
    <sheet name="33" sheetId="42" state="visible" r:id="rId42"/>
    <sheet name="34" sheetId="43" state="visible" r:id="rId43"/>
    <sheet name="35" sheetId="44" state="visible" r:id="rId44"/>
    <sheet name="36" sheetId="45" state="visible" r:id="rId45"/>
    <sheet name="37" sheetId="46" state="visible" r:id="rId46"/>
    <sheet name="38" sheetId="47" state="visible" r:id="rId47"/>
    <sheet name="39" sheetId="48" state="visible" r:id="rId48"/>
    <sheet name="40" sheetId="49" state="visible" r:id="rId49"/>
  </sheets>
  <definedNames>
    <definedName name="_xlnm.Print_Area" localSheetId="9">'01'!$A$1:$EC$90</definedName>
    <definedName name="_xlnm.Print_Area" localSheetId="10">'02'!$A$1:$EC$90</definedName>
    <definedName name="_xlnm.Print_Area" localSheetId="11">'03'!$A$1:$EC$90</definedName>
    <definedName name="_xlnm.Print_Area" localSheetId="12">'04'!$A$1:$EC$90</definedName>
    <definedName name="_xlnm.Print_Area" localSheetId="13">'05'!$A$1:$EC$90</definedName>
    <definedName name="_xlnm.Print_Area" localSheetId="14">'06'!$A$1:$EC$90</definedName>
    <definedName name="_xlnm.Print_Area" localSheetId="15">'07'!$A$1:$EC$90</definedName>
    <definedName name="_xlnm.Print_Area" localSheetId="16">'08'!$A$1:$EC$90</definedName>
    <definedName name="_xlnm.Print_Area" localSheetId="17">'09'!$A$1:$EC$90</definedName>
    <definedName name="_xlnm.Print_Area" localSheetId="18">'10'!$A$1:$EC$90</definedName>
    <definedName name="_xlnm.Print_Area" localSheetId="19">'11'!$A$1:$EC$90</definedName>
    <definedName name="_xlnm.Print_Area" localSheetId="20">'12'!$A$1:$EC$90</definedName>
    <definedName name="_xlnm.Print_Area" localSheetId="21">'13'!$A$1:$EC$90</definedName>
    <definedName name="_xlnm.Print_Area" localSheetId="22">'14'!$A$1:$EC$90</definedName>
    <definedName name="_xlnm.Print_Area" localSheetId="23">'15'!$A$1:$EC$90</definedName>
    <definedName name="_xlnm.Print_Area" localSheetId="24">'16'!$A$1:$EC$90</definedName>
    <definedName name="_xlnm.Print_Area" localSheetId="25">'17'!$A$1:$EC$90</definedName>
    <definedName name="_xlnm.Print_Area" localSheetId="26">'18'!$A$1:$EC$90</definedName>
    <definedName name="_xlnm.Print_Area" localSheetId="27">'19'!$A$1:$EC$90</definedName>
    <definedName name="_xlnm.Print_Area" localSheetId="28">'20'!$A$1:$EC$90</definedName>
    <definedName name="_xlnm.Print_Area" localSheetId="29">'21'!$A$1:$EC$90</definedName>
    <definedName name="_xlnm.Print_Area" localSheetId="30">'22'!$A$1:$EC$90</definedName>
    <definedName name="_xlnm.Print_Area" localSheetId="31">'23'!$A$1:$EC$90</definedName>
    <definedName name="_xlnm.Print_Area" localSheetId="32">'24'!$A$1:$EC$90</definedName>
    <definedName name="_xlnm.Print_Area" localSheetId="33">'25'!$A$1:$EC$90</definedName>
    <definedName name="_xlnm.Print_Area" localSheetId="34">'26'!$A$1:$EC$90</definedName>
    <definedName name="_xlnm.Print_Area" localSheetId="35">'27'!$A$1:$EC$90</definedName>
    <definedName name="_xlnm.Print_Area" localSheetId="36">'28'!$A$1:$EC$90</definedName>
    <definedName name="_xlnm.Print_Area" localSheetId="37">'29'!$A$1:$EC$90</definedName>
    <definedName name="_xlnm.Print_Area" localSheetId="38">'30'!$A$1:$EC$90</definedName>
    <definedName name="_xlnm.Print_Area" localSheetId="39">'31'!$A$1:$EC$90</definedName>
    <definedName name="_xlnm.Print_Area" localSheetId="40">'32'!$A$1:$EC$90</definedName>
    <definedName name="_xlnm.Print_Area" localSheetId="41">'33'!$A$1:$EC$90</definedName>
    <definedName name="_xlnm.Print_Area" localSheetId="42">'34'!$A$1:$EC$90</definedName>
    <definedName name="_xlnm.Print_Area" localSheetId="43">'35'!$A$1:$EC$90</definedName>
    <definedName name="_xlnm.Print_Area" localSheetId="44">'36'!$A$1:$EC$90</definedName>
    <definedName name="_xlnm.Print_Area" localSheetId="45">'37'!$A$1:$EC$90</definedName>
    <definedName name="_xlnm.Print_Area" localSheetId="46">'38'!$A$1:$EC$90</definedName>
    <definedName name="_xlnm.Print_Area" localSheetId="47">'39'!$A$1:$EC$90</definedName>
    <definedName name="_xlnm.Print_Area" localSheetId="48">'40'!$A$1:$EC$90</definedName>
  </definedNames>
  <calcPr calcId="191028" fullCalcOnLoad="1"/>
</workbook>
</file>

<file path=xl/styles.xml><?xml version="1.0" encoding="utf-8"?>
<styleSheet xmlns="http://schemas.openxmlformats.org/spreadsheetml/2006/main">
  <numFmts count="2">
    <numFmt numFmtId="164" formatCode="yyyy-mm-dd"/>
    <numFmt numFmtId="165" formatCode="yyyy/mm/dd"/>
  </numFmts>
  <fonts count="20">
    <font>
      <name val="ＭＳ Ｐゴシック"/>
      <charset val="128"/>
      <family val="3"/>
      <sz val="11"/>
    </font>
    <font>
      <name val="ＭＳ Ｐゴシック"/>
      <charset val="128"/>
      <family val="3"/>
      <sz val="6"/>
    </font>
    <font>
      <name val="ＭＳ Ｐ明朝"/>
      <charset val="128"/>
      <family val="1"/>
      <sz val="11"/>
    </font>
    <font>
      <name val="ＭＳ Ｐ明朝"/>
      <charset val="128"/>
      <family val="1"/>
      <color theme="1"/>
      <sz val="11"/>
    </font>
    <font>
      <name val="ＭＳ Ｐ明朝"/>
      <charset val="128"/>
      <family val="1"/>
      <color theme="1"/>
      <sz val="20"/>
    </font>
    <font>
      <name val="ＭＳ Ｐ明朝"/>
      <charset val="128"/>
      <family val="1"/>
      <color theme="1"/>
      <sz val="18"/>
    </font>
    <font>
      <name val="ＭＳ Ｐ明朝"/>
      <charset val="128"/>
      <family val="1"/>
      <color theme="1"/>
      <sz val="10"/>
    </font>
    <font>
      <name val="ＭＳ Ｐ明朝"/>
      <charset val="128"/>
      <family val="1"/>
      <color theme="1"/>
      <sz val="9"/>
    </font>
    <font>
      <name val="ＭＳ Ｐ明朝"/>
      <charset val="128"/>
      <family val="1"/>
      <color theme="1"/>
      <sz val="8.5"/>
    </font>
    <font>
      <name val="ＭＳ Ｐ明朝"/>
      <sz val="10"/>
    </font>
    <font>
      <name val="ＭＳ Ｐ明朝"/>
      <sz val="16"/>
    </font>
    <font>
      <name val="ＭＳ Ｐ明朝"/>
      <sz val="10.5"/>
    </font>
    <font>
      <name val="ＭＳ Ｐ明朝"/>
      <sz val="9"/>
    </font>
    <font>
      <b val="1"/>
      <sz val="13"/>
    </font>
    <font>
      <color rgb="00666666"/>
      <sz val="9"/>
    </font>
    <font>
      <b val="1"/>
      <sz val="10"/>
    </font>
    <font>
      <color rgb="00999999"/>
      <sz val="8"/>
    </font>
    <font>
      <b val="1"/>
      <sz val="12"/>
    </font>
    <font>
      <b val="1"/>
      <sz val="9"/>
    </font>
    <font>
      <b val="1"/>
      <sz val="11"/>
    </font>
  </fonts>
  <fills count="6">
    <fill>
      <patternFill/>
    </fill>
    <fill>
      <patternFill patternType="gray125"/>
    </fill>
    <fill>
      <patternFill patternType="solid">
        <fgColor rgb="00D6E2EF"/>
      </patternFill>
    </fill>
    <fill>
      <patternFill patternType="solid">
        <fgColor rgb="00E8EEF4"/>
      </patternFill>
    </fill>
    <fill>
      <patternFill patternType="solid">
        <fgColor rgb="00EFEFEF"/>
      </patternFill>
    </fill>
    <fill>
      <patternFill patternType="solid">
        <fgColor rgb="00FFFDE7"/>
      </patternFill>
    </fill>
  </fills>
  <borders count="26">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style="dotted">
        <color indexed="64"/>
      </bottom>
      <diagonal/>
    </border>
    <border>
      <left/>
      <right/>
      <top/>
      <bottom style="dotted">
        <color indexed="64"/>
      </bottom>
      <diagonal/>
    </border>
    <border>
      <left/>
      <right style="thin">
        <color indexed="64"/>
      </right>
      <top/>
      <bottom style="dotted">
        <color indexed="64"/>
      </bottom>
      <diagonal/>
    </border>
    <border>
      <left/>
      <right/>
      <top style="thin">
        <color indexed="64"/>
      </top>
      <bottom style="thin">
        <color indexed="64"/>
      </bottom>
      <diagonal/>
    </border>
    <border>
      <left style="thin">
        <color indexed="64"/>
      </left>
      <right/>
      <top style="dotted">
        <color indexed="64"/>
      </top>
      <bottom/>
      <diagonal/>
    </border>
    <border>
      <left/>
      <right/>
      <top style="dotted">
        <color indexed="64"/>
      </top>
      <bottom/>
      <diagonal/>
    </border>
    <border>
      <left/>
      <right style="thin">
        <color indexed="64"/>
      </right>
      <top style="dotted">
        <color indexed="64"/>
      </top>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dotted">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dotted">
        <color indexed="64"/>
      </bottom>
      <diagonal/>
    </border>
    <border>
      <left/>
      <right style="thin">
        <color indexed="64"/>
      </right>
      <top style="thin">
        <color indexed="64"/>
      </top>
      <bottom style="dotted">
        <color indexed="64"/>
      </bottom>
      <diagonal/>
    </border>
    <border>
      <left style="thin">
        <color indexed="64"/>
      </left>
      <right style="thin">
        <color indexed="64"/>
      </right>
      <top/>
      <bottom/>
      <diagonal/>
    </border>
    <border>
      <left style="thin">
        <color rgb="00BFBFBF"/>
      </left>
      <right style="thin">
        <color rgb="00BFBFBF"/>
      </right>
      <top style="thin">
        <color rgb="00BFBFBF"/>
      </top>
      <bottom style="thin">
        <color rgb="00BFBFBF"/>
      </bottom>
    </border>
  </borders>
  <cellStyleXfs count="1">
    <xf numFmtId="0" fontId="0" fillId="0" borderId="0" applyAlignment="1">
      <alignment vertical="center"/>
    </xf>
  </cellStyleXfs>
  <cellXfs count="179">
    <xf numFmtId="0" fontId="0" fillId="0" borderId="0" applyAlignment="1" pivotButton="0" quotePrefix="0" xfId="0">
      <alignment vertical="center"/>
    </xf>
    <xf numFmtId="0" fontId="2" fillId="0" borderId="0" applyAlignment="1" pivotButton="0" quotePrefix="0" xfId="0">
      <alignment vertical="center"/>
    </xf>
    <xf numFmtId="0" fontId="3" fillId="0" borderId="0" applyAlignment="1" pivotButton="0" quotePrefix="0" xfId="0">
      <alignment vertical="center"/>
    </xf>
    <xf numFmtId="0" fontId="4" fillId="0" borderId="0" applyAlignment="1" pivotButton="0" quotePrefix="0" xfId="0">
      <alignment vertical="center"/>
    </xf>
    <xf numFmtId="0" fontId="3" fillId="0" borderId="1" applyAlignment="1" pivotButton="0" quotePrefix="0" xfId="0">
      <alignment vertical="center"/>
    </xf>
    <xf numFmtId="0" fontId="3" fillId="0" borderId="2" applyAlignment="1" pivotButton="0" quotePrefix="0" xfId="0">
      <alignment vertical="center"/>
    </xf>
    <xf numFmtId="0" fontId="3" fillId="0" borderId="3" applyAlignment="1" pivotButton="0" quotePrefix="0" xfId="0">
      <alignment vertical="center"/>
    </xf>
    <xf numFmtId="0" fontId="3" fillId="0" borderId="4" applyAlignment="1" pivotButton="0" quotePrefix="0" xfId="0">
      <alignment vertical="center"/>
    </xf>
    <xf numFmtId="0" fontId="3" fillId="0" borderId="5" applyAlignment="1" pivotButton="0" quotePrefix="0" xfId="0">
      <alignment vertical="center"/>
    </xf>
    <xf numFmtId="0" fontId="7" fillId="0" borderId="0" applyAlignment="1" pivotButton="0" quotePrefix="0" xfId="0">
      <alignment horizontal="center" vertical="center"/>
    </xf>
    <xf numFmtId="0" fontId="7" fillId="0" borderId="5" applyAlignment="1" pivotButton="0" quotePrefix="0" xfId="0">
      <alignment horizontal="center" vertical="center"/>
    </xf>
    <xf numFmtId="0" fontId="7" fillId="0" borderId="0" applyAlignment="1" pivotButton="0" quotePrefix="0" xfId="0">
      <alignment vertical="center"/>
    </xf>
    <xf numFmtId="0" fontId="7" fillId="0" borderId="5" applyAlignment="1" pivotButton="0" quotePrefix="0" xfId="0">
      <alignment vertical="center"/>
    </xf>
    <xf numFmtId="0" fontId="7" fillId="0" borderId="7" applyAlignment="1" pivotButton="0" quotePrefix="0" xfId="0">
      <alignment vertical="center"/>
    </xf>
    <xf numFmtId="0" fontId="3" fillId="0" borderId="7" applyAlignment="1" pivotButton="0" quotePrefix="0" xfId="0">
      <alignment vertical="center"/>
    </xf>
    <xf numFmtId="0" fontId="3" fillId="0" borderId="8" applyAlignment="1" pivotButton="0" quotePrefix="0" xfId="0">
      <alignment vertical="center"/>
    </xf>
    <xf numFmtId="0" fontId="3" fillId="0" borderId="6" applyAlignment="1" pivotButton="0" quotePrefix="0" xfId="0">
      <alignment vertical="center"/>
    </xf>
    <xf numFmtId="0" fontId="7" fillId="0" borderId="2" applyAlignment="1" pivotButton="0" quotePrefix="0" xfId="0">
      <alignment vertical="center"/>
    </xf>
    <xf numFmtId="0" fontId="6" fillId="0" borderId="2" applyAlignment="1" pivotButton="0" quotePrefix="0" xfId="0">
      <alignment vertical="center"/>
    </xf>
    <xf numFmtId="0" fontId="6" fillId="0" borderId="0" applyAlignment="1" pivotButton="0" quotePrefix="0" xfId="0">
      <alignment vertical="center"/>
    </xf>
    <xf numFmtId="0" fontId="6" fillId="0" borderId="7" applyAlignment="1" pivotButton="0" quotePrefix="0" xfId="0">
      <alignment vertical="center"/>
    </xf>
    <xf numFmtId="0" fontId="3" fillId="0" borderId="12" applyAlignment="1" pivotButton="0" quotePrefix="0" xfId="0">
      <alignment vertical="center"/>
    </xf>
    <xf numFmtId="0" fontId="3" fillId="0" borderId="10" applyAlignment="1" pivotButton="0" quotePrefix="0" xfId="0">
      <alignment vertical="center"/>
    </xf>
    <xf numFmtId="0" fontId="3" fillId="0" borderId="11" applyAlignment="1" pivotButton="0" quotePrefix="0" xfId="0">
      <alignment vertical="center"/>
    </xf>
    <xf numFmtId="0" fontId="3" fillId="0" borderId="14" applyAlignment="1" pivotButton="0" quotePrefix="0" xfId="0">
      <alignment vertical="center"/>
    </xf>
    <xf numFmtId="0" fontId="3" fillId="0" borderId="15" applyAlignment="1" pivotButton="0" quotePrefix="0" xfId="0">
      <alignment vertical="center"/>
    </xf>
    <xf numFmtId="0" fontId="7" fillId="0" borderId="2" applyAlignment="1" pivotButton="0" quotePrefix="0" xfId="0">
      <alignment vertical="center" textRotation="255"/>
    </xf>
    <xf numFmtId="0" fontId="7" fillId="0" borderId="0" applyAlignment="1" pivotButton="0" quotePrefix="0" xfId="0">
      <alignment vertical="distributed" textRotation="255"/>
    </xf>
    <xf numFmtId="0" fontId="6" fillId="0" borderId="2" applyAlignment="1" pivotButton="0" quotePrefix="0" xfId="0">
      <alignment vertical="center" textRotation="255"/>
    </xf>
    <xf numFmtId="0" fontId="6" fillId="0" borderId="3" applyAlignment="1" pivotButton="0" quotePrefix="0" xfId="0">
      <alignment vertical="center" textRotation="255"/>
    </xf>
    <xf numFmtId="0" fontId="7" fillId="0" borderId="2" applyAlignment="1" pivotButton="0" quotePrefix="0" xfId="0">
      <alignment vertical="distributed" textRotation="255"/>
    </xf>
    <xf numFmtId="0" fontId="6" fillId="0" borderId="0" applyAlignment="1" pivotButton="0" quotePrefix="0" xfId="0">
      <alignment vertical="center" textRotation="255"/>
    </xf>
    <xf numFmtId="0" fontId="6" fillId="0" borderId="5" applyAlignment="1" pivotButton="0" quotePrefix="0" xfId="0">
      <alignment vertical="center" textRotation="255"/>
    </xf>
    <xf numFmtId="0" fontId="7" fillId="0" borderId="0" applyAlignment="1" pivotButton="0" quotePrefix="0" xfId="0">
      <alignment vertical="center" textRotation="255"/>
    </xf>
    <xf numFmtId="0" fontId="6" fillId="0" borderId="1" applyAlignment="1" pivotButton="0" quotePrefix="0" xfId="0">
      <alignment vertical="center"/>
    </xf>
    <xf numFmtId="0" fontId="6" fillId="0" borderId="3" applyAlignment="1" pivotButton="0" quotePrefix="0" xfId="0">
      <alignment vertical="center"/>
    </xf>
    <xf numFmtId="0" fontId="6" fillId="0" borderId="4" applyAlignment="1" pivotButton="0" quotePrefix="0" xfId="0">
      <alignment vertical="center"/>
    </xf>
    <xf numFmtId="0" fontId="6" fillId="0" borderId="5" applyAlignment="1" pivotButton="0" quotePrefix="0" xfId="0">
      <alignment vertical="center"/>
    </xf>
    <xf numFmtId="0" fontId="6" fillId="0" borderId="6" applyAlignment="1" pivotButton="0" quotePrefix="0" xfId="0">
      <alignment vertical="center"/>
    </xf>
    <xf numFmtId="0" fontId="6" fillId="0" borderId="8" applyAlignment="1" pivotButton="0" quotePrefix="0" xfId="0">
      <alignment vertical="center"/>
    </xf>
    <xf numFmtId="0" fontId="6" fillId="0" borderId="2" applyAlignment="1" pivotButton="0" quotePrefix="0" xfId="0">
      <alignment vertical="center" textRotation="255" wrapText="1"/>
    </xf>
    <xf numFmtId="0" fontId="6" fillId="0" borderId="0" applyAlignment="1" pivotButton="0" quotePrefix="0" xfId="0">
      <alignment vertical="center" textRotation="255" wrapText="1"/>
    </xf>
    <xf numFmtId="0" fontId="6" fillId="0" borderId="7" applyAlignment="1" pivotButton="0" quotePrefix="0" xfId="0">
      <alignment vertical="center" textRotation="255" wrapText="1"/>
    </xf>
    <xf numFmtId="0" fontId="3" fillId="0" borderId="0" applyAlignment="1" pivotButton="0" quotePrefix="0" xfId="0">
      <alignment vertical="center" textRotation="255" wrapText="1"/>
    </xf>
    <xf numFmtId="0" fontId="3" fillId="0" borderId="5" applyAlignment="1" pivotButton="0" quotePrefix="0" xfId="0">
      <alignment vertical="center" textRotation="255" wrapText="1"/>
    </xf>
    <xf numFmtId="0" fontId="6" fillId="0" borderId="8" applyAlignment="1" pivotButton="0" quotePrefix="0" xfId="0">
      <alignment vertical="center" textRotation="255" wrapText="1"/>
    </xf>
    <xf numFmtId="0" fontId="3" fillId="0" borderId="2" applyAlignment="1" pivotButton="0" quotePrefix="0" xfId="0">
      <alignment vertical="center" textRotation="255" wrapText="1"/>
    </xf>
    <xf numFmtId="0" fontId="6" fillId="0" borderId="4" applyAlignment="1" pivotButton="0" quotePrefix="0" xfId="0">
      <alignment horizontal="center" vertical="center"/>
    </xf>
    <xf numFmtId="0" fontId="6" fillId="0" borderId="0" applyAlignment="1" pivotButton="0" quotePrefix="0" xfId="0">
      <alignment horizontal="center" vertical="center"/>
    </xf>
    <xf numFmtId="0" fontId="6" fillId="0" borderId="6" applyAlignment="1" pivotButton="0" quotePrefix="0" xfId="0">
      <alignment horizontal="center" vertical="center"/>
    </xf>
    <xf numFmtId="0" fontId="6" fillId="0" borderId="7" applyAlignment="1" pivotButton="0" quotePrefix="0" xfId="0">
      <alignment horizontal="center" vertical="center"/>
    </xf>
    <xf numFmtId="0" fontId="7" fillId="0" borderId="0" applyAlignment="1" pivotButton="0" quotePrefix="0" xfId="0">
      <alignment horizontal="right" vertical="center"/>
    </xf>
    <xf numFmtId="0" fontId="7" fillId="0" borderId="0" applyAlignment="1" pivotButton="0" quotePrefix="0" xfId="0">
      <alignment horizontal="center" vertical="center"/>
    </xf>
    <xf numFmtId="0" fontId="7" fillId="0" borderId="5" applyAlignment="1" pivotButton="0" quotePrefix="0" xfId="0">
      <alignment horizontal="center" vertical="center"/>
    </xf>
    <xf numFmtId="0" fontId="6" fillId="0" borderId="1" applyAlignment="1" pivotButton="0" quotePrefix="0" xfId="0">
      <alignment horizontal="center" vertical="center"/>
    </xf>
    <xf numFmtId="0" fontId="6" fillId="0" borderId="2" applyAlignment="1" pivotButton="0" quotePrefix="0" xfId="0">
      <alignment horizontal="center" vertical="center"/>
    </xf>
    <xf numFmtId="0" fontId="6" fillId="0" borderId="1" applyAlignment="1" pivotButton="0" quotePrefix="0" xfId="0">
      <alignment horizontal="center" vertical="center" textRotation="255"/>
    </xf>
    <xf numFmtId="0" fontId="6" fillId="0" borderId="2" applyAlignment="1" pivotButton="0" quotePrefix="0" xfId="0">
      <alignment horizontal="center" vertical="center" textRotation="255"/>
    </xf>
    <xf numFmtId="0" fontId="6" fillId="0" borderId="3" applyAlignment="1" pivotButton="0" quotePrefix="0" xfId="0">
      <alignment horizontal="center" vertical="center" textRotation="255"/>
    </xf>
    <xf numFmtId="0" fontId="6" fillId="0" borderId="4" applyAlignment="1" pivotButton="0" quotePrefix="0" xfId="0">
      <alignment horizontal="center" vertical="center" textRotation="255"/>
    </xf>
    <xf numFmtId="0" fontId="6" fillId="0" borderId="0" applyAlignment="1" pivotButton="0" quotePrefix="0" xfId="0">
      <alignment horizontal="center" vertical="center" textRotation="255"/>
    </xf>
    <xf numFmtId="0" fontId="6" fillId="0" borderId="5" applyAlignment="1" pivotButton="0" quotePrefix="0" xfId="0">
      <alignment horizontal="center" vertical="center" textRotation="255"/>
    </xf>
    <xf numFmtId="0" fontId="6" fillId="0" borderId="6" applyAlignment="1" pivotButton="0" quotePrefix="0" xfId="0">
      <alignment horizontal="center" vertical="center" textRotation="255"/>
    </xf>
    <xf numFmtId="0" fontId="6" fillId="0" borderId="7" applyAlignment="1" pivotButton="0" quotePrefix="0" xfId="0">
      <alignment horizontal="center" vertical="center" textRotation="255"/>
    </xf>
    <xf numFmtId="0" fontId="6" fillId="0" borderId="8" applyAlignment="1" pivotButton="0" quotePrefix="0" xfId="0">
      <alignment horizontal="center" vertical="center" textRotation="255"/>
    </xf>
    <xf numFmtId="0" fontId="6" fillId="0" borderId="1" applyAlignment="1" pivotButton="0" quotePrefix="0" xfId="0">
      <alignment horizontal="center" vertical="center" textRotation="255" wrapText="1"/>
    </xf>
    <xf numFmtId="0" fontId="6" fillId="0" borderId="2" applyAlignment="1" pivotButton="0" quotePrefix="0" xfId="0">
      <alignment horizontal="center" vertical="center" textRotation="255" wrapText="1"/>
    </xf>
    <xf numFmtId="0" fontId="6" fillId="0" borderId="4" applyAlignment="1" pivotButton="0" quotePrefix="0" xfId="0">
      <alignment horizontal="center" vertical="center" textRotation="255" wrapText="1"/>
    </xf>
    <xf numFmtId="0" fontId="6" fillId="0" borderId="0" applyAlignment="1" pivotButton="0" quotePrefix="0" xfId="0">
      <alignment horizontal="center" vertical="center" textRotation="255" wrapText="1"/>
    </xf>
    <xf numFmtId="0" fontId="6" fillId="0" borderId="6" applyAlignment="1" pivotButton="0" quotePrefix="0" xfId="0">
      <alignment horizontal="center" vertical="center" textRotation="255" wrapText="1"/>
    </xf>
    <xf numFmtId="0" fontId="6" fillId="0" borderId="7" applyAlignment="1" pivotButton="0" quotePrefix="0" xfId="0">
      <alignment horizontal="center" vertical="center" textRotation="255" wrapText="1"/>
    </xf>
    <xf numFmtId="0" fontId="3" fillId="0" borderId="0" applyAlignment="1" pivotButton="0" quotePrefix="0" xfId="0">
      <alignment horizontal="center" vertical="center" textRotation="255" wrapText="1"/>
    </xf>
    <xf numFmtId="0" fontId="3" fillId="0" borderId="5" applyAlignment="1" pivotButton="0" quotePrefix="0" xfId="0">
      <alignment horizontal="center" vertical="center" textRotation="255" wrapText="1"/>
    </xf>
    <xf numFmtId="0" fontId="7" fillId="0" borderId="5" applyAlignment="1" pivotButton="0" quotePrefix="0" xfId="0">
      <alignment horizontal="right" vertical="center"/>
    </xf>
    <xf numFmtId="0" fontId="7" fillId="0" borderId="7" applyAlignment="1" pivotButton="0" quotePrefix="0" xfId="0">
      <alignment horizontal="right" vertical="center"/>
    </xf>
    <xf numFmtId="0" fontId="7" fillId="0" borderId="8" applyAlignment="1" pivotButton="0" quotePrefix="0" xfId="0">
      <alignment horizontal="right" vertical="center"/>
    </xf>
    <xf numFmtId="0" fontId="7" fillId="0" borderId="2" applyAlignment="1" pivotButton="0" quotePrefix="0" xfId="0">
      <alignment horizontal="center" vertical="center"/>
    </xf>
    <xf numFmtId="0" fontId="6" fillId="0" borderId="5" applyAlignment="1" pivotButton="0" quotePrefix="0" xfId="0">
      <alignment horizontal="center" vertical="center" textRotation="255" wrapText="1"/>
    </xf>
    <xf numFmtId="0" fontId="6" fillId="0" borderId="8" applyAlignment="1" pivotButton="0" quotePrefix="0" xfId="0">
      <alignment horizontal="center" vertical="center" textRotation="255" wrapText="1"/>
    </xf>
    <xf numFmtId="0" fontId="6" fillId="0" borderId="1" applyAlignment="1" pivotButton="0" quotePrefix="0" xfId="0">
      <alignment horizontal="center" vertical="center" wrapText="1"/>
    </xf>
    <xf numFmtId="0" fontId="6" fillId="0" borderId="2" applyAlignment="1" pivotButton="0" quotePrefix="0" xfId="0">
      <alignment horizontal="center" vertical="center" wrapText="1"/>
    </xf>
    <xf numFmtId="0" fontId="6" fillId="0" borderId="3" applyAlignment="1" pivotButton="0" quotePrefix="0" xfId="0">
      <alignment horizontal="center" vertical="center" wrapText="1"/>
    </xf>
    <xf numFmtId="0" fontId="6" fillId="0" borderId="4" applyAlignment="1" pivotButton="0" quotePrefix="0" xfId="0">
      <alignment horizontal="center" vertical="center" wrapText="1"/>
    </xf>
    <xf numFmtId="0" fontId="6" fillId="0" borderId="0" applyAlignment="1" pivotButton="0" quotePrefix="0" xfId="0">
      <alignment horizontal="center" vertical="center" wrapText="1"/>
    </xf>
    <xf numFmtId="0" fontId="6" fillId="0" borderId="5"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7" applyAlignment="1" pivotButton="0" quotePrefix="0" xfId="0">
      <alignment horizontal="center" vertical="center" wrapText="1"/>
    </xf>
    <xf numFmtId="0" fontId="6" fillId="0" borderId="8" applyAlignment="1" pivotButton="0" quotePrefix="0" xfId="0">
      <alignment horizontal="center" vertical="center" wrapText="1"/>
    </xf>
    <xf numFmtId="0" fontId="7" fillId="0" borderId="2" applyAlignment="1" pivotButton="0" quotePrefix="0" xfId="0">
      <alignment horizontal="right" vertical="center"/>
    </xf>
    <xf numFmtId="0" fontId="7" fillId="0" borderId="3" applyAlignment="1" pivotButton="0" quotePrefix="0" xfId="0">
      <alignment horizontal="right" vertical="center"/>
    </xf>
    <xf numFmtId="0" fontId="8" fillId="0" borderId="4" applyAlignment="1" pivotButton="0" quotePrefix="0" xfId="0">
      <alignment horizontal="left" vertical="center" wrapText="1"/>
    </xf>
    <xf numFmtId="0" fontId="8" fillId="0" borderId="0" applyAlignment="1" pivotButton="0" quotePrefix="0" xfId="0">
      <alignment horizontal="left" vertical="center" wrapText="1"/>
    </xf>
    <xf numFmtId="0" fontId="6" fillId="0" borderId="4" applyAlignment="1" pivotButton="0" quotePrefix="0" xfId="0">
      <alignment horizontal="left" vertical="center"/>
    </xf>
    <xf numFmtId="0" fontId="6" fillId="0" borderId="0" applyAlignment="1" pivotButton="0" quotePrefix="0" xfId="0">
      <alignment horizontal="left" vertical="center"/>
    </xf>
    <xf numFmtId="0" fontId="7" fillId="0" borderId="3" applyAlignment="1" pivotButton="0" quotePrefix="0" xfId="0">
      <alignment horizontal="center" vertical="center"/>
    </xf>
    <xf numFmtId="0" fontId="7" fillId="0" borderId="7" applyAlignment="1" pivotButton="0" quotePrefix="0" xfId="0">
      <alignment horizontal="center" vertical="center"/>
    </xf>
    <xf numFmtId="0" fontId="7" fillId="0" borderId="8" applyAlignment="1" pivotButton="0" quotePrefix="0" xfId="0">
      <alignment horizontal="center" vertical="center"/>
    </xf>
    <xf numFmtId="0" fontId="7" fillId="0" borderId="1" applyAlignment="1" pivotButton="0" quotePrefix="0" xfId="0">
      <alignment horizontal="center" vertical="center"/>
    </xf>
    <xf numFmtId="0" fontId="7" fillId="0" borderId="4" applyAlignment="1" pivotButton="0" quotePrefix="0" xfId="0">
      <alignment horizontal="center" vertical="center"/>
    </xf>
    <xf numFmtId="0" fontId="7" fillId="0" borderId="9" applyAlignment="1" pivotButton="0" quotePrefix="0" xfId="0">
      <alignment horizontal="center" vertical="center"/>
    </xf>
    <xf numFmtId="0" fontId="7" fillId="0" borderId="10" applyAlignment="1" pivotButton="0" quotePrefix="0" xfId="0">
      <alignment horizontal="center" vertical="center"/>
    </xf>
    <xf numFmtId="0" fontId="7" fillId="0" borderId="11" applyAlignment="1" pivotButton="0" quotePrefix="0" xfId="0">
      <alignment horizontal="center" vertical="center"/>
    </xf>
    <xf numFmtId="0" fontId="6" fillId="0" borderId="13" applyAlignment="1" pivotButton="0" quotePrefix="0" xfId="0">
      <alignment horizontal="center" vertical="center"/>
    </xf>
    <xf numFmtId="0" fontId="6" fillId="0" borderId="14" applyAlignment="1" pivotButton="0" quotePrefix="0" xfId="0">
      <alignment horizontal="center" vertical="center"/>
    </xf>
    <xf numFmtId="0" fontId="6" fillId="0" borderId="15" applyAlignment="1" pivotButton="0" quotePrefix="0" xfId="0">
      <alignment horizontal="center" vertical="center"/>
    </xf>
    <xf numFmtId="0" fontId="6" fillId="0" borderId="5" applyAlignment="1" pivotButton="0" quotePrefix="0" xfId="0">
      <alignment horizontal="center" vertical="center"/>
    </xf>
    <xf numFmtId="0" fontId="6" fillId="0" borderId="8" applyAlignment="1" pivotButton="0" quotePrefix="0" xfId="0">
      <alignment horizontal="center" vertical="center"/>
    </xf>
    <xf numFmtId="0" fontId="3" fillId="0" borderId="13" applyAlignment="1" pivotButton="0" quotePrefix="0" xfId="0">
      <alignment horizontal="center" vertical="center"/>
    </xf>
    <xf numFmtId="0" fontId="3" fillId="0" borderId="14" applyAlignment="1" pivotButton="0" quotePrefix="0" xfId="0">
      <alignment horizontal="center" vertical="center"/>
    </xf>
    <xf numFmtId="0" fontId="3" fillId="0" borderId="4" applyAlignment="1" pivotButton="0" quotePrefix="0" xfId="0">
      <alignment horizontal="center" vertical="center"/>
    </xf>
    <xf numFmtId="0" fontId="3" fillId="0" borderId="0" applyAlignment="1" pivotButton="0" quotePrefix="0" xfId="0">
      <alignment horizontal="center" vertical="center"/>
    </xf>
    <xf numFmtId="0" fontId="6" fillId="0" borderId="3" applyAlignment="1" pivotButton="0" quotePrefix="0" xfId="0">
      <alignment horizontal="center" vertical="center"/>
    </xf>
    <xf numFmtId="0" fontId="7" fillId="0" borderId="6" applyAlignment="1" pivotButton="0" quotePrefix="0" xfId="0">
      <alignment horizontal="center" vertical="center"/>
    </xf>
    <xf numFmtId="0" fontId="7" fillId="0" borderId="0" applyAlignment="1" pivotButton="0" quotePrefix="0" xfId="0">
      <alignment horizontal="center" vertical="distributed"/>
    </xf>
    <xf numFmtId="0" fontId="5" fillId="0" borderId="0" applyAlignment="1" pivotButton="0" quotePrefix="0" xfId="0">
      <alignment horizontal="center" vertical="center"/>
    </xf>
    <xf numFmtId="0" fontId="3" fillId="0" borderId="7" applyAlignment="1" pivotButton="0" quotePrefix="0" xfId="0">
      <alignment horizontal="center" vertical="center"/>
    </xf>
    <xf numFmtId="0" fontId="6" fillId="0" borderId="4" applyAlignment="1" pivotButton="0" quotePrefix="0" xfId="0">
      <alignment horizontal="left" vertical="center" wrapText="1"/>
    </xf>
    <xf numFmtId="0" fontId="6" fillId="0" borderId="0" applyAlignment="1" pivotButton="0" quotePrefix="0" xfId="0">
      <alignment horizontal="left" vertical="center" wrapText="1"/>
    </xf>
    <xf numFmtId="0" fontId="0" fillId="0" borderId="0" pivotButton="0" quotePrefix="0" xfId="0"/>
    <xf numFmtId="0" fontId="19" fillId="0" borderId="0" pivotButton="0" quotePrefix="0" xfId="0"/>
    <xf numFmtId="0" fontId="13" fillId="0" borderId="0" pivotButton="0" quotePrefix="0" xfId="0"/>
    <xf numFmtId="0" fontId="14" fillId="0" borderId="0" pivotButton="0" quotePrefix="0" xfId="0"/>
    <xf numFmtId="0" fontId="15" fillId="2" borderId="0" applyAlignment="1" pivotButton="0" quotePrefix="0" xfId="0">
      <alignment horizontal="center"/>
    </xf>
    <xf numFmtId="0" fontId="0" fillId="2" borderId="0" pivotButton="0" quotePrefix="0" xfId="0"/>
    <xf numFmtId="0" fontId="15" fillId="3" borderId="25" applyAlignment="1" pivotButton="0" quotePrefix="0" xfId="0">
      <alignment horizontal="center" vertical="center" wrapText="1"/>
    </xf>
    <xf numFmtId="0" fontId="16" fillId="0" borderId="0" pivotButton="0" quotePrefix="0" xfId="0"/>
    <xf numFmtId="0" fontId="0" fillId="4" borderId="25" applyAlignment="1" pivotButton="0" quotePrefix="0" xfId="0">
      <alignment vertical="top" wrapText="1"/>
    </xf>
    <xf numFmtId="0" fontId="0" fillId="5" borderId="25" applyAlignment="1" pivotButton="0" quotePrefix="0" xfId="0">
      <alignment vertical="top" wrapText="1"/>
    </xf>
    <xf numFmtId="165" fontId="0" fillId="5" borderId="25" applyAlignment="1" pivotButton="0" quotePrefix="0" xfId="0">
      <alignment vertical="top" wrapText="1"/>
    </xf>
    <xf numFmtId="0" fontId="17" fillId="0" borderId="0" pivotButton="0" quotePrefix="0" xfId="0"/>
    <xf numFmtId="0" fontId="18" fillId="3" borderId="0" pivotButton="0" quotePrefix="0" xfId="0"/>
    <xf numFmtId="0" fontId="0" fillId="5" borderId="0" pivotButton="0" quotePrefix="0" xfId="0"/>
    <xf numFmtId="165" fontId="0" fillId="0" borderId="0" pivotButton="0" quotePrefix="0" xfId="0"/>
    <xf numFmtId="165" fontId="0" fillId="5" borderId="0" pivotButton="0" quotePrefix="0" xfId="0"/>
    <xf numFmtId="0" fontId="15" fillId="0" borderId="0" pivotButton="0" quotePrefix="0" xfId="0"/>
    <xf numFmtId="0" fontId="0" fillId="5" borderId="0" applyAlignment="1" pivotButton="0" quotePrefix="0" xfId="0">
      <alignment horizontal="center"/>
    </xf>
    <xf numFmtId="0" fontId="18" fillId="0" borderId="0" pivotButton="0" quotePrefix="0" xfId="0"/>
    <xf numFmtId="0" fontId="6" fillId="0" borderId="18" applyAlignment="1" pivotButton="0" quotePrefix="0" xfId="0">
      <alignment horizontal="center" vertical="center" textRotation="255"/>
    </xf>
    <xf numFmtId="0" fontId="0" fillId="0" borderId="2" pivotButton="0" quotePrefix="0" xfId="0"/>
    <xf numFmtId="0" fontId="0" fillId="0" borderId="3" pivotButton="0" quotePrefix="0" xfId="0"/>
    <xf numFmtId="0" fontId="7" fillId="0" borderId="18" applyAlignment="1" pivotButton="0" quotePrefix="0" xfId="0">
      <alignment horizontal="center" vertical="center"/>
    </xf>
    <xf numFmtId="0" fontId="0" fillId="0" borderId="4" pivotButton="0" quotePrefix="0" xfId="0"/>
    <xf numFmtId="0" fontId="0" fillId="0" borderId="5" pivotButton="0" quotePrefix="0" xfId="0"/>
    <xf numFmtId="0" fontId="11" fillId="0" borderId="7" applyAlignment="1" pivotButton="0" quotePrefix="0" xfId="0">
      <alignment horizontal="center" vertical="center"/>
    </xf>
    <xf numFmtId="0" fontId="0" fillId="0" borderId="6" pivotButton="0" quotePrefix="0" xfId="0"/>
    <xf numFmtId="0" fontId="0" fillId="0" borderId="7" pivotButton="0" quotePrefix="0" xfId="0"/>
    <xf numFmtId="0" fontId="0" fillId="0" borderId="8" pivotButton="0" quotePrefix="0" xfId="0"/>
    <xf numFmtId="0" fontId="9" fillId="0" borderId="24" applyAlignment="1" pivotButton="0" quotePrefix="0" xfId="0">
      <alignment horizontal="center" vertical="center"/>
    </xf>
    <xf numFmtId="0" fontId="9" fillId="0" borderId="5" applyAlignment="1" pivotButton="0" quotePrefix="0" xfId="0">
      <alignment horizontal="left" vertical="center" shrinkToFit="1" indent="1"/>
    </xf>
    <xf numFmtId="0" fontId="9" fillId="0" borderId="21" applyAlignment="1" pivotButton="0" quotePrefix="0" xfId="0">
      <alignment horizontal="center" vertical="center" shrinkToFit="1"/>
    </xf>
    <xf numFmtId="0" fontId="6" fillId="0" borderId="18" applyAlignment="1" pivotButton="0" quotePrefix="0" xfId="0">
      <alignment horizontal="center" vertical="center"/>
    </xf>
    <xf numFmtId="0" fontId="10" fillId="0" borderId="18" applyAlignment="1" pivotButton="0" quotePrefix="0" xfId="0">
      <alignment horizontal="center" vertical="center" shrinkToFit="1"/>
    </xf>
    <xf numFmtId="0" fontId="7" fillId="0" borderId="17" applyAlignment="1" pivotButton="0" quotePrefix="0" xfId="0">
      <alignment horizontal="center" vertical="center"/>
    </xf>
    <xf numFmtId="0" fontId="11" fillId="0" borderId="2" applyAlignment="1" pivotButton="0" quotePrefix="0" xfId="0">
      <alignment horizontal="center" vertical="center"/>
    </xf>
    <xf numFmtId="0" fontId="7" fillId="0" borderId="12" applyAlignment="1" pivotButton="0" quotePrefix="0" xfId="0">
      <alignment horizontal="center" vertical="center"/>
    </xf>
    <xf numFmtId="0" fontId="11" fillId="0" borderId="12" applyAlignment="1" pivotButton="0" quotePrefix="0" xfId="0">
      <alignment horizontal="center" vertical="center"/>
    </xf>
    <xf numFmtId="0" fontId="7" fillId="0" borderId="21" applyAlignment="1" pivotButton="0" quotePrefix="0" xfId="0">
      <alignment horizontal="center" vertical="center"/>
    </xf>
    <xf numFmtId="0" fontId="7" fillId="0" borderId="22" applyAlignment="1" pivotButton="0" quotePrefix="0" xfId="0">
      <alignment horizontal="center" vertical="center"/>
    </xf>
    <xf numFmtId="0" fontId="12" fillId="0" borderId="23" applyAlignment="1" pivotButton="0" quotePrefix="0" xfId="0">
      <alignment horizontal="left" vertical="center" indent="1"/>
    </xf>
    <xf numFmtId="0" fontId="9" fillId="0" borderId="19" applyAlignment="1" pivotButton="0" quotePrefix="0" xfId="0">
      <alignment horizontal="center" vertical="center"/>
    </xf>
    <xf numFmtId="0" fontId="0" fillId="0" borderId="9" pivotButton="0" quotePrefix="0" xfId="0"/>
    <xf numFmtId="0" fontId="0" fillId="0" borderId="10" pivotButton="0" quotePrefix="0" xfId="0"/>
    <xf numFmtId="0" fontId="0" fillId="0" borderId="11" pivotButton="0" quotePrefix="0" xfId="0"/>
    <xf numFmtId="0" fontId="6" fillId="0" borderId="20" applyAlignment="1" pivotButton="0" quotePrefix="0" xfId="0">
      <alignment horizontal="center" vertical="center"/>
    </xf>
    <xf numFmtId="0" fontId="0" fillId="0" borderId="14" pivotButton="0" quotePrefix="0" xfId="0"/>
    <xf numFmtId="0" fontId="0" fillId="0" borderId="15" pivotButton="0" quotePrefix="0" xfId="0"/>
    <xf numFmtId="0" fontId="9" fillId="0" borderId="14" applyAlignment="1" pivotButton="0" quotePrefix="0" xfId="0">
      <alignment horizontal="left" vertical="center"/>
    </xf>
    <xf numFmtId="0" fontId="6" fillId="0" borderId="16" applyAlignment="1" pivotButton="0" quotePrefix="0" xfId="0">
      <alignment horizontal="center" vertical="center" textRotation="255"/>
    </xf>
    <xf numFmtId="0" fontId="9" fillId="0" borderId="3" applyAlignment="1" pivotButton="0" quotePrefix="0" xfId="0">
      <alignment horizontal="left" vertical="top" wrapText="1" indent="1"/>
    </xf>
    <xf numFmtId="0" fontId="9" fillId="0" borderId="19" applyAlignment="1" pivotButton="0" quotePrefix="0" xfId="0">
      <alignment horizontal="left" vertical="center" wrapText="1" indent="1"/>
    </xf>
    <xf numFmtId="0" fontId="9" fillId="0" borderId="0" applyAlignment="1" pivotButton="0" quotePrefix="0" xfId="0">
      <alignment horizontal="left" vertical="center"/>
    </xf>
    <xf numFmtId="0" fontId="9" fillId="0" borderId="8" applyAlignment="1" pivotButton="0" quotePrefix="0" xfId="0">
      <alignment horizontal="center" vertical="center" wrapText="1"/>
    </xf>
    <xf numFmtId="0" fontId="6" fillId="0" borderId="17" applyAlignment="1" pivotButton="0" quotePrefix="0" xfId="0">
      <alignment horizontal="center" vertical="center" textRotation="255" wrapText="1"/>
    </xf>
    <xf numFmtId="0" fontId="6" fillId="0" borderId="12" applyAlignment="1" pivotButton="0" quotePrefix="0" xfId="0">
      <alignment horizontal="center" vertical="center" textRotation="255" wrapText="1"/>
    </xf>
    <xf numFmtId="0" fontId="9" fillId="0" borderId="21" applyAlignment="1" pivotButton="0" quotePrefix="0" xfId="0">
      <alignment horizontal="left" vertical="top" wrapText="1" indent="1"/>
    </xf>
    <xf numFmtId="0" fontId="6" fillId="0" borderId="18" applyAlignment="1" pivotButton="0" quotePrefix="0" xfId="0">
      <alignment horizontal="center" vertical="center" wrapText="1"/>
    </xf>
    <xf numFmtId="0" fontId="9" fillId="0" borderId="4" applyAlignment="1" pivotButton="0" quotePrefix="0" xfId="0">
      <alignment horizontal="left" vertical="center" wrapText="1"/>
    </xf>
    <xf numFmtId="0" fontId="11" fillId="0" borderId="0" applyAlignment="1" pivotButton="0" quotePrefix="0" xfId="0">
      <alignment horizontal="center" vertical="center"/>
    </xf>
    <xf numFmtId="0" fontId="6" fillId="0" borderId="19" applyAlignment="1" pivotButton="0" quotePrefix="0" xfId="0">
      <alignment horizontal="center" vertical="center" textRotation="255" wrapText="1"/>
    </xf>
  </cellXfs>
  <cellStyles count="1">
    <cellStyle name="標準"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styles" Target="styles.xml" Id="rId50" /><Relationship Type="http://schemas.openxmlformats.org/officeDocument/2006/relationships/theme" Target="theme/theme1.xml" Id="rId51" /></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4.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5.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6.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7.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8.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9.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10.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1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1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13.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14.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15.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16.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17.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18.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19.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20.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2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2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23.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24.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25.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26.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27.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28.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29.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0.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3.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4.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5.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6.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7.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8.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9.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40.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6.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7.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8.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9.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10.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11.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12.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13.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14.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15.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16.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17.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18.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19.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20.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21.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22.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23.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24.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25.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26.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27.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28.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29.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30.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31.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32.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33.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34.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35.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36.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37.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38.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39.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40.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0.xml.rels><?xml version="1.0" encoding="UTF-8" standalone="yes"?><Relationships xmlns="http://schemas.openxmlformats.org/package/2006/relationships"><Relationship Id="rIdDraw1" Type="http://schemas.openxmlformats.org/officeDocument/2006/relationships/drawing" Target="../drawings/drawing1.xml"/></Relationships>
</file>

<file path=xl/worksheets/_rels/sheet11.xml.rels><?xml version="1.0" encoding="UTF-8" standalone="yes"?><Relationships xmlns="http://schemas.openxmlformats.org/package/2006/relationships"><Relationship Id="rIdDraw1" Type="http://schemas.openxmlformats.org/officeDocument/2006/relationships/drawing" Target="../drawings/drawing2.xml"/></Relationships>
</file>

<file path=xl/worksheets/_rels/sheet12.xml.rels><?xml version="1.0" encoding="UTF-8" standalone="yes"?><Relationships xmlns="http://schemas.openxmlformats.org/package/2006/relationships"><Relationship Id="rIdDraw1" Type="http://schemas.openxmlformats.org/officeDocument/2006/relationships/drawing" Target="../drawings/drawing3.xml"/></Relationships>
</file>

<file path=xl/worksheets/_rels/sheet13.xml.rels><?xml version="1.0" encoding="UTF-8" standalone="yes"?><Relationships xmlns="http://schemas.openxmlformats.org/package/2006/relationships"><Relationship Id="rIdDraw1" Type="http://schemas.openxmlformats.org/officeDocument/2006/relationships/drawing" Target="../drawings/drawing4.xml"/></Relationships>
</file>

<file path=xl/worksheets/_rels/sheet14.xml.rels><?xml version="1.0" encoding="UTF-8" standalone="yes"?><Relationships xmlns="http://schemas.openxmlformats.org/package/2006/relationships"><Relationship Id="rIdDraw1" Type="http://schemas.openxmlformats.org/officeDocument/2006/relationships/drawing" Target="../drawings/drawing5.xml"/></Relationships>
</file>

<file path=xl/worksheets/_rels/sheet15.xml.rels><?xml version="1.0" encoding="UTF-8" standalone="yes"?><Relationships xmlns="http://schemas.openxmlformats.org/package/2006/relationships"><Relationship Id="rIdDraw1" Type="http://schemas.openxmlformats.org/officeDocument/2006/relationships/drawing" Target="../drawings/drawing6.xml"/></Relationships>
</file>

<file path=xl/worksheets/_rels/sheet16.xml.rels><?xml version="1.0" encoding="UTF-8" standalone="yes"?><Relationships xmlns="http://schemas.openxmlformats.org/package/2006/relationships"><Relationship Id="rIdDraw1" Type="http://schemas.openxmlformats.org/officeDocument/2006/relationships/drawing" Target="../drawings/drawing7.xml"/></Relationships>
</file>

<file path=xl/worksheets/_rels/sheet17.xml.rels><?xml version="1.0" encoding="UTF-8" standalone="yes"?><Relationships xmlns="http://schemas.openxmlformats.org/package/2006/relationships"><Relationship Id="rIdDraw1" Type="http://schemas.openxmlformats.org/officeDocument/2006/relationships/drawing" Target="../drawings/drawing8.xml"/></Relationships>
</file>

<file path=xl/worksheets/_rels/sheet18.xml.rels><?xml version="1.0" encoding="UTF-8" standalone="yes"?><Relationships xmlns="http://schemas.openxmlformats.org/package/2006/relationships"><Relationship Id="rIdDraw1" Type="http://schemas.openxmlformats.org/officeDocument/2006/relationships/drawing" Target="../drawings/drawing9.xml"/></Relationships>
</file>

<file path=xl/worksheets/_rels/sheet19.xml.rels><?xml version="1.0" encoding="UTF-8" standalone="yes"?><Relationships xmlns="http://schemas.openxmlformats.org/package/2006/relationships"><Relationship Id="rIdDraw1" Type="http://schemas.openxmlformats.org/officeDocument/2006/relationships/drawing" Target="../drawings/drawing10.xml"/></Relationships>
</file>

<file path=xl/worksheets/_rels/sheet20.xml.rels><?xml version="1.0" encoding="UTF-8" standalone="yes"?><Relationships xmlns="http://schemas.openxmlformats.org/package/2006/relationships"><Relationship Id="rIdDraw1" Type="http://schemas.openxmlformats.org/officeDocument/2006/relationships/drawing" Target="../drawings/drawing11.xml"/></Relationships>
</file>

<file path=xl/worksheets/_rels/sheet21.xml.rels><?xml version="1.0" encoding="UTF-8" standalone="yes"?><Relationships xmlns="http://schemas.openxmlformats.org/package/2006/relationships"><Relationship Id="rIdDraw1" Type="http://schemas.openxmlformats.org/officeDocument/2006/relationships/drawing" Target="../drawings/drawing12.xml"/></Relationships>
</file>

<file path=xl/worksheets/_rels/sheet22.xml.rels><?xml version="1.0" encoding="UTF-8" standalone="yes"?><Relationships xmlns="http://schemas.openxmlformats.org/package/2006/relationships"><Relationship Id="rIdDraw1" Type="http://schemas.openxmlformats.org/officeDocument/2006/relationships/drawing" Target="../drawings/drawing13.xml"/></Relationships>
</file>

<file path=xl/worksheets/_rels/sheet23.xml.rels><?xml version="1.0" encoding="UTF-8" standalone="yes"?><Relationships xmlns="http://schemas.openxmlformats.org/package/2006/relationships"><Relationship Id="rIdDraw1" Type="http://schemas.openxmlformats.org/officeDocument/2006/relationships/drawing" Target="../drawings/drawing14.xml"/></Relationships>
</file>

<file path=xl/worksheets/_rels/sheet24.xml.rels><?xml version="1.0" encoding="UTF-8" standalone="yes"?><Relationships xmlns="http://schemas.openxmlformats.org/package/2006/relationships"><Relationship Id="rIdDraw1" Type="http://schemas.openxmlformats.org/officeDocument/2006/relationships/drawing" Target="../drawings/drawing15.xml"/></Relationships>
</file>

<file path=xl/worksheets/_rels/sheet25.xml.rels><?xml version="1.0" encoding="UTF-8" standalone="yes"?><Relationships xmlns="http://schemas.openxmlformats.org/package/2006/relationships"><Relationship Id="rIdDraw1" Type="http://schemas.openxmlformats.org/officeDocument/2006/relationships/drawing" Target="../drawings/drawing16.xml"/></Relationships>
</file>

<file path=xl/worksheets/_rels/sheet26.xml.rels><?xml version="1.0" encoding="UTF-8" standalone="yes"?><Relationships xmlns="http://schemas.openxmlformats.org/package/2006/relationships"><Relationship Id="rIdDraw1" Type="http://schemas.openxmlformats.org/officeDocument/2006/relationships/drawing" Target="../drawings/drawing17.xml"/></Relationships>
</file>

<file path=xl/worksheets/_rels/sheet27.xml.rels><?xml version="1.0" encoding="UTF-8" standalone="yes"?><Relationships xmlns="http://schemas.openxmlformats.org/package/2006/relationships"><Relationship Id="rIdDraw1" Type="http://schemas.openxmlformats.org/officeDocument/2006/relationships/drawing" Target="../drawings/drawing18.xml"/></Relationships>
</file>

<file path=xl/worksheets/_rels/sheet28.xml.rels><?xml version="1.0" encoding="UTF-8" standalone="yes"?><Relationships xmlns="http://schemas.openxmlformats.org/package/2006/relationships"><Relationship Id="rIdDraw1" Type="http://schemas.openxmlformats.org/officeDocument/2006/relationships/drawing" Target="../drawings/drawing19.xml"/></Relationships>
</file>

<file path=xl/worksheets/_rels/sheet29.xml.rels><?xml version="1.0" encoding="UTF-8" standalone="yes"?><Relationships xmlns="http://schemas.openxmlformats.org/package/2006/relationships"><Relationship Id="rIdDraw1" Type="http://schemas.openxmlformats.org/officeDocument/2006/relationships/drawing" Target="../drawings/drawing20.xml"/></Relationships>
</file>

<file path=xl/worksheets/_rels/sheet30.xml.rels><?xml version="1.0" encoding="UTF-8" standalone="yes"?><Relationships xmlns="http://schemas.openxmlformats.org/package/2006/relationships"><Relationship Id="rIdDraw1" Type="http://schemas.openxmlformats.org/officeDocument/2006/relationships/drawing" Target="../drawings/drawing21.xml"/></Relationships>
</file>

<file path=xl/worksheets/_rels/sheet31.xml.rels><?xml version="1.0" encoding="UTF-8" standalone="yes"?><Relationships xmlns="http://schemas.openxmlformats.org/package/2006/relationships"><Relationship Id="rIdDraw1" Type="http://schemas.openxmlformats.org/officeDocument/2006/relationships/drawing" Target="../drawings/drawing22.xml"/></Relationships>
</file>

<file path=xl/worksheets/_rels/sheet32.xml.rels><?xml version="1.0" encoding="UTF-8" standalone="yes"?><Relationships xmlns="http://schemas.openxmlformats.org/package/2006/relationships"><Relationship Id="rIdDraw1" Type="http://schemas.openxmlformats.org/officeDocument/2006/relationships/drawing" Target="../drawings/drawing23.xml"/></Relationships>
</file>

<file path=xl/worksheets/_rels/sheet33.xml.rels><?xml version="1.0" encoding="UTF-8" standalone="yes"?><Relationships xmlns="http://schemas.openxmlformats.org/package/2006/relationships"><Relationship Id="rIdDraw1" Type="http://schemas.openxmlformats.org/officeDocument/2006/relationships/drawing" Target="../drawings/drawing24.xml"/></Relationships>
</file>

<file path=xl/worksheets/_rels/sheet34.xml.rels><?xml version="1.0" encoding="UTF-8" standalone="yes"?><Relationships xmlns="http://schemas.openxmlformats.org/package/2006/relationships"><Relationship Id="rIdDraw1" Type="http://schemas.openxmlformats.org/officeDocument/2006/relationships/drawing" Target="../drawings/drawing25.xml"/></Relationships>
</file>

<file path=xl/worksheets/_rels/sheet35.xml.rels><?xml version="1.0" encoding="UTF-8" standalone="yes"?><Relationships xmlns="http://schemas.openxmlformats.org/package/2006/relationships"><Relationship Id="rIdDraw1" Type="http://schemas.openxmlformats.org/officeDocument/2006/relationships/drawing" Target="../drawings/drawing26.xml"/></Relationships>
</file>

<file path=xl/worksheets/_rels/sheet36.xml.rels><?xml version="1.0" encoding="UTF-8" standalone="yes"?><Relationships xmlns="http://schemas.openxmlformats.org/package/2006/relationships"><Relationship Id="rIdDraw1" Type="http://schemas.openxmlformats.org/officeDocument/2006/relationships/drawing" Target="../drawings/drawing27.xml"/></Relationships>
</file>

<file path=xl/worksheets/_rels/sheet37.xml.rels><?xml version="1.0" encoding="UTF-8" standalone="yes"?><Relationships xmlns="http://schemas.openxmlformats.org/package/2006/relationships"><Relationship Id="rIdDraw1" Type="http://schemas.openxmlformats.org/officeDocument/2006/relationships/drawing" Target="../drawings/drawing28.xml"/></Relationships>
</file>

<file path=xl/worksheets/_rels/sheet38.xml.rels><?xml version="1.0" encoding="UTF-8" standalone="yes"?><Relationships xmlns="http://schemas.openxmlformats.org/package/2006/relationships"><Relationship Id="rIdDraw1" Type="http://schemas.openxmlformats.org/officeDocument/2006/relationships/drawing" Target="../drawings/drawing29.xml"/></Relationships>
</file>

<file path=xl/worksheets/_rels/sheet39.xml.rels><?xml version="1.0" encoding="UTF-8" standalone="yes"?><Relationships xmlns="http://schemas.openxmlformats.org/package/2006/relationships"><Relationship Id="rIdDraw1" Type="http://schemas.openxmlformats.org/officeDocument/2006/relationships/drawing" Target="../drawings/drawing30.xml"/></Relationships>
</file>

<file path=xl/worksheets/_rels/sheet40.xml.rels><?xml version="1.0" encoding="UTF-8" standalone="yes"?><Relationships xmlns="http://schemas.openxmlformats.org/package/2006/relationships"><Relationship Id="rIdDraw1" Type="http://schemas.openxmlformats.org/officeDocument/2006/relationships/drawing" Target="../drawings/drawing31.xml"/></Relationships>
</file>

<file path=xl/worksheets/_rels/sheet41.xml.rels><?xml version="1.0" encoding="UTF-8" standalone="yes"?><Relationships xmlns="http://schemas.openxmlformats.org/package/2006/relationships"><Relationship Id="rIdDraw1" Type="http://schemas.openxmlformats.org/officeDocument/2006/relationships/drawing" Target="../drawings/drawing32.xml"/></Relationships>
</file>

<file path=xl/worksheets/_rels/sheet42.xml.rels><?xml version="1.0" encoding="UTF-8" standalone="yes"?><Relationships xmlns="http://schemas.openxmlformats.org/package/2006/relationships"><Relationship Id="rIdDraw1" Type="http://schemas.openxmlformats.org/officeDocument/2006/relationships/drawing" Target="../drawings/drawing33.xml"/></Relationships>
</file>

<file path=xl/worksheets/_rels/sheet43.xml.rels><?xml version="1.0" encoding="UTF-8" standalone="yes"?><Relationships xmlns="http://schemas.openxmlformats.org/package/2006/relationships"><Relationship Id="rIdDraw1" Type="http://schemas.openxmlformats.org/officeDocument/2006/relationships/drawing" Target="../drawings/drawing34.xml"/></Relationships>
</file>

<file path=xl/worksheets/_rels/sheet44.xml.rels><?xml version="1.0" encoding="UTF-8" standalone="yes"?><Relationships xmlns="http://schemas.openxmlformats.org/package/2006/relationships"><Relationship Id="rIdDraw1" Type="http://schemas.openxmlformats.org/officeDocument/2006/relationships/drawing" Target="../drawings/drawing35.xml"/></Relationships>
</file>

<file path=xl/worksheets/_rels/sheet45.xml.rels><?xml version="1.0" encoding="UTF-8" standalone="yes"?><Relationships xmlns="http://schemas.openxmlformats.org/package/2006/relationships"><Relationship Id="rIdDraw1" Type="http://schemas.openxmlformats.org/officeDocument/2006/relationships/drawing" Target="../drawings/drawing36.xml"/></Relationships>
</file>

<file path=xl/worksheets/_rels/sheet46.xml.rels><?xml version="1.0" encoding="UTF-8" standalone="yes"?><Relationships xmlns="http://schemas.openxmlformats.org/package/2006/relationships"><Relationship Id="rIdDraw1" Type="http://schemas.openxmlformats.org/officeDocument/2006/relationships/drawing" Target="../drawings/drawing37.xml"/></Relationships>
</file>

<file path=xl/worksheets/_rels/sheet47.xml.rels><?xml version="1.0" encoding="UTF-8" standalone="yes"?><Relationships xmlns="http://schemas.openxmlformats.org/package/2006/relationships"><Relationship Id="rIdDraw1" Type="http://schemas.openxmlformats.org/officeDocument/2006/relationships/drawing" Target="../drawings/drawing38.xml"/></Relationships>
</file>

<file path=xl/worksheets/_rels/sheet48.xml.rels><?xml version="1.0" encoding="UTF-8" standalone="yes"?><Relationships xmlns="http://schemas.openxmlformats.org/package/2006/relationships"><Relationship Id="rIdDraw1" Type="http://schemas.openxmlformats.org/officeDocument/2006/relationships/drawing" Target="../drawings/drawing39.xml"/></Relationships>
</file>

<file path=xl/worksheets/_rels/sheet49.xml.rels><?xml version="1.0" encoding="UTF-8" standalone="yes"?><Relationships xmlns="http://schemas.openxmlformats.org/package/2006/relationships"><Relationship Id="rIdDraw1" Type="http://schemas.openxmlformats.org/officeDocument/2006/relationships/drawing" Target="../drawings/drawing40.xml"/></Relationships>
</file>

<file path=xl/worksheets/sheet1.xml><?xml version="1.0" encoding="utf-8"?>
<worksheet xmlns="http://schemas.openxmlformats.org/spreadsheetml/2006/main">
  <sheetPr>
    <outlinePr summaryBelow="1" summaryRight="1"/>
    <pageSetUpPr/>
  </sheetPr>
  <dimension ref="A1:A50"/>
  <sheetViews>
    <sheetView showGridLines="0" workbookViewId="0">
      <selection activeCell="A1" sqref="A1"/>
    </sheetView>
  </sheetViews>
  <sheetFormatPr baseColWidth="8" defaultRowHeight="15"/>
  <cols>
    <col width="96" customWidth="1" style="118" min="1" max="1"/>
  </cols>
  <sheetData>
    <row r="1">
      <c r="A1" s="119" t="inlineStr">
        <is>
          <t>■ このファイルの使い方（Excelだけで完結します）</t>
        </is>
      </c>
    </row>
    <row r="2">
      <c r="A2" t="inlineStr"/>
    </row>
    <row r="3">
      <c r="A3" t="inlineStr">
        <is>
          <t>1.「入力」シートに、名列順で生徒の情報を入力します（黄色いセル）。</t>
        </is>
      </c>
    </row>
    <row r="4">
      <c r="A4" t="inlineStr">
        <is>
          <t xml:space="preserve">   ・学科は6種類からドロップダウンで選べます（空欄なら「設定」の既定の学科）。</t>
        </is>
      </c>
    </row>
    <row r="5">
      <c r="A5" t="inlineStr">
        <is>
          <t xml:space="preserve">   ・連絡先を空欄にすると、履歴書には自動で「同上」と入ります。</t>
        </is>
      </c>
    </row>
    <row r="6">
      <c r="A6" t="inlineStr">
        <is>
          <t xml:space="preserve">   ・生年月日は「2008/5/12」のように日付で入力してください（元号と満○歳は自動）。</t>
        </is>
      </c>
    </row>
    <row r="7">
      <c r="A7" t="inlineStr"/>
    </row>
    <row r="8">
      <c r="A8" t="inlineStr">
        <is>
          <t>2.「01」〜「40」のシートが、そのまま履歴書になります（数字は入力シートのNo）。</t>
        </is>
      </c>
    </row>
    <row r="9">
      <c r="A9" t="inlineStr">
        <is>
          <t xml:space="preserve">   入力すると自動で反映されるので、印刷前に見て確認してください。</t>
        </is>
      </c>
    </row>
    <row r="10">
      <c r="A10" t="inlineStr"/>
    </row>
    <row r="11">
      <c r="A11" t="inlineStr">
        <is>
          <t>3. PDFにする（1人分）</t>
        </is>
      </c>
    </row>
    <row r="12">
      <c r="A12" t="inlineStr">
        <is>
          <t xml:space="preserve">   その生徒のシートを開く → ファイル → 名前を付けて保存 → ファイルの種類で「PDF」を選ぶ</t>
        </is>
      </c>
    </row>
    <row r="13">
      <c r="A13" t="inlineStr">
        <is>
          <t xml:space="preserve">   （または ファイル → エクスポート → PDF/XPS ドキュメントの作成）</t>
        </is>
      </c>
    </row>
    <row r="14">
      <c r="A14" t="inlineStr"/>
    </row>
    <row r="15">
      <c r="A15" t="inlineStr">
        <is>
          <t>4. PDFにする（全員分・1つのファイル）</t>
        </is>
      </c>
    </row>
    <row r="16">
      <c r="A16" t="inlineStr">
        <is>
          <t xml:space="preserve">   ファイル → エクスポート → PDF/XPS → 「オプション」→「ブック全体」→ 発行</t>
        </is>
      </c>
    </row>
    <row r="17">
      <c r="A17" t="inlineStr">
        <is>
          <t xml:space="preserve">   ※ 必要な生徒のシートだけ出したいときは、シート見出しを Ctrl キーを押しながら選び、</t>
        </is>
      </c>
    </row>
    <row r="18">
      <c r="A18" t="inlineStr">
        <is>
          <t xml:space="preserve">     オプションで「選択したシート」を選びます。</t>
        </is>
      </c>
    </row>
    <row r="19">
      <c r="A19" t="inlineStr"/>
    </row>
    <row r="20">
      <c r="A20" t="inlineStr">
        <is>
          <t>5. 印刷するときは、そのままシートを印刷してください（A4横・1ページに収まります）。</t>
        </is>
      </c>
    </row>
    <row r="21">
      <c r="A21" t="inlineStr"/>
    </row>
    <row r="22">
      <c r="A22" s="119" t="inlineStr">
        <is>
          <t>■ 資格をまとめて取り込む（貼り付けるだけ）</t>
        </is>
      </c>
    </row>
    <row r="23">
      <c r="A23" t="inlineStr">
        <is>
          <t>「資格取込」シートのA6以降に、資格取得の一覧を1行1件で貼り付けてください。</t>
        </is>
      </c>
    </row>
    <row r="24">
      <c r="A24" t="inlineStr">
        <is>
          <t xml:space="preserve">   例) 3-2-15〔タブ〕山田太郎 基礎製図検定 令和6年7月10日</t>
        </is>
      </c>
    </row>
    <row r="25">
      <c r="A25" t="inlineStr">
        <is>
          <t xml:space="preserve">   ・学年-組-出席番号 → 氏名 → 資格名 → 取得日 の順（区切りは空白でもタブでも可）</t>
        </is>
      </c>
    </row>
    <row r="26">
      <c r="A26" t="inlineStr">
        <is>
          <t xml:space="preserve">   ・先頭の番号がないときは氏名で照合します。</t>
        </is>
      </c>
    </row>
    <row r="27">
      <c r="A27" t="inlineStr">
        <is>
          <t xml:space="preserve">   ・「状態」の列に 反映／重複／要確認 が出るので、要確認の行だけ直してください。</t>
        </is>
      </c>
    </row>
    <row r="28">
      <c r="A28" t="inlineStr">
        <is>
          <t xml:space="preserve">   ・手入力した資格と合わせて、取得年月の古い順に並べて印字します（上から5件）。</t>
        </is>
      </c>
    </row>
    <row r="29">
      <c r="A29" t="inlineStr"/>
    </row>
    <row r="30">
      <c r="A30" s="119" t="inlineStr">
        <is>
          <t>■ 各シートの役割</t>
        </is>
      </c>
    </row>
    <row r="31">
      <c r="A31" t="inlineStr">
        <is>
          <t>・入力　　　… 生徒の情報（1行＝1生徒）</t>
        </is>
      </c>
    </row>
    <row r="32">
      <c r="A32" t="inlineStr">
        <is>
          <t>・設定　　　… 基準日（満○歳の計算日）、学校名、既定の学科、卒業（見込）年月</t>
        </is>
      </c>
    </row>
    <row r="33">
      <c r="A33" t="inlineStr">
        <is>
          <t>・反映項目　… 履歴書に出す項目を○×で選ぶ</t>
        </is>
      </c>
    </row>
    <row r="34">
      <c r="A34" t="inlineStr">
        <is>
          <t>・学科マスタ… 在籍校欄に出る学科（6種類）</t>
        </is>
      </c>
    </row>
    <row r="35">
      <c r="A35" t="inlineStr">
        <is>
          <t>・資格取込　… 資格一覧を貼り付けると、名簿と照合して自動で振り分けます</t>
        </is>
      </c>
    </row>
    <row r="36">
      <c r="A36" t="inlineStr">
        <is>
          <t>・資格マスタ… 入力した資格名を正式名称に直す変換表</t>
        </is>
      </c>
    </row>
    <row r="37">
      <c r="A37" t="inlineStr">
        <is>
          <t>・資格集約　… 資格を取得年月順に並べる計算用（非表示・さわらないでください）</t>
        </is>
      </c>
    </row>
    <row r="38">
      <c r="A38" t="inlineStr"/>
    </row>
    <row r="39">
      <c r="A39" s="119" t="inlineStr">
        <is>
          <t>■ 自動で入るもの</t>
        </is>
      </c>
    </row>
    <row r="40">
      <c r="A40" t="inlineStr">
        <is>
          <t>・満○歳　　… 生年月日と「設定」の基準日から計算します。</t>
        </is>
      </c>
    </row>
    <row r="41">
      <c r="A41" t="inlineStr">
        <is>
          <t>・元号の年　… 生年月日から自動で計算します（昭和・平成の丸は手で付けてください）。</t>
        </is>
      </c>
    </row>
    <row r="42">
      <c r="A42" t="inlineStr">
        <is>
          <t>・郵便番号　… 7桁の数字だけでも 123-4567 の形にします。</t>
        </is>
      </c>
    </row>
    <row r="43">
      <c r="A43" t="inlineStr">
        <is>
          <t>・連絡先　　… 空欄なら「同上」。</t>
        </is>
      </c>
    </row>
    <row r="44">
      <c r="A44" t="inlineStr">
        <is>
          <t>・資格　　　… 取得年月の古い順に並べ、資格マスタの正式名称で印字します（上から5件）。</t>
        </is>
      </c>
    </row>
    <row r="45">
      <c r="A45" t="inlineStr">
        <is>
          <t>・在籍校　　… 「設定」の学校名と、生徒ごとの学科を組み合わせます。</t>
        </is>
      </c>
    </row>
    <row r="46">
      <c r="A46" t="inlineStr"/>
    </row>
    <row r="47">
      <c r="A47" s="119" t="inlineStr">
        <is>
          <t>■ 注意</t>
        </is>
      </c>
    </row>
    <row r="48">
      <c r="A48" t="inlineStr">
        <is>
          <t>・写真は印刷した用紙に貼ってください。</t>
        </is>
      </c>
    </row>
    <row r="49">
      <c r="A49" t="inlineStr">
        <is>
          <t>・職歴の「平成／令和」の丸は、印刷後に手で付けてください。</t>
        </is>
      </c>
    </row>
    <row r="50">
      <c r="A50" t="inlineStr">
        <is>
          <t>・シート名（01〜40）や、非表示のシートは変えないでください。</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J44"/>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4.5" customWidth="1" style="118" min="1" max="1"/>
    <col width="9" customWidth="1" style="118" min="2" max="2"/>
    <col width="7" customWidth="1" style="118" min="3" max="3"/>
    <col width="14" customWidth="1" style="118" min="4" max="4"/>
    <col width="16" customWidth="1" style="118" min="5" max="5"/>
    <col width="12.5" customWidth="1" style="118" min="6" max="6"/>
    <col width="26" customWidth="1" style="118" min="7" max="7"/>
    <col width="10" customWidth="1" style="118" min="8" max="8"/>
    <col width="34" customWidth="1" style="118" min="9" max="9"/>
    <col width="26" customWidth="1" style="118" min="10" max="10"/>
    <col width="11" customWidth="1" style="118" min="11" max="11"/>
    <col width="26" customWidth="1" style="118" min="12" max="12"/>
    <col width="20" customWidth="1" style="118" min="13" max="13"/>
    <col width="22" customWidth="1" style="118" min="14" max="14"/>
    <col width="12" customWidth="1" style="118" min="15" max="15"/>
    <col width="22" customWidth="1" style="118" min="16" max="16"/>
    <col width="12" customWidth="1" style="118" min="17" max="17"/>
    <col width="22" customWidth="1" style="118" min="18" max="18"/>
    <col width="12" customWidth="1" style="118" min="19" max="19"/>
    <col width="22" customWidth="1" style="118" min="20" max="20"/>
    <col width="12" customWidth="1" style="118" min="21" max="21"/>
    <col width="22" customWidth="1" style="118" min="22" max="22"/>
    <col width="12" customWidth="1" style="118" min="23" max="23"/>
    <col width="22" customWidth="1" style="118" min="24" max="24"/>
    <col width="12" customWidth="1" style="118" min="25" max="25"/>
    <col width="34" customWidth="1" style="118" min="26" max="26"/>
    <col width="40" customWidth="1" style="118" min="27" max="27"/>
    <col width="18" customWidth="1" style="118" min="28" max="28"/>
    <col width="34" customWidth="1" style="118" min="29" max="29"/>
    <col width="11" customWidth="1" style="118" min="30" max="30"/>
    <col width="26" customWidth="1" style="118" min="31" max="31"/>
    <col width="11" customWidth="1" style="118" min="32" max="32"/>
    <col width="26" customWidth="1" style="118" min="33" max="33"/>
    <col width="26" customWidth="1" style="118" min="34" max="34"/>
    <col hidden="1" width="13" customWidth="1" style="118" min="36" max="36"/>
  </cols>
  <sheetData>
    <row r="1">
      <c r="A1" s="120" t="inlineStr">
        <is>
          <t>入力（1行＝1生徒・名列順）</t>
        </is>
      </c>
      <c r="D1" s="121" t="inlineStr">
        <is>
          <t>黄色いセルに入力すると、履歴書シート（01〜40）に自動で反映されます。Noの数字が、そのままシート名になります。</t>
        </is>
      </c>
    </row>
    <row r="2">
      <c r="A2" s="122" t="inlineStr">
        <is>
          <t>生徒</t>
        </is>
      </c>
      <c r="B2" s="123" t="n"/>
      <c r="C2" s="123" t="n"/>
      <c r="D2" s="123" t="n"/>
      <c r="E2" s="123" t="n"/>
      <c r="F2" s="123" t="n"/>
      <c r="G2" s="123" t="n"/>
      <c r="H2" s="122" t="inlineStr">
        <is>
          <t>現住所</t>
        </is>
      </c>
      <c r="I2" s="123" t="n"/>
      <c r="J2" s="123" t="n"/>
      <c r="K2" s="122" t="inlineStr">
        <is>
          <t>連絡先</t>
        </is>
      </c>
      <c r="L2" s="123" t="n"/>
      <c r="M2" s="123" t="n"/>
      <c r="N2" s="122" t="inlineStr">
        <is>
          <t>資格等</t>
        </is>
      </c>
      <c r="O2" s="123" t="n"/>
      <c r="P2" s="123" t="n"/>
      <c r="Q2" s="123" t="n"/>
      <c r="R2" s="123" t="n"/>
      <c r="S2" s="123" t="n"/>
      <c r="T2" s="123" t="n"/>
      <c r="U2" s="123" t="n"/>
      <c r="V2" s="123" t="n"/>
      <c r="W2" s="123" t="n"/>
      <c r="X2" s="123" t="n"/>
      <c r="Y2" s="123" t="n"/>
      <c r="Z2" s="122" t="inlineStr">
        <is>
          <t>校内外の諸活動</t>
        </is>
      </c>
      <c r="AA2" s="122" t="inlineStr">
        <is>
          <t>志望の動機など</t>
        </is>
      </c>
      <c r="AB2" s="123" t="n"/>
      <c r="AC2" s="123" t="n"/>
      <c r="AD2" s="122" t="inlineStr">
        <is>
          <t>職歴</t>
        </is>
      </c>
      <c r="AE2" s="123" t="n"/>
      <c r="AF2" s="123" t="n"/>
      <c r="AG2" s="123" t="n"/>
      <c r="AH2" s="122" t="inlineStr">
        <is>
          <t>備考</t>
        </is>
      </c>
    </row>
    <row r="3" ht="30" customHeight="1" s="118">
      <c r="A3" s="124" t="inlineStr">
        <is>
          <t>No</t>
        </is>
      </c>
      <c r="B3" s="124" t="inlineStr">
        <is>
          <t>組</t>
        </is>
      </c>
      <c r="C3" s="124" t="inlineStr">
        <is>
          <t>出席番号</t>
        </is>
      </c>
      <c r="D3" s="124" t="inlineStr">
        <is>
          <t>氏名</t>
        </is>
      </c>
      <c r="E3" s="124" t="inlineStr">
        <is>
          <t>ふりがな（氏名）</t>
        </is>
      </c>
      <c r="F3" s="124" t="inlineStr">
        <is>
          <t>生年月日</t>
        </is>
      </c>
      <c r="G3" s="124" t="inlineStr">
        <is>
          <t>学科</t>
        </is>
      </c>
      <c r="H3" s="124" t="inlineStr">
        <is>
          <t>郵便番号</t>
        </is>
      </c>
      <c r="I3" s="124" t="inlineStr">
        <is>
          <t>住所</t>
        </is>
      </c>
      <c r="J3" s="124" t="inlineStr">
        <is>
          <t>ふりがな（住所）</t>
        </is>
      </c>
      <c r="K3" s="124" t="inlineStr">
        <is>
          <t>連絡先 郵便番号</t>
        </is>
      </c>
      <c r="L3" s="124" t="inlineStr">
        <is>
          <t>連絡先 住所</t>
        </is>
      </c>
      <c r="M3" s="124" t="inlineStr">
        <is>
          <t>連絡先 ふりがな</t>
        </is>
      </c>
      <c r="N3" s="124" t="inlineStr">
        <is>
          <t>資格1 名称</t>
        </is>
      </c>
      <c r="O3" s="124" t="inlineStr">
        <is>
          <t>資格1 取得年月</t>
        </is>
      </c>
      <c r="P3" s="124" t="inlineStr">
        <is>
          <t>資格2 名称</t>
        </is>
      </c>
      <c r="Q3" s="124" t="inlineStr">
        <is>
          <t>資格2 取得年月</t>
        </is>
      </c>
      <c r="R3" s="124" t="inlineStr">
        <is>
          <t>資格3 名称</t>
        </is>
      </c>
      <c r="S3" s="124" t="inlineStr">
        <is>
          <t>資格3 取得年月</t>
        </is>
      </c>
      <c r="T3" s="124" t="inlineStr">
        <is>
          <t>資格4 名称</t>
        </is>
      </c>
      <c r="U3" s="124" t="inlineStr">
        <is>
          <t>資格4 取得年月</t>
        </is>
      </c>
      <c r="V3" s="124" t="inlineStr">
        <is>
          <t>資格5 名称</t>
        </is>
      </c>
      <c r="W3" s="124" t="inlineStr">
        <is>
          <t>資格5 取得年月</t>
        </is>
      </c>
      <c r="X3" s="124" t="inlineStr">
        <is>
          <t>資格6 名称</t>
        </is>
      </c>
      <c r="Y3" s="124" t="inlineStr">
        <is>
          <t>資格6 取得年月</t>
        </is>
      </c>
      <c r="Z3" s="124" t="inlineStr">
        <is>
          <t>校内外の諸活動</t>
        </is>
      </c>
      <c r="AA3" s="124" t="inlineStr">
        <is>
          <t>志望の動機</t>
        </is>
      </c>
      <c r="AB3" s="124" t="inlineStr">
        <is>
          <t>希望の職種</t>
        </is>
      </c>
      <c r="AC3" s="124" t="inlineStr">
        <is>
          <t>アピールポイント</t>
        </is>
      </c>
      <c r="AD3" s="124" t="inlineStr">
        <is>
          <t>職歴1 年月</t>
        </is>
      </c>
      <c r="AE3" s="124" t="inlineStr">
        <is>
          <t>職歴1 内容</t>
        </is>
      </c>
      <c r="AF3" s="124" t="inlineStr">
        <is>
          <t>職歴2 年月</t>
        </is>
      </c>
      <c r="AG3" s="124" t="inlineStr">
        <is>
          <t>職歴2 内容</t>
        </is>
      </c>
      <c r="AH3" s="124" t="inlineStr">
        <is>
          <t>備考</t>
        </is>
      </c>
      <c r="AJ3" s="125" t="inlineStr">
        <is>
          <t>照合用（自動）</t>
        </is>
      </c>
    </row>
    <row r="4" hidden="1" s="118">
      <c r="A4" t="inlineStr">
        <is>
          <t>meta.no</t>
        </is>
      </c>
      <c r="B4" t="inlineStr">
        <is>
          <t>meta.class</t>
        </is>
      </c>
      <c r="C4" t="inlineStr">
        <is>
          <t>meta.number</t>
        </is>
      </c>
      <c r="D4" t="inlineStr">
        <is>
          <t>name</t>
        </is>
      </c>
      <c r="E4" t="inlineStr">
        <is>
          <t>name_kana</t>
        </is>
      </c>
      <c r="F4" t="inlineStr">
        <is>
          <t>birth</t>
        </is>
      </c>
      <c r="G4" t="inlineStr">
        <is>
          <t>course</t>
        </is>
      </c>
      <c r="H4" t="inlineStr">
        <is>
          <t>zip</t>
        </is>
      </c>
      <c r="I4" t="inlineStr">
        <is>
          <t>address</t>
        </is>
      </c>
      <c r="J4" t="inlineStr">
        <is>
          <t>address_kana</t>
        </is>
      </c>
      <c r="K4" t="inlineStr">
        <is>
          <t>contact_zip</t>
        </is>
      </c>
      <c r="L4" t="inlineStr">
        <is>
          <t>contact_address</t>
        </is>
      </c>
      <c r="M4" t="inlineStr">
        <is>
          <t>contact_kana</t>
        </is>
      </c>
      <c r="N4" t="inlineStr">
        <is>
          <t>license.1.name</t>
        </is>
      </c>
      <c r="O4" t="inlineStr">
        <is>
          <t>license.1.ym</t>
        </is>
      </c>
      <c r="P4" t="inlineStr">
        <is>
          <t>license.2.name</t>
        </is>
      </c>
      <c r="Q4" t="inlineStr">
        <is>
          <t>license.2.ym</t>
        </is>
      </c>
      <c r="R4" t="inlineStr">
        <is>
          <t>license.3.name</t>
        </is>
      </c>
      <c r="S4" t="inlineStr">
        <is>
          <t>license.3.ym</t>
        </is>
      </c>
      <c r="T4" t="inlineStr">
        <is>
          <t>license.4.name</t>
        </is>
      </c>
      <c r="U4" t="inlineStr">
        <is>
          <t>license.4.ym</t>
        </is>
      </c>
      <c r="V4" t="inlineStr">
        <is>
          <t>license.5.name</t>
        </is>
      </c>
      <c r="W4" t="inlineStr">
        <is>
          <t>license.5.ym</t>
        </is>
      </c>
      <c r="X4" t="inlineStr">
        <is>
          <t>license.6.name</t>
        </is>
      </c>
      <c r="Y4" t="inlineStr">
        <is>
          <t>license.6.ym</t>
        </is>
      </c>
      <c r="Z4" t="inlineStr">
        <is>
          <t>activities</t>
        </is>
      </c>
      <c r="AA4" t="inlineStr">
        <is>
          <t>motivation</t>
        </is>
      </c>
      <c r="AB4" t="inlineStr">
        <is>
          <t>desired_job</t>
        </is>
      </c>
      <c r="AC4" t="inlineStr">
        <is>
          <t>appeal</t>
        </is>
      </c>
      <c r="AD4" t="inlineStr">
        <is>
          <t>job.1.ym</t>
        </is>
      </c>
      <c r="AE4" t="inlineStr">
        <is>
          <t>job.1.text</t>
        </is>
      </c>
      <c r="AF4" t="inlineStr">
        <is>
          <t>job.2.ym</t>
        </is>
      </c>
      <c r="AG4" t="inlineStr">
        <is>
          <t>job.2.text</t>
        </is>
      </c>
      <c r="AH4" t="inlineStr">
        <is>
          <t>remarks</t>
        </is>
      </c>
    </row>
    <row r="5" ht="22" customHeight="1" s="118">
      <c r="A5" s="126" t="n">
        <v>1</v>
      </c>
      <c r="B5" s="126" t="inlineStr">
        <is>
          <t>3年2組</t>
        </is>
      </c>
      <c r="C5" s="126" t="n">
        <v>1</v>
      </c>
      <c r="D5" s="127" t="inlineStr">
        <is>
          <t>佐野 太郎</t>
        </is>
      </c>
      <c r="E5" s="127" t="inlineStr">
        <is>
          <t>さの たろう</t>
        </is>
      </c>
      <c r="F5" s="128" t="n">
        <v>39580</v>
      </c>
      <c r="G5" s="127" t="inlineStr">
        <is>
          <t>機械系機械技術科（専科）</t>
        </is>
      </c>
      <c r="H5" s="127" t="inlineStr">
        <is>
          <t>5980001</t>
        </is>
      </c>
      <c r="I5" s="127" t="inlineStr">
        <is>
          <t>大阪府泉佐野市市場東1丁目2-3 サンプルハイツ101</t>
        </is>
      </c>
      <c r="J5" s="127" t="inlineStr">
        <is>
          <t>おおさかふ いずみさのし いちばひがし</t>
        </is>
      </c>
      <c r="K5" s="127" t="n"/>
      <c r="L5" s="127" t="n"/>
      <c r="M5" s="127" t="n"/>
      <c r="N5" s="127" t="inlineStr">
        <is>
          <t>電気工事士第二種</t>
        </is>
      </c>
      <c r="O5" s="128" t="n">
        <v>45444</v>
      </c>
      <c r="P5" s="127" t="inlineStr">
        <is>
          <t>危険物取扱者乙4</t>
        </is>
      </c>
      <c r="Q5" s="128" t="n">
        <v>45717</v>
      </c>
      <c r="R5" s="127" t="inlineStr">
        <is>
          <t>技能検定　機械加工（普通旋盤作業）3級</t>
        </is>
      </c>
      <c r="S5" s="128" t="n">
        <v>45962</v>
      </c>
      <c r="T5" s="127" t="n"/>
      <c r="U5" s="128" t="n"/>
      <c r="V5" s="127" t="n"/>
      <c r="W5" s="128" t="n"/>
      <c r="X5" s="127" t="n"/>
      <c r="Y5" s="128" t="n"/>
      <c r="Z5" s="127" t="inlineStr">
        <is>
          <t>・1年〜3年 機械研究部に所属（3年次は副部長）
・2年 ものづくりコンテスト旋盤作業部門 校内代表
・3年 体育大会 応援団リーダー</t>
        </is>
      </c>
      <c r="AA5" s="127" t="inlineStr">
        <is>
          <t>実習で金属を削って形にする面白さを知り、ものづくりの現場で働きたいと考えるようになりました。貴社は多品種少量の精密加工に強みがあり、若いうちから幅広い機械に触れられると伺っています。学校で学んだ機械加工の基礎を早く現場で活かし、確かな技術を身につけて長く貢献したいと思い志望しました。</t>
        </is>
      </c>
      <c r="AB5" s="127" t="inlineStr">
        <is>
          <t>機械加工・生産技術</t>
        </is>
      </c>
      <c r="AC5" s="127" t="inlineStr">
        <is>
          <t>旋盤とフライス盤の実習で、寸法公差を守る段取りと確認を身につけました。分からないことはその場で質問し、最後まで丁寧にやり切ることを大切にしています。</t>
        </is>
      </c>
      <c r="AD5" s="128" t="n"/>
      <c r="AE5" s="127" t="n"/>
      <c r="AF5" s="128" t="n"/>
      <c r="AG5" s="127" t="n"/>
      <c r="AH5" s="127" t="inlineStr">
        <is>
          <t>普通自動車免許は卒業後に取得予定です。</t>
        </is>
      </c>
      <c r="AJ5">
        <f>SUBSTITUTE(SUBSTITUTE(D5," ",""),"　","")</f>
        <v/>
      </c>
    </row>
    <row r="6" ht="22" customHeight="1" s="118">
      <c r="A6" s="126" t="n">
        <v>2</v>
      </c>
      <c r="B6" s="126" t="inlineStr">
        <is>
          <t>3年2組</t>
        </is>
      </c>
      <c r="C6" s="126" t="n">
        <v>2</v>
      </c>
      <c r="D6" s="127" t="inlineStr">
        <is>
          <t>近畿 花子</t>
        </is>
      </c>
      <c r="E6" s="127" t="inlineStr">
        <is>
          <t>きんき はなこ</t>
        </is>
      </c>
      <c r="F6" s="128" t="n">
        <v>39755</v>
      </c>
      <c r="G6" s="127" t="inlineStr">
        <is>
          <t>産業創造系製品開発科（専科）</t>
        </is>
      </c>
      <c r="H6" s="127" t="inlineStr">
        <is>
          <t>5900001</t>
        </is>
      </c>
      <c r="I6" s="127" t="inlineStr">
        <is>
          <t>大阪府堺市堺区南瓦町3-1 テストレジデンス2201号室</t>
        </is>
      </c>
      <c r="J6" s="127" t="inlineStr">
        <is>
          <t>おおさかふ さかいし さかいく みなみかわらまち</t>
        </is>
      </c>
      <c r="K6" s="127" t="inlineStr">
        <is>
          <t>5980048</t>
        </is>
      </c>
      <c r="L6" s="127" t="inlineStr">
        <is>
          <t>大阪府泉佐野市りんくう往来北1-1 保護者 近畿一郎方</t>
        </is>
      </c>
      <c r="M6" s="127" t="inlineStr">
        <is>
          <t>おおさかふ いずみさのし りんくうおうらいきた</t>
        </is>
      </c>
      <c r="N6" s="127" t="inlineStr">
        <is>
          <t>計算技術検定3級</t>
        </is>
      </c>
      <c r="O6" s="128" t="n">
        <v>45597</v>
      </c>
      <c r="P6" s="127" t="inlineStr">
        <is>
          <t>基礎製図検定</t>
        </is>
      </c>
      <c r="Q6" s="128" t="n">
        <v>45413</v>
      </c>
      <c r="R6" s="127" t="n"/>
      <c r="S6" s="128" t="n"/>
      <c r="T6" s="127" t="n"/>
      <c r="U6" s="128" t="n"/>
      <c r="V6" s="127" t="n"/>
      <c r="W6" s="128" t="n"/>
      <c r="X6" s="127" t="n"/>
      <c r="Y6" s="128" t="n"/>
      <c r="Z6" s="127" t="inlineStr">
        <is>
          <t>・生徒会 会計（2年）
・吹奏楽部 パートリーダー（3年）
・海岸清掃活動に参加（1年〜3年）</t>
        </is>
      </c>
      <c r="AA6" s="127" t="inlineStr">
        <is>
          <t>工場見学で、たくさんの部品が計画どおりに動いて製品になる仕組みに興味を持ちました。簿記と情報の授業で学んだことを活かして、現場を支える仕事に就きたいと考え志望しました。</t>
        </is>
      </c>
      <c r="AB6" s="127" t="inlineStr">
        <is>
          <t>生産管理・事務</t>
        </is>
      </c>
      <c r="AC6" s="127" t="inlineStr">
        <is>
          <t>3年間、無遅刻無欠席で続けてきました。人と話すことが好きで、部活動では初心者の後輩の指導を担当しました。</t>
        </is>
      </c>
      <c r="AD6" s="128" t="n"/>
      <c r="AE6" s="127" t="n"/>
      <c r="AF6" s="128" t="n"/>
      <c r="AG6" s="127" t="n"/>
      <c r="AH6" s="127" t="n"/>
      <c r="AJ6">
        <f>SUBSTITUTE(SUBSTITUTE(D6," ",""),"　","")</f>
        <v/>
      </c>
    </row>
    <row r="7" ht="22" customHeight="1" s="118">
      <c r="A7" s="126" t="n">
        <v>3</v>
      </c>
      <c r="B7" s="126" t="inlineStr">
        <is>
          <t>3年2組</t>
        </is>
      </c>
      <c r="C7" s="126" t="n">
        <v>3</v>
      </c>
      <c r="D7" s="127" t="inlineStr">
        <is>
          <t>泉州 一郎</t>
        </is>
      </c>
      <c r="E7" s="127" t="inlineStr">
        <is>
          <t>せんしゅう いちろう</t>
        </is>
      </c>
      <c r="F7" s="128" t="n">
        <v>39467</v>
      </c>
      <c r="G7" s="127" t="inlineStr">
        <is>
          <t>電気系電気技術科（専科）</t>
        </is>
      </c>
      <c r="H7" s="127" t="inlineStr">
        <is>
          <t>5960076</t>
        </is>
      </c>
      <c r="I7" s="127" t="inlineStr">
        <is>
          <t>大阪府岸和田市野田町1-1-1</t>
        </is>
      </c>
      <c r="J7" s="127" t="inlineStr">
        <is>
          <t>おおさかふ きしわだし のだちょう</t>
        </is>
      </c>
      <c r="K7" s="127" t="n"/>
      <c r="L7" s="127" t="n"/>
      <c r="M7" s="127" t="n"/>
      <c r="N7" s="127" t="inlineStr">
        <is>
          <t>小型フォークリフト運転特別教育講習修了</t>
        </is>
      </c>
      <c r="O7" s="128" t="n">
        <v>45870</v>
      </c>
      <c r="P7" s="127" t="n"/>
      <c r="Q7" s="128" t="n"/>
      <c r="R7" s="127" t="n"/>
      <c r="S7" s="128" t="n"/>
      <c r="T7" s="127" t="n"/>
      <c r="U7" s="128" t="n"/>
      <c r="V7" s="127" t="n"/>
      <c r="W7" s="128" t="n"/>
      <c r="X7" s="127" t="n"/>
      <c r="Y7" s="128" t="n"/>
      <c r="Z7" s="127" t="inlineStr">
        <is>
          <t>・ソフトテニス部 主将（3年）
・泉州オープンファクトリー参加（2年）</t>
        </is>
      </c>
      <c r="AA7" s="127" t="inlineStr">
        <is>
          <t>インターンシップで貴社の現場を見学し、機械を扱う正確さに憧れました。基礎から学んで一人前になりたいと思い志望しました。</t>
        </is>
      </c>
      <c r="AB7" s="127" t="inlineStr">
        <is>
          <t>機械オペレーター</t>
        </is>
      </c>
      <c r="AC7" s="127" t="inlineStr">
        <is>
          <t>部活動で主将を務め、練習メニューを考えて部員をまとめました。体力に自信があります。</t>
        </is>
      </c>
      <c r="AD7" s="128" t="n"/>
      <c r="AE7" s="127" t="n"/>
      <c r="AF7" s="128" t="n"/>
      <c r="AG7" s="127" t="n"/>
      <c r="AH7" s="127" t="n"/>
      <c r="AJ7">
        <f>SUBSTITUTE(SUBSTITUTE(D7," ",""),"　","")</f>
        <v/>
      </c>
    </row>
    <row r="8" ht="22" customHeight="1" s="118">
      <c r="A8" s="126" t="n">
        <v>4</v>
      </c>
      <c r="B8" s="126" t="n"/>
      <c r="C8" s="126" t="n"/>
      <c r="D8" s="127" t="n"/>
      <c r="E8" s="127" t="n"/>
      <c r="F8" s="128" t="n"/>
      <c r="G8" s="127" t="n"/>
      <c r="H8" s="127" t="n"/>
      <c r="I8" s="127" t="n"/>
      <c r="J8" s="127" t="n"/>
      <c r="K8" s="127" t="n"/>
      <c r="L8" s="127" t="n"/>
      <c r="M8" s="127" t="n"/>
      <c r="N8" s="127" t="n"/>
      <c r="O8" s="128" t="n"/>
      <c r="P8" s="127" t="n"/>
      <c r="Q8" s="128" t="n"/>
      <c r="R8" s="127" t="n"/>
      <c r="S8" s="128" t="n"/>
      <c r="T8" s="127" t="n"/>
      <c r="U8" s="128" t="n"/>
      <c r="V8" s="127" t="n"/>
      <c r="W8" s="128" t="n"/>
      <c r="X8" s="127" t="n"/>
      <c r="Y8" s="128" t="n"/>
      <c r="Z8" s="127" t="n"/>
      <c r="AA8" s="127" t="n"/>
      <c r="AB8" s="127" t="n"/>
      <c r="AC8" s="127" t="n"/>
      <c r="AD8" s="128" t="n"/>
      <c r="AE8" s="127" t="n"/>
      <c r="AF8" s="128" t="n"/>
      <c r="AG8" s="127" t="n"/>
      <c r="AH8" s="127" t="n"/>
      <c r="AJ8">
        <f>SUBSTITUTE(SUBSTITUTE(D8," ",""),"　","")</f>
        <v/>
      </c>
    </row>
    <row r="9" ht="22" customHeight="1" s="118">
      <c r="A9" s="126" t="n">
        <v>5</v>
      </c>
      <c r="B9" s="126" t="n"/>
      <c r="C9" s="126" t="n"/>
      <c r="D9" s="127" t="n"/>
      <c r="E9" s="127" t="n"/>
      <c r="F9" s="128" t="n"/>
      <c r="G9" s="127" t="n"/>
      <c r="H9" s="127" t="n"/>
      <c r="I9" s="127" t="n"/>
      <c r="J9" s="127" t="n"/>
      <c r="K9" s="127" t="n"/>
      <c r="L9" s="127" t="n"/>
      <c r="M9" s="127" t="n"/>
      <c r="N9" s="127" t="n"/>
      <c r="O9" s="128" t="n"/>
      <c r="P9" s="127" t="n"/>
      <c r="Q9" s="128" t="n"/>
      <c r="R9" s="127" t="n"/>
      <c r="S9" s="128" t="n"/>
      <c r="T9" s="127" t="n"/>
      <c r="U9" s="128" t="n"/>
      <c r="V9" s="127" t="n"/>
      <c r="W9" s="128" t="n"/>
      <c r="X9" s="127" t="n"/>
      <c r="Y9" s="128" t="n"/>
      <c r="Z9" s="127" t="n"/>
      <c r="AA9" s="127" t="n"/>
      <c r="AB9" s="127" t="n"/>
      <c r="AC9" s="127" t="n"/>
      <c r="AD9" s="128" t="n"/>
      <c r="AE9" s="127" t="n"/>
      <c r="AF9" s="128" t="n"/>
      <c r="AG9" s="127" t="n"/>
      <c r="AH9" s="127" t="n"/>
      <c r="AJ9">
        <f>SUBSTITUTE(SUBSTITUTE(D9," ",""),"　","")</f>
        <v/>
      </c>
    </row>
    <row r="10" ht="22" customHeight="1" s="118">
      <c r="A10" s="126" t="n">
        <v>6</v>
      </c>
      <c r="B10" s="126" t="n"/>
      <c r="C10" s="126" t="n"/>
      <c r="D10" s="127" t="n"/>
      <c r="E10" s="127" t="n"/>
      <c r="F10" s="128" t="n"/>
      <c r="G10" s="127" t="n"/>
      <c r="H10" s="127" t="n"/>
      <c r="I10" s="127" t="n"/>
      <c r="J10" s="127" t="n"/>
      <c r="K10" s="127" t="n"/>
      <c r="L10" s="127" t="n"/>
      <c r="M10" s="127" t="n"/>
      <c r="N10" s="127" t="n"/>
      <c r="O10" s="128" t="n"/>
      <c r="P10" s="127" t="n"/>
      <c r="Q10" s="128" t="n"/>
      <c r="R10" s="127" t="n"/>
      <c r="S10" s="128" t="n"/>
      <c r="T10" s="127" t="n"/>
      <c r="U10" s="128" t="n"/>
      <c r="V10" s="127" t="n"/>
      <c r="W10" s="128" t="n"/>
      <c r="X10" s="127" t="n"/>
      <c r="Y10" s="128" t="n"/>
      <c r="Z10" s="127" t="n"/>
      <c r="AA10" s="127" t="n"/>
      <c r="AB10" s="127" t="n"/>
      <c r="AC10" s="127" t="n"/>
      <c r="AD10" s="128" t="n"/>
      <c r="AE10" s="127" t="n"/>
      <c r="AF10" s="128" t="n"/>
      <c r="AG10" s="127" t="n"/>
      <c r="AH10" s="127" t="n"/>
      <c r="AJ10">
        <f>SUBSTITUTE(SUBSTITUTE(D10," ",""),"　","")</f>
        <v/>
      </c>
    </row>
    <row r="11" ht="22" customHeight="1" s="118">
      <c r="A11" s="126" t="n">
        <v>7</v>
      </c>
      <c r="B11" s="126" t="n"/>
      <c r="C11" s="126" t="n"/>
      <c r="D11" s="127" t="n"/>
      <c r="E11" s="127" t="n"/>
      <c r="F11" s="128" t="n"/>
      <c r="G11" s="127" t="n"/>
      <c r="H11" s="127" t="n"/>
      <c r="I11" s="127" t="n"/>
      <c r="J11" s="127" t="n"/>
      <c r="K11" s="127" t="n"/>
      <c r="L11" s="127" t="n"/>
      <c r="M11" s="127" t="n"/>
      <c r="N11" s="127" t="n"/>
      <c r="O11" s="128" t="n"/>
      <c r="P11" s="127" t="n"/>
      <c r="Q11" s="128" t="n"/>
      <c r="R11" s="127" t="n"/>
      <c r="S11" s="128" t="n"/>
      <c r="T11" s="127" t="n"/>
      <c r="U11" s="128" t="n"/>
      <c r="V11" s="127" t="n"/>
      <c r="W11" s="128" t="n"/>
      <c r="X11" s="127" t="n"/>
      <c r="Y11" s="128" t="n"/>
      <c r="Z11" s="127" t="n"/>
      <c r="AA11" s="127" t="n"/>
      <c r="AB11" s="127" t="n"/>
      <c r="AC11" s="127" t="n"/>
      <c r="AD11" s="128" t="n"/>
      <c r="AE11" s="127" t="n"/>
      <c r="AF11" s="128" t="n"/>
      <c r="AG11" s="127" t="n"/>
      <c r="AH11" s="127" t="n"/>
      <c r="AJ11">
        <f>SUBSTITUTE(SUBSTITUTE(D11," ",""),"　","")</f>
        <v/>
      </c>
    </row>
    <row r="12" ht="22" customHeight="1" s="118">
      <c r="A12" s="126" t="n">
        <v>8</v>
      </c>
      <c r="B12" s="126" t="n"/>
      <c r="C12" s="126" t="n"/>
      <c r="D12" s="127" t="n"/>
      <c r="E12" s="127" t="n"/>
      <c r="F12" s="128" t="n"/>
      <c r="G12" s="127" t="n"/>
      <c r="H12" s="127" t="n"/>
      <c r="I12" s="127" t="n"/>
      <c r="J12" s="127" t="n"/>
      <c r="K12" s="127" t="n"/>
      <c r="L12" s="127" t="n"/>
      <c r="M12" s="127" t="n"/>
      <c r="N12" s="127" t="n"/>
      <c r="O12" s="128" t="n"/>
      <c r="P12" s="127" t="n"/>
      <c r="Q12" s="128" t="n"/>
      <c r="R12" s="127" t="n"/>
      <c r="S12" s="128" t="n"/>
      <c r="T12" s="127" t="n"/>
      <c r="U12" s="128" t="n"/>
      <c r="V12" s="127" t="n"/>
      <c r="W12" s="128" t="n"/>
      <c r="X12" s="127" t="n"/>
      <c r="Y12" s="128" t="n"/>
      <c r="Z12" s="127" t="n"/>
      <c r="AA12" s="127" t="n"/>
      <c r="AB12" s="127" t="n"/>
      <c r="AC12" s="127" t="n"/>
      <c r="AD12" s="128" t="n"/>
      <c r="AE12" s="127" t="n"/>
      <c r="AF12" s="128" t="n"/>
      <c r="AG12" s="127" t="n"/>
      <c r="AH12" s="127" t="n"/>
      <c r="AJ12">
        <f>SUBSTITUTE(SUBSTITUTE(D12," ",""),"　","")</f>
        <v/>
      </c>
    </row>
    <row r="13" ht="22" customHeight="1" s="118">
      <c r="A13" s="126" t="n">
        <v>9</v>
      </c>
      <c r="B13" s="126" t="n"/>
      <c r="C13" s="126" t="n"/>
      <c r="D13" s="127" t="n"/>
      <c r="E13" s="127" t="n"/>
      <c r="F13" s="128" t="n"/>
      <c r="G13" s="127" t="n"/>
      <c r="H13" s="127" t="n"/>
      <c r="I13" s="127" t="n"/>
      <c r="J13" s="127" t="n"/>
      <c r="K13" s="127" t="n"/>
      <c r="L13" s="127" t="n"/>
      <c r="M13" s="127" t="n"/>
      <c r="N13" s="127" t="n"/>
      <c r="O13" s="128" t="n"/>
      <c r="P13" s="127" t="n"/>
      <c r="Q13" s="128" t="n"/>
      <c r="R13" s="127" t="n"/>
      <c r="S13" s="128" t="n"/>
      <c r="T13" s="127" t="n"/>
      <c r="U13" s="128" t="n"/>
      <c r="V13" s="127" t="n"/>
      <c r="W13" s="128" t="n"/>
      <c r="X13" s="127" t="n"/>
      <c r="Y13" s="128" t="n"/>
      <c r="Z13" s="127" t="n"/>
      <c r="AA13" s="127" t="n"/>
      <c r="AB13" s="127" t="n"/>
      <c r="AC13" s="127" t="n"/>
      <c r="AD13" s="128" t="n"/>
      <c r="AE13" s="127" t="n"/>
      <c r="AF13" s="128" t="n"/>
      <c r="AG13" s="127" t="n"/>
      <c r="AH13" s="127" t="n"/>
      <c r="AJ13">
        <f>SUBSTITUTE(SUBSTITUTE(D13," ",""),"　","")</f>
        <v/>
      </c>
    </row>
    <row r="14" ht="22" customHeight="1" s="118">
      <c r="A14" s="126" t="n">
        <v>10</v>
      </c>
      <c r="B14" s="126" t="n"/>
      <c r="C14" s="126" t="n"/>
      <c r="D14" s="127" t="n"/>
      <c r="E14" s="127" t="n"/>
      <c r="F14" s="128" t="n"/>
      <c r="G14" s="127" t="n"/>
      <c r="H14" s="127" t="n"/>
      <c r="I14" s="127" t="n"/>
      <c r="J14" s="127" t="n"/>
      <c r="K14" s="127" t="n"/>
      <c r="L14" s="127" t="n"/>
      <c r="M14" s="127" t="n"/>
      <c r="N14" s="127" t="n"/>
      <c r="O14" s="128" t="n"/>
      <c r="P14" s="127" t="n"/>
      <c r="Q14" s="128" t="n"/>
      <c r="R14" s="127" t="n"/>
      <c r="S14" s="128" t="n"/>
      <c r="T14" s="127" t="n"/>
      <c r="U14" s="128" t="n"/>
      <c r="V14" s="127" t="n"/>
      <c r="W14" s="128" t="n"/>
      <c r="X14" s="127" t="n"/>
      <c r="Y14" s="128" t="n"/>
      <c r="Z14" s="127" t="n"/>
      <c r="AA14" s="127" t="n"/>
      <c r="AB14" s="127" t="n"/>
      <c r="AC14" s="127" t="n"/>
      <c r="AD14" s="128" t="n"/>
      <c r="AE14" s="127" t="n"/>
      <c r="AF14" s="128" t="n"/>
      <c r="AG14" s="127" t="n"/>
      <c r="AH14" s="127" t="n"/>
      <c r="AJ14">
        <f>SUBSTITUTE(SUBSTITUTE(D14," ",""),"　","")</f>
        <v/>
      </c>
    </row>
    <row r="15" ht="22" customHeight="1" s="118">
      <c r="A15" s="126" t="n">
        <v>11</v>
      </c>
      <c r="B15" s="126" t="n"/>
      <c r="C15" s="126" t="n"/>
      <c r="D15" s="127" t="n"/>
      <c r="E15" s="127" t="n"/>
      <c r="F15" s="128" t="n"/>
      <c r="G15" s="127" t="n"/>
      <c r="H15" s="127" t="n"/>
      <c r="I15" s="127" t="n"/>
      <c r="J15" s="127" t="n"/>
      <c r="K15" s="127" t="n"/>
      <c r="L15" s="127" t="n"/>
      <c r="M15" s="127" t="n"/>
      <c r="N15" s="127" t="n"/>
      <c r="O15" s="128" t="n"/>
      <c r="P15" s="127" t="n"/>
      <c r="Q15" s="128" t="n"/>
      <c r="R15" s="127" t="n"/>
      <c r="S15" s="128" t="n"/>
      <c r="T15" s="127" t="n"/>
      <c r="U15" s="128" t="n"/>
      <c r="V15" s="127" t="n"/>
      <c r="W15" s="128" t="n"/>
      <c r="X15" s="127" t="n"/>
      <c r="Y15" s="128" t="n"/>
      <c r="Z15" s="127" t="n"/>
      <c r="AA15" s="127" t="n"/>
      <c r="AB15" s="127" t="n"/>
      <c r="AC15" s="127" t="n"/>
      <c r="AD15" s="128" t="n"/>
      <c r="AE15" s="127" t="n"/>
      <c r="AF15" s="128" t="n"/>
      <c r="AG15" s="127" t="n"/>
      <c r="AH15" s="127" t="n"/>
      <c r="AJ15">
        <f>SUBSTITUTE(SUBSTITUTE(D15," ",""),"　","")</f>
        <v/>
      </c>
    </row>
    <row r="16" ht="22" customHeight="1" s="118">
      <c r="A16" s="126" t="n">
        <v>12</v>
      </c>
      <c r="B16" s="126" t="n"/>
      <c r="C16" s="126" t="n"/>
      <c r="D16" s="127" t="n"/>
      <c r="E16" s="127" t="n"/>
      <c r="F16" s="128" t="n"/>
      <c r="G16" s="127" t="n"/>
      <c r="H16" s="127" t="n"/>
      <c r="I16" s="127" t="n"/>
      <c r="J16" s="127" t="n"/>
      <c r="K16" s="127" t="n"/>
      <c r="L16" s="127" t="n"/>
      <c r="M16" s="127" t="n"/>
      <c r="N16" s="127" t="n"/>
      <c r="O16" s="128" t="n"/>
      <c r="P16" s="127" t="n"/>
      <c r="Q16" s="128" t="n"/>
      <c r="R16" s="127" t="n"/>
      <c r="S16" s="128" t="n"/>
      <c r="T16" s="127" t="n"/>
      <c r="U16" s="128" t="n"/>
      <c r="V16" s="127" t="n"/>
      <c r="W16" s="128" t="n"/>
      <c r="X16" s="127" t="n"/>
      <c r="Y16" s="128" t="n"/>
      <c r="Z16" s="127" t="n"/>
      <c r="AA16" s="127" t="n"/>
      <c r="AB16" s="127" t="n"/>
      <c r="AC16" s="127" t="n"/>
      <c r="AD16" s="128" t="n"/>
      <c r="AE16" s="127" t="n"/>
      <c r="AF16" s="128" t="n"/>
      <c r="AG16" s="127" t="n"/>
      <c r="AH16" s="127" t="n"/>
      <c r="AJ16">
        <f>SUBSTITUTE(SUBSTITUTE(D16," ",""),"　","")</f>
        <v/>
      </c>
    </row>
    <row r="17" ht="22" customHeight="1" s="118">
      <c r="A17" s="126" t="n">
        <v>13</v>
      </c>
      <c r="B17" s="126" t="n"/>
      <c r="C17" s="126" t="n"/>
      <c r="D17" s="127" t="n"/>
      <c r="E17" s="127" t="n"/>
      <c r="F17" s="128" t="n"/>
      <c r="G17" s="127" t="n"/>
      <c r="H17" s="127" t="n"/>
      <c r="I17" s="127" t="n"/>
      <c r="J17" s="127" t="n"/>
      <c r="K17" s="127" t="n"/>
      <c r="L17" s="127" t="n"/>
      <c r="M17" s="127" t="n"/>
      <c r="N17" s="127" t="n"/>
      <c r="O17" s="128" t="n"/>
      <c r="P17" s="127" t="n"/>
      <c r="Q17" s="128" t="n"/>
      <c r="R17" s="127" t="n"/>
      <c r="S17" s="128" t="n"/>
      <c r="T17" s="127" t="n"/>
      <c r="U17" s="128" t="n"/>
      <c r="V17" s="127" t="n"/>
      <c r="W17" s="128" t="n"/>
      <c r="X17" s="127" t="n"/>
      <c r="Y17" s="128" t="n"/>
      <c r="Z17" s="127" t="n"/>
      <c r="AA17" s="127" t="n"/>
      <c r="AB17" s="127" t="n"/>
      <c r="AC17" s="127" t="n"/>
      <c r="AD17" s="128" t="n"/>
      <c r="AE17" s="127" t="n"/>
      <c r="AF17" s="128" t="n"/>
      <c r="AG17" s="127" t="n"/>
      <c r="AH17" s="127" t="n"/>
      <c r="AJ17">
        <f>SUBSTITUTE(SUBSTITUTE(D17," ",""),"　","")</f>
        <v/>
      </c>
    </row>
    <row r="18" ht="22" customHeight="1" s="118">
      <c r="A18" s="126" t="n">
        <v>14</v>
      </c>
      <c r="B18" s="126" t="n"/>
      <c r="C18" s="126" t="n"/>
      <c r="D18" s="127" t="n"/>
      <c r="E18" s="127" t="n"/>
      <c r="F18" s="128" t="n"/>
      <c r="G18" s="127" t="n"/>
      <c r="H18" s="127" t="n"/>
      <c r="I18" s="127" t="n"/>
      <c r="J18" s="127" t="n"/>
      <c r="K18" s="127" t="n"/>
      <c r="L18" s="127" t="n"/>
      <c r="M18" s="127" t="n"/>
      <c r="N18" s="127" t="n"/>
      <c r="O18" s="128" t="n"/>
      <c r="P18" s="127" t="n"/>
      <c r="Q18" s="128" t="n"/>
      <c r="R18" s="127" t="n"/>
      <c r="S18" s="128" t="n"/>
      <c r="T18" s="127" t="n"/>
      <c r="U18" s="128" t="n"/>
      <c r="V18" s="127" t="n"/>
      <c r="W18" s="128" t="n"/>
      <c r="X18" s="127" t="n"/>
      <c r="Y18" s="128" t="n"/>
      <c r="Z18" s="127" t="n"/>
      <c r="AA18" s="127" t="n"/>
      <c r="AB18" s="127" t="n"/>
      <c r="AC18" s="127" t="n"/>
      <c r="AD18" s="128" t="n"/>
      <c r="AE18" s="127" t="n"/>
      <c r="AF18" s="128" t="n"/>
      <c r="AG18" s="127" t="n"/>
      <c r="AH18" s="127" t="n"/>
      <c r="AJ18">
        <f>SUBSTITUTE(SUBSTITUTE(D18," ",""),"　","")</f>
        <v/>
      </c>
    </row>
    <row r="19" ht="22" customHeight="1" s="118">
      <c r="A19" s="126" t="n">
        <v>15</v>
      </c>
      <c r="B19" s="126" t="n"/>
      <c r="C19" s="126" t="n"/>
      <c r="D19" s="127" t="n"/>
      <c r="E19" s="127" t="n"/>
      <c r="F19" s="128" t="n"/>
      <c r="G19" s="127" t="n"/>
      <c r="H19" s="127" t="n"/>
      <c r="I19" s="127" t="n"/>
      <c r="J19" s="127" t="n"/>
      <c r="K19" s="127" t="n"/>
      <c r="L19" s="127" t="n"/>
      <c r="M19" s="127" t="n"/>
      <c r="N19" s="127" t="n"/>
      <c r="O19" s="128" t="n"/>
      <c r="P19" s="127" t="n"/>
      <c r="Q19" s="128" t="n"/>
      <c r="R19" s="127" t="n"/>
      <c r="S19" s="128" t="n"/>
      <c r="T19" s="127" t="n"/>
      <c r="U19" s="128" t="n"/>
      <c r="V19" s="127" t="n"/>
      <c r="W19" s="128" t="n"/>
      <c r="X19" s="127" t="n"/>
      <c r="Y19" s="128" t="n"/>
      <c r="Z19" s="127" t="n"/>
      <c r="AA19" s="127" t="n"/>
      <c r="AB19" s="127" t="n"/>
      <c r="AC19" s="127" t="n"/>
      <c r="AD19" s="128" t="n"/>
      <c r="AE19" s="127" t="n"/>
      <c r="AF19" s="128" t="n"/>
      <c r="AG19" s="127" t="n"/>
      <c r="AH19" s="127" t="n"/>
      <c r="AJ19">
        <f>SUBSTITUTE(SUBSTITUTE(D19," ",""),"　","")</f>
        <v/>
      </c>
    </row>
    <row r="20" ht="22" customHeight="1" s="118">
      <c r="A20" s="126" t="n">
        <v>16</v>
      </c>
      <c r="B20" s="126" t="n"/>
      <c r="C20" s="126" t="n"/>
      <c r="D20" s="127" t="n"/>
      <c r="E20" s="127" t="n"/>
      <c r="F20" s="128" t="n"/>
      <c r="G20" s="127" t="n"/>
      <c r="H20" s="127" t="n"/>
      <c r="I20" s="127" t="n"/>
      <c r="J20" s="127" t="n"/>
      <c r="K20" s="127" t="n"/>
      <c r="L20" s="127" t="n"/>
      <c r="M20" s="127" t="n"/>
      <c r="N20" s="127" t="n"/>
      <c r="O20" s="128" t="n"/>
      <c r="P20" s="127" t="n"/>
      <c r="Q20" s="128" t="n"/>
      <c r="R20" s="127" t="n"/>
      <c r="S20" s="128" t="n"/>
      <c r="T20" s="127" t="n"/>
      <c r="U20" s="128" t="n"/>
      <c r="V20" s="127" t="n"/>
      <c r="W20" s="128" t="n"/>
      <c r="X20" s="127" t="n"/>
      <c r="Y20" s="128" t="n"/>
      <c r="Z20" s="127" t="n"/>
      <c r="AA20" s="127" t="n"/>
      <c r="AB20" s="127" t="n"/>
      <c r="AC20" s="127" t="n"/>
      <c r="AD20" s="128" t="n"/>
      <c r="AE20" s="127" t="n"/>
      <c r="AF20" s="128" t="n"/>
      <c r="AG20" s="127" t="n"/>
      <c r="AH20" s="127" t="n"/>
      <c r="AJ20">
        <f>SUBSTITUTE(SUBSTITUTE(D20," ",""),"　","")</f>
        <v/>
      </c>
    </row>
    <row r="21" ht="22" customHeight="1" s="118">
      <c r="A21" s="126" t="n">
        <v>17</v>
      </c>
      <c r="B21" s="126" t="n"/>
      <c r="C21" s="126" t="n"/>
      <c r="D21" s="127" t="n"/>
      <c r="E21" s="127" t="n"/>
      <c r="F21" s="128" t="n"/>
      <c r="G21" s="127" t="n"/>
      <c r="H21" s="127" t="n"/>
      <c r="I21" s="127" t="n"/>
      <c r="J21" s="127" t="n"/>
      <c r="K21" s="127" t="n"/>
      <c r="L21" s="127" t="n"/>
      <c r="M21" s="127" t="n"/>
      <c r="N21" s="127" t="n"/>
      <c r="O21" s="128" t="n"/>
      <c r="P21" s="127" t="n"/>
      <c r="Q21" s="128" t="n"/>
      <c r="R21" s="127" t="n"/>
      <c r="S21" s="128" t="n"/>
      <c r="T21" s="127" t="n"/>
      <c r="U21" s="128" t="n"/>
      <c r="V21" s="127" t="n"/>
      <c r="W21" s="128" t="n"/>
      <c r="X21" s="127" t="n"/>
      <c r="Y21" s="128" t="n"/>
      <c r="Z21" s="127" t="n"/>
      <c r="AA21" s="127" t="n"/>
      <c r="AB21" s="127" t="n"/>
      <c r="AC21" s="127" t="n"/>
      <c r="AD21" s="128" t="n"/>
      <c r="AE21" s="127" t="n"/>
      <c r="AF21" s="128" t="n"/>
      <c r="AG21" s="127" t="n"/>
      <c r="AH21" s="127" t="n"/>
      <c r="AJ21">
        <f>SUBSTITUTE(SUBSTITUTE(D21," ",""),"　","")</f>
        <v/>
      </c>
    </row>
    <row r="22" ht="22" customHeight="1" s="118">
      <c r="A22" s="126" t="n">
        <v>18</v>
      </c>
      <c r="B22" s="126" t="n"/>
      <c r="C22" s="126" t="n"/>
      <c r="D22" s="127" t="n"/>
      <c r="E22" s="127" t="n"/>
      <c r="F22" s="128" t="n"/>
      <c r="G22" s="127" t="n"/>
      <c r="H22" s="127" t="n"/>
      <c r="I22" s="127" t="n"/>
      <c r="J22" s="127" t="n"/>
      <c r="K22" s="127" t="n"/>
      <c r="L22" s="127" t="n"/>
      <c r="M22" s="127" t="n"/>
      <c r="N22" s="127" t="n"/>
      <c r="O22" s="128" t="n"/>
      <c r="P22" s="127" t="n"/>
      <c r="Q22" s="128" t="n"/>
      <c r="R22" s="127" t="n"/>
      <c r="S22" s="128" t="n"/>
      <c r="T22" s="127" t="n"/>
      <c r="U22" s="128" t="n"/>
      <c r="V22" s="127" t="n"/>
      <c r="W22" s="128" t="n"/>
      <c r="X22" s="127" t="n"/>
      <c r="Y22" s="128" t="n"/>
      <c r="Z22" s="127" t="n"/>
      <c r="AA22" s="127" t="n"/>
      <c r="AB22" s="127" t="n"/>
      <c r="AC22" s="127" t="n"/>
      <c r="AD22" s="128" t="n"/>
      <c r="AE22" s="127" t="n"/>
      <c r="AF22" s="128" t="n"/>
      <c r="AG22" s="127" t="n"/>
      <c r="AH22" s="127" t="n"/>
      <c r="AJ22">
        <f>SUBSTITUTE(SUBSTITUTE(D22," ",""),"　","")</f>
        <v/>
      </c>
    </row>
    <row r="23" ht="22" customHeight="1" s="118">
      <c r="A23" s="126" t="n">
        <v>19</v>
      </c>
      <c r="B23" s="126" t="n"/>
      <c r="C23" s="126" t="n"/>
      <c r="D23" s="127" t="n"/>
      <c r="E23" s="127" t="n"/>
      <c r="F23" s="128" t="n"/>
      <c r="G23" s="127" t="n"/>
      <c r="H23" s="127" t="n"/>
      <c r="I23" s="127" t="n"/>
      <c r="J23" s="127" t="n"/>
      <c r="K23" s="127" t="n"/>
      <c r="L23" s="127" t="n"/>
      <c r="M23" s="127" t="n"/>
      <c r="N23" s="127" t="n"/>
      <c r="O23" s="128" t="n"/>
      <c r="P23" s="127" t="n"/>
      <c r="Q23" s="128" t="n"/>
      <c r="R23" s="127" t="n"/>
      <c r="S23" s="128" t="n"/>
      <c r="T23" s="127" t="n"/>
      <c r="U23" s="128" t="n"/>
      <c r="V23" s="127" t="n"/>
      <c r="W23" s="128" t="n"/>
      <c r="X23" s="127" t="n"/>
      <c r="Y23" s="128" t="n"/>
      <c r="Z23" s="127" t="n"/>
      <c r="AA23" s="127" t="n"/>
      <c r="AB23" s="127" t="n"/>
      <c r="AC23" s="127" t="n"/>
      <c r="AD23" s="128" t="n"/>
      <c r="AE23" s="127" t="n"/>
      <c r="AF23" s="128" t="n"/>
      <c r="AG23" s="127" t="n"/>
      <c r="AH23" s="127" t="n"/>
      <c r="AJ23">
        <f>SUBSTITUTE(SUBSTITUTE(D23," ",""),"　","")</f>
        <v/>
      </c>
    </row>
    <row r="24" ht="22" customHeight="1" s="118">
      <c r="A24" s="126" t="n">
        <v>20</v>
      </c>
      <c r="B24" s="126" t="n"/>
      <c r="C24" s="126" t="n"/>
      <c r="D24" s="127" t="n"/>
      <c r="E24" s="127" t="n"/>
      <c r="F24" s="128" t="n"/>
      <c r="G24" s="127" t="n"/>
      <c r="H24" s="127" t="n"/>
      <c r="I24" s="127" t="n"/>
      <c r="J24" s="127" t="n"/>
      <c r="K24" s="127" t="n"/>
      <c r="L24" s="127" t="n"/>
      <c r="M24" s="127" t="n"/>
      <c r="N24" s="127" t="n"/>
      <c r="O24" s="128" t="n"/>
      <c r="P24" s="127" t="n"/>
      <c r="Q24" s="128" t="n"/>
      <c r="R24" s="127" t="n"/>
      <c r="S24" s="128" t="n"/>
      <c r="T24" s="127" t="n"/>
      <c r="U24" s="128" t="n"/>
      <c r="V24" s="127" t="n"/>
      <c r="W24" s="128" t="n"/>
      <c r="X24" s="127" t="n"/>
      <c r="Y24" s="128" t="n"/>
      <c r="Z24" s="127" t="n"/>
      <c r="AA24" s="127" t="n"/>
      <c r="AB24" s="127" t="n"/>
      <c r="AC24" s="127" t="n"/>
      <c r="AD24" s="128" t="n"/>
      <c r="AE24" s="127" t="n"/>
      <c r="AF24" s="128" t="n"/>
      <c r="AG24" s="127" t="n"/>
      <c r="AH24" s="127" t="n"/>
      <c r="AJ24">
        <f>SUBSTITUTE(SUBSTITUTE(D24," ",""),"　","")</f>
        <v/>
      </c>
    </row>
    <row r="25" ht="22" customHeight="1" s="118">
      <c r="A25" s="126" t="n">
        <v>21</v>
      </c>
      <c r="B25" s="126" t="n"/>
      <c r="C25" s="126" t="n"/>
      <c r="D25" s="127" t="n"/>
      <c r="E25" s="127" t="n"/>
      <c r="F25" s="128" t="n"/>
      <c r="G25" s="127" t="n"/>
      <c r="H25" s="127" t="n"/>
      <c r="I25" s="127" t="n"/>
      <c r="J25" s="127" t="n"/>
      <c r="K25" s="127" t="n"/>
      <c r="L25" s="127" t="n"/>
      <c r="M25" s="127" t="n"/>
      <c r="N25" s="127" t="n"/>
      <c r="O25" s="128" t="n"/>
      <c r="P25" s="127" t="n"/>
      <c r="Q25" s="128" t="n"/>
      <c r="R25" s="127" t="n"/>
      <c r="S25" s="128" t="n"/>
      <c r="T25" s="127" t="n"/>
      <c r="U25" s="128" t="n"/>
      <c r="V25" s="127" t="n"/>
      <c r="W25" s="128" t="n"/>
      <c r="X25" s="127" t="n"/>
      <c r="Y25" s="128" t="n"/>
      <c r="Z25" s="127" t="n"/>
      <c r="AA25" s="127" t="n"/>
      <c r="AB25" s="127" t="n"/>
      <c r="AC25" s="127" t="n"/>
      <c r="AD25" s="128" t="n"/>
      <c r="AE25" s="127" t="n"/>
      <c r="AF25" s="128" t="n"/>
      <c r="AG25" s="127" t="n"/>
      <c r="AH25" s="127" t="n"/>
      <c r="AJ25">
        <f>SUBSTITUTE(SUBSTITUTE(D25," ",""),"　","")</f>
        <v/>
      </c>
    </row>
    <row r="26" ht="22" customHeight="1" s="118">
      <c r="A26" s="126" t="n">
        <v>22</v>
      </c>
      <c r="B26" s="126" t="n"/>
      <c r="C26" s="126" t="n"/>
      <c r="D26" s="127" t="n"/>
      <c r="E26" s="127" t="n"/>
      <c r="F26" s="128" t="n"/>
      <c r="G26" s="127" t="n"/>
      <c r="H26" s="127" t="n"/>
      <c r="I26" s="127" t="n"/>
      <c r="J26" s="127" t="n"/>
      <c r="K26" s="127" t="n"/>
      <c r="L26" s="127" t="n"/>
      <c r="M26" s="127" t="n"/>
      <c r="N26" s="127" t="n"/>
      <c r="O26" s="128" t="n"/>
      <c r="P26" s="127" t="n"/>
      <c r="Q26" s="128" t="n"/>
      <c r="R26" s="127" t="n"/>
      <c r="S26" s="128" t="n"/>
      <c r="T26" s="127" t="n"/>
      <c r="U26" s="128" t="n"/>
      <c r="V26" s="127" t="n"/>
      <c r="W26" s="128" t="n"/>
      <c r="X26" s="127" t="n"/>
      <c r="Y26" s="128" t="n"/>
      <c r="Z26" s="127" t="n"/>
      <c r="AA26" s="127" t="n"/>
      <c r="AB26" s="127" t="n"/>
      <c r="AC26" s="127" t="n"/>
      <c r="AD26" s="128" t="n"/>
      <c r="AE26" s="127" t="n"/>
      <c r="AF26" s="128" t="n"/>
      <c r="AG26" s="127" t="n"/>
      <c r="AH26" s="127" t="n"/>
      <c r="AJ26">
        <f>SUBSTITUTE(SUBSTITUTE(D26," ",""),"　","")</f>
        <v/>
      </c>
    </row>
    <row r="27" ht="22" customHeight="1" s="118">
      <c r="A27" s="126" t="n">
        <v>23</v>
      </c>
      <c r="B27" s="126" t="n"/>
      <c r="C27" s="126" t="n"/>
      <c r="D27" s="127" t="n"/>
      <c r="E27" s="127" t="n"/>
      <c r="F27" s="128" t="n"/>
      <c r="G27" s="127" t="n"/>
      <c r="H27" s="127" t="n"/>
      <c r="I27" s="127" t="n"/>
      <c r="J27" s="127" t="n"/>
      <c r="K27" s="127" t="n"/>
      <c r="L27" s="127" t="n"/>
      <c r="M27" s="127" t="n"/>
      <c r="N27" s="127" t="n"/>
      <c r="O27" s="128" t="n"/>
      <c r="P27" s="127" t="n"/>
      <c r="Q27" s="128" t="n"/>
      <c r="R27" s="127" t="n"/>
      <c r="S27" s="128" t="n"/>
      <c r="T27" s="127" t="n"/>
      <c r="U27" s="128" t="n"/>
      <c r="V27" s="127" t="n"/>
      <c r="W27" s="128" t="n"/>
      <c r="X27" s="127" t="n"/>
      <c r="Y27" s="128" t="n"/>
      <c r="Z27" s="127" t="n"/>
      <c r="AA27" s="127" t="n"/>
      <c r="AB27" s="127" t="n"/>
      <c r="AC27" s="127" t="n"/>
      <c r="AD27" s="128" t="n"/>
      <c r="AE27" s="127" t="n"/>
      <c r="AF27" s="128" t="n"/>
      <c r="AG27" s="127" t="n"/>
      <c r="AH27" s="127" t="n"/>
      <c r="AJ27">
        <f>SUBSTITUTE(SUBSTITUTE(D27," ",""),"　","")</f>
        <v/>
      </c>
    </row>
    <row r="28" ht="22" customHeight="1" s="118">
      <c r="A28" s="126" t="n">
        <v>24</v>
      </c>
      <c r="B28" s="126" t="n"/>
      <c r="C28" s="126" t="n"/>
      <c r="D28" s="127" t="n"/>
      <c r="E28" s="127" t="n"/>
      <c r="F28" s="128" t="n"/>
      <c r="G28" s="127" t="n"/>
      <c r="H28" s="127" t="n"/>
      <c r="I28" s="127" t="n"/>
      <c r="J28" s="127" t="n"/>
      <c r="K28" s="127" t="n"/>
      <c r="L28" s="127" t="n"/>
      <c r="M28" s="127" t="n"/>
      <c r="N28" s="127" t="n"/>
      <c r="O28" s="128" t="n"/>
      <c r="P28" s="127" t="n"/>
      <c r="Q28" s="128" t="n"/>
      <c r="R28" s="127" t="n"/>
      <c r="S28" s="128" t="n"/>
      <c r="T28" s="127" t="n"/>
      <c r="U28" s="128" t="n"/>
      <c r="V28" s="127" t="n"/>
      <c r="W28" s="128" t="n"/>
      <c r="X28" s="127" t="n"/>
      <c r="Y28" s="128" t="n"/>
      <c r="Z28" s="127" t="n"/>
      <c r="AA28" s="127" t="n"/>
      <c r="AB28" s="127" t="n"/>
      <c r="AC28" s="127" t="n"/>
      <c r="AD28" s="128" t="n"/>
      <c r="AE28" s="127" t="n"/>
      <c r="AF28" s="128" t="n"/>
      <c r="AG28" s="127" t="n"/>
      <c r="AH28" s="127" t="n"/>
      <c r="AJ28">
        <f>SUBSTITUTE(SUBSTITUTE(D28," ",""),"　","")</f>
        <v/>
      </c>
    </row>
    <row r="29" ht="22" customHeight="1" s="118">
      <c r="A29" s="126" t="n">
        <v>25</v>
      </c>
      <c r="B29" s="126" t="n"/>
      <c r="C29" s="126" t="n"/>
      <c r="D29" s="127" t="n"/>
      <c r="E29" s="127" t="n"/>
      <c r="F29" s="128" t="n"/>
      <c r="G29" s="127" t="n"/>
      <c r="H29" s="127" t="n"/>
      <c r="I29" s="127" t="n"/>
      <c r="J29" s="127" t="n"/>
      <c r="K29" s="127" t="n"/>
      <c r="L29" s="127" t="n"/>
      <c r="M29" s="127" t="n"/>
      <c r="N29" s="127" t="n"/>
      <c r="O29" s="128" t="n"/>
      <c r="P29" s="127" t="n"/>
      <c r="Q29" s="128" t="n"/>
      <c r="R29" s="127" t="n"/>
      <c r="S29" s="128" t="n"/>
      <c r="T29" s="127" t="n"/>
      <c r="U29" s="128" t="n"/>
      <c r="V29" s="127" t="n"/>
      <c r="W29" s="128" t="n"/>
      <c r="X29" s="127" t="n"/>
      <c r="Y29" s="128" t="n"/>
      <c r="Z29" s="127" t="n"/>
      <c r="AA29" s="127" t="n"/>
      <c r="AB29" s="127" t="n"/>
      <c r="AC29" s="127" t="n"/>
      <c r="AD29" s="128" t="n"/>
      <c r="AE29" s="127" t="n"/>
      <c r="AF29" s="128" t="n"/>
      <c r="AG29" s="127" t="n"/>
      <c r="AH29" s="127" t="n"/>
      <c r="AJ29">
        <f>SUBSTITUTE(SUBSTITUTE(D29," ",""),"　","")</f>
        <v/>
      </c>
    </row>
    <row r="30" ht="22" customHeight="1" s="118">
      <c r="A30" s="126" t="n">
        <v>26</v>
      </c>
      <c r="B30" s="126" t="n"/>
      <c r="C30" s="126" t="n"/>
      <c r="D30" s="127" t="n"/>
      <c r="E30" s="127" t="n"/>
      <c r="F30" s="128" t="n"/>
      <c r="G30" s="127" t="n"/>
      <c r="H30" s="127" t="n"/>
      <c r="I30" s="127" t="n"/>
      <c r="J30" s="127" t="n"/>
      <c r="K30" s="127" t="n"/>
      <c r="L30" s="127" t="n"/>
      <c r="M30" s="127" t="n"/>
      <c r="N30" s="127" t="n"/>
      <c r="O30" s="128" t="n"/>
      <c r="P30" s="127" t="n"/>
      <c r="Q30" s="128" t="n"/>
      <c r="R30" s="127" t="n"/>
      <c r="S30" s="128" t="n"/>
      <c r="T30" s="127" t="n"/>
      <c r="U30" s="128" t="n"/>
      <c r="V30" s="127" t="n"/>
      <c r="W30" s="128" t="n"/>
      <c r="X30" s="127" t="n"/>
      <c r="Y30" s="128" t="n"/>
      <c r="Z30" s="127" t="n"/>
      <c r="AA30" s="127" t="n"/>
      <c r="AB30" s="127" t="n"/>
      <c r="AC30" s="127" t="n"/>
      <c r="AD30" s="128" t="n"/>
      <c r="AE30" s="127" t="n"/>
      <c r="AF30" s="128" t="n"/>
      <c r="AG30" s="127" t="n"/>
      <c r="AH30" s="127" t="n"/>
      <c r="AJ30">
        <f>SUBSTITUTE(SUBSTITUTE(D30," ",""),"　","")</f>
        <v/>
      </c>
    </row>
    <row r="31" ht="22" customHeight="1" s="118">
      <c r="A31" s="126" t="n">
        <v>27</v>
      </c>
      <c r="B31" s="126" t="n"/>
      <c r="C31" s="126" t="n"/>
      <c r="D31" s="127" t="n"/>
      <c r="E31" s="127" t="n"/>
      <c r="F31" s="128" t="n"/>
      <c r="G31" s="127" t="n"/>
      <c r="H31" s="127" t="n"/>
      <c r="I31" s="127" t="n"/>
      <c r="J31" s="127" t="n"/>
      <c r="K31" s="127" t="n"/>
      <c r="L31" s="127" t="n"/>
      <c r="M31" s="127" t="n"/>
      <c r="N31" s="127" t="n"/>
      <c r="O31" s="128" t="n"/>
      <c r="P31" s="127" t="n"/>
      <c r="Q31" s="128" t="n"/>
      <c r="R31" s="127" t="n"/>
      <c r="S31" s="128" t="n"/>
      <c r="T31" s="127" t="n"/>
      <c r="U31" s="128" t="n"/>
      <c r="V31" s="127" t="n"/>
      <c r="W31" s="128" t="n"/>
      <c r="X31" s="127" t="n"/>
      <c r="Y31" s="128" t="n"/>
      <c r="Z31" s="127" t="n"/>
      <c r="AA31" s="127" t="n"/>
      <c r="AB31" s="127" t="n"/>
      <c r="AC31" s="127" t="n"/>
      <c r="AD31" s="128" t="n"/>
      <c r="AE31" s="127" t="n"/>
      <c r="AF31" s="128" t="n"/>
      <c r="AG31" s="127" t="n"/>
      <c r="AH31" s="127" t="n"/>
      <c r="AJ31">
        <f>SUBSTITUTE(SUBSTITUTE(D31," ",""),"　","")</f>
        <v/>
      </c>
    </row>
    <row r="32" ht="22" customHeight="1" s="118">
      <c r="A32" s="126" t="n">
        <v>28</v>
      </c>
      <c r="B32" s="126" t="n"/>
      <c r="C32" s="126" t="n"/>
      <c r="D32" s="127" t="n"/>
      <c r="E32" s="127" t="n"/>
      <c r="F32" s="128" t="n"/>
      <c r="G32" s="127" t="n"/>
      <c r="H32" s="127" t="n"/>
      <c r="I32" s="127" t="n"/>
      <c r="J32" s="127" t="n"/>
      <c r="K32" s="127" t="n"/>
      <c r="L32" s="127" t="n"/>
      <c r="M32" s="127" t="n"/>
      <c r="N32" s="127" t="n"/>
      <c r="O32" s="128" t="n"/>
      <c r="P32" s="127" t="n"/>
      <c r="Q32" s="128" t="n"/>
      <c r="R32" s="127" t="n"/>
      <c r="S32" s="128" t="n"/>
      <c r="T32" s="127" t="n"/>
      <c r="U32" s="128" t="n"/>
      <c r="V32" s="127" t="n"/>
      <c r="W32" s="128" t="n"/>
      <c r="X32" s="127" t="n"/>
      <c r="Y32" s="128" t="n"/>
      <c r="Z32" s="127" t="n"/>
      <c r="AA32" s="127" t="n"/>
      <c r="AB32" s="127" t="n"/>
      <c r="AC32" s="127" t="n"/>
      <c r="AD32" s="128" t="n"/>
      <c r="AE32" s="127" t="n"/>
      <c r="AF32" s="128" t="n"/>
      <c r="AG32" s="127" t="n"/>
      <c r="AH32" s="127" t="n"/>
      <c r="AJ32">
        <f>SUBSTITUTE(SUBSTITUTE(D32," ",""),"　","")</f>
        <v/>
      </c>
    </row>
    <row r="33" ht="22" customHeight="1" s="118">
      <c r="A33" s="126" t="n">
        <v>29</v>
      </c>
      <c r="B33" s="126" t="n"/>
      <c r="C33" s="126" t="n"/>
      <c r="D33" s="127" t="n"/>
      <c r="E33" s="127" t="n"/>
      <c r="F33" s="128" t="n"/>
      <c r="G33" s="127" t="n"/>
      <c r="H33" s="127" t="n"/>
      <c r="I33" s="127" t="n"/>
      <c r="J33" s="127" t="n"/>
      <c r="K33" s="127" t="n"/>
      <c r="L33" s="127" t="n"/>
      <c r="M33" s="127" t="n"/>
      <c r="N33" s="127" t="n"/>
      <c r="O33" s="128" t="n"/>
      <c r="P33" s="127" t="n"/>
      <c r="Q33" s="128" t="n"/>
      <c r="R33" s="127" t="n"/>
      <c r="S33" s="128" t="n"/>
      <c r="T33" s="127" t="n"/>
      <c r="U33" s="128" t="n"/>
      <c r="V33" s="127" t="n"/>
      <c r="W33" s="128" t="n"/>
      <c r="X33" s="127" t="n"/>
      <c r="Y33" s="128" t="n"/>
      <c r="Z33" s="127" t="n"/>
      <c r="AA33" s="127" t="n"/>
      <c r="AB33" s="127" t="n"/>
      <c r="AC33" s="127" t="n"/>
      <c r="AD33" s="128" t="n"/>
      <c r="AE33" s="127" t="n"/>
      <c r="AF33" s="128" t="n"/>
      <c r="AG33" s="127" t="n"/>
      <c r="AH33" s="127" t="n"/>
      <c r="AJ33">
        <f>SUBSTITUTE(SUBSTITUTE(D33," ",""),"　","")</f>
        <v/>
      </c>
    </row>
    <row r="34" ht="22" customHeight="1" s="118">
      <c r="A34" s="126" t="n">
        <v>30</v>
      </c>
      <c r="B34" s="126" t="n"/>
      <c r="C34" s="126" t="n"/>
      <c r="D34" s="127" t="n"/>
      <c r="E34" s="127" t="n"/>
      <c r="F34" s="128" t="n"/>
      <c r="G34" s="127" t="n"/>
      <c r="H34" s="127" t="n"/>
      <c r="I34" s="127" t="n"/>
      <c r="J34" s="127" t="n"/>
      <c r="K34" s="127" t="n"/>
      <c r="L34" s="127" t="n"/>
      <c r="M34" s="127" t="n"/>
      <c r="N34" s="127" t="n"/>
      <c r="O34" s="128" t="n"/>
      <c r="P34" s="127" t="n"/>
      <c r="Q34" s="128" t="n"/>
      <c r="R34" s="127" t="n"/>
      <c r="S34" s="128" t="n"/>
      <c r="T34" s="127" t="n"/>
      <c r="U34" s="128" t="n"/>
      <c r="V34" s="127" t="n"/>
      <c r="W34" s="128" t="n"/>
      <c r="X34" s="127" t="n"/>
      <c r="Y34" s="128" t="n"/>
      <c r="Z34" s="127" t="n"/>
      <c r="AA34" s="127" t="n"/>
      <c r="AB34" s="127" t="n"/>
      <c r="AC34" s="127" t="n"/>
      <c r="AD34" s="128" t="n"/>
      <c r="AE34" s="127" t="n"/>
      <c r="AF34" s="128" t="n"/>
      <c r="AG34" s="127" t="n"/>
      <c r="AH34" s="127" t="n"/>
      <c r="AJ34">
        <f>SUBSTITUTE(SUBSTITUTE(D34," ",""),"　","")</f>
        <v/>
      </c>
    </row>
    <row r="35" ht="22" customHeight="1" s="118">
      <c r="A35" s="126" t="n">
        <v>31</v>
      </c>
      <c r="B35" s="126" t="n"/>
      <c r="C35" s="126" t="n"/>
      <c r="D35" s="127" t="n"/>
      <c r="E35" s="127" t="n"/>
      <c r="F35" s="128" t="n"/>
      <c r="G35" s="127" t="n"/>
      <c r="H35" s="127" t="n"/>
      <c r="I35" s="127" t="n"/>
      <c r="J35" s="127" t="n"/>
      <c r="K35" s="127" t="n"/>
      <c r="L35" s="127" t="n"/>
      <c r="M35" s="127" t="n"/>
      <c r="N35" s="127" t="n"/>
      <c r="O35" s="128" t="n"/>
      <c r="P35" s="127" t="n"/>
      <c r="Q35" s="128" t="n"/>
      <c r="R35" s="127" t="n"/>
      <c r="S35" s="128" t="n"/>
      <c r="T35" s="127" t="n"/>
      <c r="U35" s="128" t="n"/>
      <c r="V35" s="127" t="n"/>
      <c r="W35" s="128" t="n"/>
      <c r="X35" s="127" t="n"/>
      <c r="Y35" s="128" t="n"/>
      <c r="Z35" s="127" t="n"/>
      <c r="AA35" s="127" t="n"/>
      <c r="AB35" s="127" t="n"/>
      <c r="AC35" s="127" t="n"/>
      <c r="AD35" s="128" t="n"/>
      <c r="AE35" s="127" t="n"/>
      <c r="AF35" s="128" t="n"/>
      <c r="AG35" s="127" t="n"/>
      <c r="AH35" s="127" t="n"/>
      <c r="AJ35">
        <f>SUBSTITUTE(SUBSTITUTE(D35," ",""),"　","")</f>
        <v/>
      </c>
    </row>
    <row r="36" ht="22" customHeight="1" s="118">
      <c r="A36" s="126" t="n">
        <v>32</v>
      </c>
      <c r="B36" s="126" t="n"/>
      <c r="C36" s="126" t="n"/>
      <c r="D36" s="127" t="n"/>
      <c r="E36" s="127" t="n"/>
      <c r="F36" s="128" t="n"/>
      <c r="G36" s="127" t="n"/>
      <c r="H36" s="127" t="n"/>
      <c r="I36" s="127" t="n"/>
      <c r="J36" s="127" t="n"/>
      <c r="K36" s="127" t="n"/>
      <c r="L36" s="127" t="n"/>
      <c r="M36" s="127" t="n"/>
      <c r="N36" s="127" t="n"/>
      <c r="O36" s="128" t="n"/>
      <c r="P36" s="127" t="n"/>
      <c r="Q36" s="128" t="n"/>
      <c r="R36" s="127" t="n"/>
      <c r="S36" s="128" t="n"/>
      <c r="T36" s="127" t="n"/>
      <c r="U36" s="128" t="n"/>
      <c r="V36" s="127" t="n"/>
      <c r="W36" s="128" t="n"/>
      <c r="X36" s="127" t="n"/>
      <c r="Y36" s="128" t="n"/>
      <c r="Z36" s="127" t="n"/>
      <c r="AA36" s="127" t="n"/>
      <c r="AB36" s="127" t="n"/>
      <c r="AC36" s="127" t="n"/>
      <c r="AD36" s="128" t="n"/>
      <c r="AE36" s="127" t="n"/>
      <c r="AF36" s="128" t="n"/>
      <c r="AG36" s="127" t="n"/>
      <c r="AH36" s="127" t="n"/>
      <c r="AJ36">
        <f>SUBSTITUTE(SUBSTITUTE(D36," ",""),"　","")</f>
        <v/>
      </c>
    </row>
    <row r="37" ht="22" customHeight="1" s="118">
      <c r="A37" s="126" t="n">
        <v>33</v>
      </c>
      <c r="B37" s="126" t="n"/>
      <c r="C37" s="126" t="n"/>
      <c r="D37" s="127" t="n"/>
      <c r="E37" s="127" t="n"/>
      <c r="F37" s="128" t="n"/>
      <c r="G37" s="127" t="n"/>
      <c r="H37" s="127" t="n"/>
      <c r="I37" s="127" t="n"/>
      <c r="J37" s="127" t="n"/>
      <c r="K37" s="127" t="n"/>
      <c r="L37" s="127" t="n"/>
      <c r="M37" s="127" t="n"/>
      <c r="N37" s="127" t="n"/>
      <c r="O37" s="128" t="n"/>
      <c r="P37" s="127" t="n"/>
      <c r="Q37" s="128" t="n"/>
      <c r="R37" s="127" t="n"/>
      <c r="S37" s="128" t="n"/>
      <c r="T37" s="127" t="n"/>
      <c r="U37" s="128" t="n"/>
      <c r="V37" s="127" t="n"/>
      <c r="W37" s="128" t="n"/>
      <c r="X37" s="127" t="n"/>
      <c r="Y37" s="128" t="n"/>
      <c r="Z37" s="127" t="n"/>
      <c r="AA37" s="127" t="n"/>
      <c r="AB37" s="127" t="n"/>
      <c r="AC37" s="127" t="n"/>
      <c r="AD37" s="128" t="n"/>
      <c r="AE37" s="127" t="n"/>
      <c r="AF37" s="128" t="n"/>
      <c r="AG37" s="127" t="n"/>
      <c r="AH37" s="127" t="n"/>
      <c r="AJ37">
        <f>SUBSTITUTE(SUBSTITUTE(D37," ",""),"　","")</f>
        <v/>
      </c>
    </row>
    <row r="38" ht="22" customHeight="1" s="118">
      <c r="A38" s="126" t="n">
        <v>34</v>
      </c>
      <c r="B38" s="126" t="n"/>
      <c r="C38" s="126" t="n"/>
      <c r="D38" s="127" t="n"/>
      <c r="E38" s="127" t="n"/>
      <c r="F38" s="128" t="n"/>
      <c r="G38" s="127" t="n"/>
      <c r="H38" s="127" t="n"/>
      <c r="I38" s="127" t="n"/>
      <c r="J38" s="127" t="n"/>
      <c r="K38" s="127" t="n"/>
      <c r="L38" s="127" t="n"/>
      <c r="M38" s="127" t="n"/>
      <c r="N38" s="127" t="n"/>
      <c r="O38" s="128" t="n"/>
      <c r="P38" s="127" t="n"/>
      <c r="Q38" s="128" t="n"/>
      <c r="R38" s="127" t="n"/>
      <c r="S38" s="128" t="n"/>
      <c r="T38" s="127" t="n"/>
      <c r="U38" s="128" t="n"/>
      <c r="V38" s="127" t="n"/>
      <c r="W38" s="128" t="n"/>
      <c r="X38" s="127" t="n"/>
      <c r="Y38" s="128" t="n"/>
      <c r="Z38" s="127" t="n"/>
      <c r="AA38" s="127" t="n"/>
      <c r="AB38" s="127" t="n"/>
      <c r="AC38" s="127" t="n"/>
      <c r="AD38" s="128" t="n"/>
      <c r="AE38" s="127" t="n"/>
      <c r="AF38" s="128" t="n"/>
      <c r="AG38" s="127" t="n"/>
      <c r="AH38" s="127" t="n"/>
      <c r="AJ38">
        <f>SUBSTITUTE(SUBSTITUTE(D38," ",""),"　","")</f>
        <v/>
      </c>
    </row>
    <row r="39" ht="22" customHeight="1" s="118">
      <c r="A39" s="126" t="n">
        <v>35</v>
      </c>
      <c r="B39" s="126" t="n"/>
      <c r="C39" s="126" t="n"/>
      <c r="D39" s="127" t="n"/>
      <c r="E39" s="127" t="n"/>
      <c r="F39" s="128" t="n"/>
      <c r="G39" s="127" t="n"/>
      <c r="H39" s="127" t="n"/>
      <c r="I39" s="127" t="n"/>
      <c r="J39" s="127" t="n"/>
      <c r="K39" s="127" t="n"/>
      <c r="L39" s="127" t="n"/>
      <c r="M39" s="127" t="n"/>
      <c r="N39" s="127" t="n"/>
      <c r="O39" s="128" t="n"/>
      <c r="P39" s="127" t="n"/>
      <c r="Q39" s="128" t="n"/>
      <c r="R39" s="127" t="n"/>
      <c r="S39" s="128" t="n"/>
      <c r="T39" s="127" t="n"/>
      <c r="U39" s="128" t="n"/>
      <c r="V39" s="127" t="n"/>
      <c r="W39" s="128" t="n"/>
      <c r="X39" s="127" t="n"/>
      <c r="Y39" s="128" t="n"/>
      <c r="Z39" s="127" t="n"/>
      <c r="AA39" s="127" t="n"/>
      <c r="AB39" s="127" t="n"/>
      <c r="AC39" s="127" t="n"/>
      <c r="AD39" s="128" t="n"/>
      <c r="AE39" s="127" t="n"/>
      <c r="AF39" s="128" t="n"/>
      <c r="AG39" s="127" t="n"/>
      <c r="AH39" s="127" t="n"/>
      <c r="AJ39">
        <f>SUBSTITUTE(SUBSTITUTE(D39," ",""),"　","")</f>
        <v/>
      </c>
    </row>
    <row r="40" ht="22" customHeight="1" s="118">
      <c r="A40" s="126" t="n">
        <v>36</v>
      </c>
      <c r="B40" s="126" t="n"/>
      <c r="C40" s="126" t="n"/>
      <c r="D40" s="127" t="n"/>
      <c r="E40" s="127" t="n"/>
      <c r="F40" s="128" t="n"/>
      <c r="G40" s="127" t="n"/>
      <c r="H40" s="127" t="n"/>
      <c r="I40" s="127" t="n"/>
      <c r="J40" s="127" t="n"/>
      <c r="K40" s="127" t="n"/>
      <c r="L40" s="127" t="n"/>
      <c r="M40" s="127" t="n"/>
      <c r="N40" s="127" t="n"/>
      <c r="O40" s="128" t="n"/>
      <c r="P40" s="127" t="n"/>
      <c r="Q40" s="128" t="n"/>
      <c r="R40" s="127" t="n"/>
      <c r="S40" s="128" t="n"/>
      <c r="T40" s="127" t="n"/>
      <c r="U40" s="128" t="n"/>
      <c r="V40" s="127" t="n"/>
      <c r="W40" s="128" t="n"/>
      <c r="X40" s="127" t="n"/>
      <c r="Y40" s="128" t="n"/>
      <c r="Z40" s="127" t="n"/>
      <c r="AA40" s="127" t="n"/>
      <c r="AB40" s="127" t="n"/>
      <c r="AC40" s="127" t="n"/>
      <c r="AD40" s="128" t="n"/>
      <c r="AE40" s="127" t="n"/>
      <c r="AF40" s="128" t="n"/>
      <c r="AG40" s="127" t="n"/>
      <c r="AH40" s="127" t="n"/>
      <c r="AJ40">
        <f>SUBSTITUTE(SUBSTITUTE(D40," ",""),"　","")</f>
        <v/>
      </c>
    </row>
    <row r="41" ht="22" customHeight="1" s="118">
      <c r="A41" s="126" t="n">
        <v>37</v>
      </c>
      <c r="B41" s="126" t="n"/>
      <c r="C41" s="126" t="n"/>
      <c r="D41" s="127" t="n"/>
      <c r="E41" s="127" t="n"/>
      <c r="F41" s="128" t="n"/>
      <c r="G41" s="127" t="n"/>
      <c r="H41" s="127" t="n"/>
      <c r="I41" s="127" t="n"/>
      <c r="J41" s="127" t="n"/>
      <c r="K41" s="127" t="n"/>
      <c r="L41" s="127" t="n"/>
      <c r="M41" s="127" t="n"/>
      <c r="N41" s="127" t="n"/>
      <c r="O41" s="128" t="n"/>
      <c r="P41" s="127" t="n"/>
      <c r="Q41" s="128" t="n"/>
      <c r="R41" s="127" t="n"/>
      <c r="S41" s="128" t="n"/>
      <c r="T41" s="127" t="n"/>
      <c r="U41" s="128" t="n"/>
      <c r="V41" s="127" t="n"/>
      <c r="W41" s="128" t="n"/>
      <c r="X41" s="127" t="n"/>
      <c r="Y41" s="128" t="n"/>
      <c r="Z41" s="127" t="n"/>
      <c r="AA41" s="127" t="n"/>
      <c r="AB41" s="127" t="n"/>
      <c r="AC41" s="127" t="n"/>
      <c r="AD41" s="128" t="n"/>
      <c r="AE41" s="127" t="n"/>
      <c r="AF41" s="128" t="n"/>
      <c r="AG41" s="127" t="n"/>
      <c r="AH41" s="127" t="n"/>
      <c r="AJ41">
        <f>SUBSTITUTE(SUBSTITUTE(D41," ",""),"　","")</f>
        <v/>
      </c>
    </row>
    <row r="42" ht="22" customHeight="1" s="118">
      <c r="A42" s="126" t="n">
        <v>38</v>
      </c>
      <c r="B42" s="126" t="n"/>
      <c r="C42" s="126" t="n"/>
      <c r="D42" s="127" t="n"/>
      <c r="E42" s="127" t="n"/>
      <c r="F42" s="128" t="n"/>
      <c r="G42" s="127" t="n"/>
      <c r="H42" s="127" t="n"/>
      <c r="I42" s="127" t="n"/>
      <c r="J42" s="127" t="n"/>
      <c r="K42" s="127" t="n"/>
      <c r="L42" s="127" t="n"/>
      <c r="M42" s="127" t="n"/>
      <c r="N42" s="127" t="n"/>
      <c r="O42" s="128" t="n"/>
      <c r="P42" s="127" t="n"/>
      <c r="Q42" s="128" t="n"/>
      <c r="R42" s="127" t="n"/>
      <c r="S42" s="128" t="n"/>
      <c r="T42" s="127" t="n"/>
      <c r="U42" s="128" t="n"/>
      <c r="V42" s="127" t="n"/>
      <c r="W42" s="128" t="n"/>
      <c r="X42" s="127" t="n"/>
      <c r="Y42" s="128" t="n"/>
      <c r="Z42" s="127" t="n"/>
      <c r="AA42" s="127" t="n"/>
      <c r="AB42" s="127" t="n"/>
      <c r="AC42" s="127" t="n"/>
      <c r="AD42" s="128" t="n"/>
      <c r="AE42" s="127" t="n"/>
      <c r="AF42" s="128" t="n"/>
      <c r="AG42" s="127" t="n"/>
      <c r="AH42" s="127" t="n"/>
      <c r="AJ42">
        <f>SUBSTITUTE(SUBSTITUTE(D42," ",""),"　","")</f>
        <v/>
      </c>
    </row>
    <row r="43" ht="22" customHeight="1" s="118">
      <c r="A43" s="126" t="n">
        <v>39</v>
      </c>
      <c r="B43" s="126" t="n"/>
      <c r="C43" s="126" t="n"/>
      <c r="D43" s="127" t="n"/>
      <c r="E43" s="127" t="n"/>
      <c r="F43" s="128" t="n"/>
      <c r="G43" s="127" t="n"/>
      <c r="H43" s="127" t="n"/>
      <c r="I43" s="127" t="n"/>
      <c r="J43" s="127" t="n"/>
      <c r="K43" s="127" t="n"/>
      <c r="L43" s="127" t="n"/>
      <c r="M43" s="127" t="n"/>
      <c r="N43" s="127" t="n"/>
      <c r="O43" s="128" t="n"/>
      <c r="P43" s="127" t="n"/>
      <c r="Q43" s="128" t="n"/>
      <c r="R43" s="127" t="n"/>
      <c r="S43" s="128" t="n"/>
      <c r="T43" s="127" t="n"/>
      <c r="U43" s="128" t="n"/>
      <c r="V43" s="127" t="n"/>
      <c r="W43" s="128" t="n"/>
      <c r="X43" s="127" t="n"/>
      <c r="Y43" s="128" t="n"/>
      <c r="Z43" s="127" t="n"/>
      <c r="AA43" s="127" t="n"/>
      <c r="AB43" s="127" t="n"/>
      <c r="AC43" s="127" t="n"/>
      <c r="AD43" s="128" t="n"/>
      <c r="AE43" s="127" t="n"/>
      <c r="AF43" s="128" t="n"/>
      <c r="AG43" s="127" t="n"/>
      <c r="AH43" s="127" t="n"/>
      <c r="AJ43">
        <f>SUBSTITUTE(SUBSTITUTE(D43," ",""),"　","")</f>
        <v/>
      </c>
    </row>
    <row r="44" ht="22" customHeight="1" s="118">
      <c r="A44" s="126" t="n">
        <v>40</v>
      </c>
      <c r="B44" s="126" t="n"/>
      <c r="C44" s="126" t="n"/>
      <c r="D44" s="127" t="n"/>
      <c r="E44" s="127" t="n"/>
      <c r="F44" s="128" t="n"/>
      <c r="G44" s="127" t="n"/>
      <c r="H44" s="127" t="n"/>
      <c r="I44" s="127" t="n"/>
      <c r="J44" s="127" t="n"/>
      <c r="K44" s="127" t="n"/>
      <c r="L44" s="127" t="n"/>
      <c r="M44" s="127" t="n"/>
      <c r="N44" s="127" t="n"/>
      <c r="O44" s="128" t="n"/>
      <c r="P44" s="127" t="n"/>
      <c r="Q44" s="128" t="n"/>
      <c r="R44" s="127" t="n"/>
      <c r="S44" s="128" t="n"/>
      <c r="T44" s="127" t="n"/>
      <c r="U44" s="128" t="n"/>
      <c r="V44" s="127" t="n"/>
      <c r="W44" s="128" t="n"/>
      <c r="X44" s="127" t="n"/>
      <c r="Y44" s="128" t="n"/>
      <c r="Z44" s="127" t="n"/>
      <c r="AA44" s="127" t="n"/>
      <c r="AB44" s="127" t="n"/>
      <c r="AC44" s="127" t="n"/>
      <c r="AD44" s="128" t="n"/>
      <c r="AE44" s="127" t="n"/>
      <c r="AF44" s="128" t="n"/>
      <c r="AG44" s="127" t="n"/>
      <c r="AH44" s="127" t="n"/>
      <c r="AJ44">
        <f>SUBSTITUTE(SUBSTITUTE(D44," ",""),"　","")</f>
        <v/>
      </c>
    </row>
  </sheetData>
  <mergeCells count="6">
    <mergeCell ref="AA2:AC2"/>
    <mergeCell ref="K2:M2"/>
    <mergeCell ref="N2:Y2"/>
    <mergeCell ref="A2:G2"/>
    <mergeCell ref="H2:J2"/>
    <mergeCell ref="AD2:AG2"/>
  </mergeCells>
  <dataValidations count="1">
    <dataValidation sqref="G5 G6 G7 G8 G9 G10 G11 G12 G13 G14 G15 G16 G17 G18 G19 G20 G21 G22 G23 G24 G25 G26 G27 G28 G29 G30 G31 G32 G33 G34 G35 G36 G37 G38 G39 G40 G41 G42 G43 G44" showDropDown="0" showInputMessage="0" showErrorMessage="0" allowBlank="1" promptTitle="学科" prompt="6種類から選びます" type="list">
      <formula1>=学科マスタ!$A$3:$A$8</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205"/>
  <sheetViews>
    <sheetView workbookViewId="0">
      <pane ySplit="5" topLeftCell="A6" activePane="bottomLeft" state="frozen"/>
      <selection pane="bottomLeft" activeCell="A1" sqref="A1"/>
    </sheetView>
  </sheetViews>
  <sheetFormatPr baseColWidth="8" defaultRowHeight="15"/>
  <cols>
    <col width="52" customWidth="1" style="118" min="1" max="1"/>
    <col hidden="1" width="13" customWidth="1" style="118" min="2" max="2"/>
    <col hidden="1" width="13" customWidth="1" style="118" min="3" max="3"/>
    <col hidden="1" width="13" customWidth="1" style="118" min="4" max="4"/>
    <col hidden="1" width="13" customWidth="1" style="118" min="5" max="5"/>
    <col hidden="1" width="13" customWidth="1" style="118" min="6" max="6"/>
    <col hidden="1" width="13" customWidth="1" style="118" min="7" max="7"/>
    <col hidden="1" width="13" customWidth="1" style="118" min="8" max="8"/>
    <col hidden="1" width="13" customWidth="1" style="118" min="9" max="9"/>
    <col hidden="1" width="13" customWidth="1" style="118" min="10" max="10"/>
    <col hidden="1" width="13" customWidth="1" style="118" min="11" max="11"/>
    <col hidden="1" width="13" customWidth="1" style="118" min="12" max="12"/>
    <col hidden="1" width="13" customWidth="1" style="118" min="13" max="13"/>
    <col width="6" customWidth="1" style="118" min="14" max="14"/>
    <col width="9" customWidth="1" style="118" min="15" max="15"/>
    <col width="14" customWidth="1" style="118" min="16" max="16"/>
    <col width="28" customWidth="1" style="118" min="17" max="17"/>
    <col width="28" customWidth="1" style="118" min="18" max="18"/>
    <col width="12" customWidth="1" style="118" min="19" max="19"/>
    <col width="8" customWidth="1" style="118" min="20" max="20"/>
    <col width="14" customWidth="1" style="118" min="21" max="21"/>
    <col width="26" customWidth="1" style="118" min="22" max="22"/>
    <col hidden="1" width="13" customWidth="1" style="118" min="23" max="23"/>
    <col hidden="1" width="13" customWidth="1" style="118" min="24" max="24"/>
    <col hidden="1" width="13" customWidth="1" style="118" min="25" max="25"/>
    <col hidden="1" width="13" customWidth="1" style="118" min="26" max="26"/>
    <col hidden="1" width="13" customWidth="1" style="118" min="27" max="27"/>
  </cols>
  <sheetData>
    <row r="1">
      <c r="A1" s="129" t="inlineStr">
        <is>
          <t>資格取込（1行＝1件で貼り付けてください）</t>
        </is>
      </c>
    </row>
    <row r="2">
      <c r="A2" s="121" t="inlineStr">
        <is>
          <t>A6 以降に、資格取得の一覧をそのまま貼り付けます。「入力」シートの名簿と照合して、各生徒の資格欄に自動で追加します。</t>
        </is>
      </c>
    </row>
    <row r="3">
      <c r="A3" s="121" t="inlineStr">
        <is>
          <t>書式: 3-2-15〔空白またはタブ〕山田太郎 基礎製図検定 令和6年7月10日　…学年-組-出席番号 → 氏名 → 資格名 → 取得日 の順。</t>
        </is>
      </c>
    </row>
    <row r="4">
      <c r="A4" s="121" t="inlineStr">
        <is>
          <t>先頭の番号がないときは氏名で照合します。取得日は 令和6年7月10日 / 2024/7/10 のどちらでも。すでに「入力」シートに手入力してある資格と同じものは「重複」として飛ばします。</t>
        </is>
      </c>
    </row>
    <row r="5">
      <c r="A5" s="130" t="inlineStr">
        <is>
          <t>貼付原文</t>
        </is>
      </c>
      <c r="B5" s="130" t="inlineStr">
        <is>
          <t>整形</t>
        </is>
      </c>
      <c r="C5" s="130" t="inlineStr">
        <is>
          <t>語数</t>
        </is>
      </c>
      <c r="D5" s="130" t="inlineStr">
        <is>
          <t>語1</t>
        </is>
      </c>
      <c r="E5" s="130" t="inlineStr">
        <is>
          <t>語2</t>
        </is>
      </c>
      <c r="F5" s="130" t="inlineStr">
        <is>
          <t>語3</t>
        </is>
      </c>
      <c r="G5" s="130" t="inlineStr">
        <is>
          <t>語4</t>
        </is>
      </c>
      <c r="H5" s="130" t="inlineStr">
        <is>
          <t>語5</t>
        </is>
      </c>
      <c r="I5" s="130" t="inlineStr">
        <is>
          <t>語6</t>
        </is>
      </c>
      <c r="J5" s="130" t="inlineStr">
        <is>
          <t>語7</t>
        </is>
      </c>
      <c r="K5" s="130" t="inlineStr">
        <is>
          <t>語8</t>
        </is>
      </c>
      <c r="L5" s="130" t="inlineStr">
        <is>
          <t>ID</t>
        </is>
      </c>
      <c r="M5" s="130" t="inlineStr">
        <is>
          <t>ID有</t>
        </is>
      </c>
      <c r="N5" s="130" t="inlineStr">
        <is>
          <t>組</t>
        </is>
      </c>
      <c r="O5" s="130" t="inlineStr">
        <is>
          <t>出席番号</t>
        </is>
      </c>
      <c r="P5" s="130" t="inlineStr">
        <is>
          <t>氏名</t>
        </is>
      </c>
      <c r="Q5" s="130" t="inlineStr">
        <is>
          <t>資格名（貼付）</t>
        </is>
      </c>
      <c r="R5" s="130" t="inlineStr">
        <is>
          <t>正式名称</t>
        </is>
      </c>
      <c r="S5" s="130" t="inlineStr">
        <is>
          <t>取得日</t>
        </is>
      </c>
      <c r="T5" s="130" t="inlineStr">
        <is>
          <t>名簿No</t>
        </is>
      </c>
      <c r="U5" s="130" t="inlineStr">
        <is>
          <t>名簿の氏名</t>
        </is>
      </c>
      <c r="V5" s="130" t="inlineStr">
        <is>
          <t>状態</t>
        </is>
      </c>
      <c r="W5" s="130" t="inlineStr">
        <is>
          <t>有効</t>
        </is>
      </c>
      <c r="X5" s="130" t="inlineStr">
        <is>
          <t>行</t>
        </is>
      </c>
      <c r="Y5" s="130" t="inlineStr">
        <is>
          <t>順位</t>
        </is>
      </c>
      <c r="Z5" s="130" t="inlineStr">
        <is>
          <t>キー</t>
        </is>
      </c>
    </row>
    <row r="6">
      <c r="A6" s="131" t="inlineStr">
        <is>
          <t>3-2-1	佐野太郎	計算技術検定3級	令和6年11月15日</t>
        </is>
      </c>
      <c r="B6">
        <f>TRIM(SUBSTITUTE(SUBSTITUTE(SUBSTITUTE(A6,CHAR(9)," "),"　"," "),CHAR(160)," "))</f>
        <v/>
      </c>
      <c r="C6">
        <f>IF(B6="",0,LEN(B6)-LEN(SUBSTITUTE(B6," ",""))+1)</f>
        <v/>
      </c>
      <c r="D6">
        <f>IF(C6&gt;=1,TRIM(MID(SUBSTITUTE(B6," ",REPT(" ",200)),1,200)),"")</f>
        <v/>
      </c>
      <c r="E6">
        <f>IF(C6&gt;=2,TRIM(MID(SUBSTITUTE(B6," ",REPT(" ",200)),201,200)),"")</f>
        <v/>
      </c>
      <c r="F6">
        <f>IF(C6&gt;=3,TRIM(MID(SUBSTITUTE(B6," ",REPT(" ",200)),401,200)),"")</f>
        <v/>
      </c>
      <c r="G6">
        <f>IF(C6&gt;=4,TRIM(MID(SUBSTITUTE(B6," ",REPT(" ",200)),601,200)),"")</f>
        <v/>
      </c>
      <c r="H6">
        <f>IF(C6&gt;=5,TRIM(MID(SUBSTITUTE(B6," ",REPT(" ",200)),801,200)),"")</f>
        <v/>
      </c>
      <c r="I6">
        <f>IF(C6&gt;=6,TRIM(MID(SUBSTITUTE(B6," ",REPT(" ",200)),1001,200)),"")</f>
        <v/>
      </c>
      <c r="J6">
        <f>IF(C6&gt;=7,TRIM(MID(SUBSTITUTE(B6," ",REPT(" ",200)),1201,200)),"")</f>
        <v/>
      </c>
      <c r="K6">
        <f>IF(C6&gt;=8,TRIM(MID(SUBSTITUTE(B6," ",REPT(" ",200)),1401,200)),"")</f>
        <v/>
      </c>
      <c r="L6">
        <f>SUBSTITUTE(SUBSTITUTE(SUBSTITUTE(D6,"年","-"),"組","-"),"番","")</f>
        <v/>
      </c>
      <c r="M6">
        <f>IF(D6="",0,IF(ISNUMBER(VALUE(SUBSTITUTE(L6,"-",""))),1,0))</f>
        <v/>
      </c>
      <c r="N6">
        <f>IF(M6=0,"",IFERROR(VALUE(TRIM(MID(SUBSTITUTE(L6,"-",REPT(" ",100)),101,100))),""))</f>
        <v/>
      </c>
      <c r="O6">
        <f>IF(M6=0,"",IFERROR(VALUE(TRIM(RIGHT(SUBSTITUTE(L6,"-",REPT(" ",100)),100))),""))</f>
        <v/>
      </c>
      <c r="P6">
        <f>IF(M6=1,E6,D6)</f>
        <v/>
      </c>
      <c r="Q6">
        <f>IF(C6&lt;2,"",TRIM(IF(AND(2&gt;=IF(M6=1,3,2),2&lt;=C6-IF(S6="",0,1)),E6&amp;" ","")&amp;IF(AND(3&gt;=IF(M6=1,3,2),3&lt;=C6-IF(S6="",0,1)),F6&amp;" ","")&amp;IF(AND(4&gt;=IF(M6=1,3,2),4&lt;=C6-IF(S6="",0,1)),G6&amp;" ","")&amp;IF(AND(5&gt;=IF(M6=1,3,2),5&lt;=C6-IF(S6="",0,1)),H6&amp;" ","")&amp;IF(AND(6&gt;=IF(M6=1,3,2),6&lt;=C6-IF(S6="",0,1)),I6&amp;" ","")&amp;IF(AND(7&gt;=IF(M6=1,3,2),7&lt;=C6-IF(S6="",0,1)),J6&amp;" ","")&amp;IF(AND(8&gt;=IF(M6=1,3,2),8&lt;=C6-IF(S6="",0,1)),K6&amp;" ","")))</f>
        <v/>
      </c>
      <c r="R6">
        <f>IF(Q6="","",IFERROR(VLOOKUP(Q6,資格マスタ!$A:$B,2,FALSE),Q6))</f>
        <v/>
      </c>
      <c r="S6" s="132">
        <f>IF(C6&lt;2,"",IFERROR(IF(OR(LEFT(INDEX(D6:K6,MIN(8,MAX(1,C6))),2)="令和",LEFT(INDEX(D6:K6,MIN(8,MAX(1,C6))),2)="平成",LEFT(INDEX(D6:K6,MIN(8,MAX(1,C6))),2)="昭和"),DATE(VALUE(MID(INDEX(D6:K6,MIN(8,MAX(1,C6))),3,FIND("年",INDEX(D6:K6,MIN(8,MAX(1,C6))))-3))+IF(LEFT(INDEX(D6:K6,MIN(8,MAX(1,C6))),2)="令和",2018,IF(LEFT(INDEX(D6:K6,MIN(8,MAX(1,C6))),2)="平成",1988,1925)),VALUE(MID(INDEX(D6:K6,MIN(8,MAX(1,C6))),FIND("年",INDEX(D6:K6,MIN(8,MAX(1,C6))))+1,FIND("月",INDEX(D6:K6,MIN(8,MAX(1,C6))))-FIND("年",INDEX(D6:K6,MIN(8,MAX(1,C6))))-1)),VALUE(SUBSTITUTE(MID(INDEX(D6:K6,MIN(8,MAX(1,C6))),FIND("月",INDEX(D6:K6,MIN(8,MAX(1,C6))))+1,10),"日",""))),DATE(VALUE(TRIM(MID(SUBSTITUTE(AA6,"/",REPT(" ",50)),1,50))),VALUE(TRIM(MID(SUBSTITUTE(AA6,"/",REPT(" ",50)),51,50))),VALUE(TRIM(MID(SUBSTITUTE(AA6,"/",REPT(" ",50)),101,50))))),IFERROR(DATEVALUE(INDEX(D6:K6,MIN(8,MAX(1,C6)))),"")))</f>
        <v/>
      </c>
      <c r="T6">
        <f>IF(B6="","",IFERROR(MATCH(O6,入力!$C$5:$C$44,0),IFERROR(MATCH(SUBSTITUTE(SUBSTITUTE(P6," ",""),"　",""),入力!$AJ$5:$AJ$44,0),"")))</f>
        <v/>
      </c>
      <c r="U6">
        <f>IF(T6="","",INDEX(入力!$D$5:$D$44,T6))</f>
        <v/>
      </c>
      <c r="V6">
        <f>IF(B6="","",IF(T6="","要確認（名簿と照合できません）",IF(R6="","要確認（資格名がありません）",IF(S6="","要確認（取得日が読めません）",IF((IF(INDEX(入力!$N$5:$N$44,T6)=R6,1,0)+IF(INDEX(入力!$P$5:$P$44,T6)=R6,1,0)+IF(INDEX(入力!$R$5:$R$44,T6)=R6,1,0)+IF(INDEX(入力!$T$5:$T$44,T6)=R6,1,0)+IF(INDEX(入力!$V$5:$V$44,T6)=R6,1,0)+IF(INDEX(入力!$X$5:$X$44,T6)=R6,1,0))+(COUNTIFS($T$6:$T$205,T6,$R$6:$R$205,R6,$X$6:$X$205,"&lt;"&amp;X6))&gt;0,"重複","反映")))))</f>
        <v/>
      </c>
      <c r="W6">
        <f>IF(V6="反映",1,0)</f>
        <v/>
      </c>
      <c r="X6" t="n">
        <v>6</v>
      </c>
      <c r="Y6">
        <f>IF(W6=0,"",COUNTIFS($T$6:$T$205,T6,$W$6:$W$205,1,$S$6:$S$205,"&lt;"&amp;S6)+COUNTIFS($T$6:$T$205,T6,$W$6:$W$205,1,$S$6:$S$205,S6,$X$6:$X$205,"&lt;"&amp;X6)+1)</f>
        <v/>
      </c>
      <c r="Z6">
        <f>IF(Y6="","",T6&amp;"_"&amp;Y6)</f>
        <v/>
      </c>
      <c r="AA6">
        <f>SUBSTITUTE(SUBSTITUTE(SUBSTITUTE(SUBSTITUTE(SUBSTITUTE(INDEX(D6:K6,MIN(8,MAX(1,C6))),"年","/"),"月","/"),"日",""),"-","/"),".","/")</f>
        <v/>
      </c>
    </row>
    <row r="7">
      <c r="A7" s="131" t="inlineStr">
        <is>
          <t>3-2-2 近畿花子 実用英語検定2級 2025/6/8</t>
        </is>
      </c>
      <c r="B7">
        <f>TRIM(SUBSTITUTE(SUBSTITUTE(SUBSTITUTE(A7,CHAR(9)," "),"　"," "),CHAR(160)," "))</f>
        <v/>
      </c>
      <c r="C7">
        <f>IF(B7="",0,LEN(B7)-LEN(SUBSTITUTE(B7," ",""))+1)</f>
        <v/>
      </c>
      <c r="D7">
        <f>IF(C7&gt;=1,TRIM(MID(SUBSTITUTE(B7," ",REPT(" ",200)),1,200)),"")</f>
        <v/>
      </c>
      <c r="E7">
        <f>IF(C7&gt;=2,TRIM(MID(SUBSTITUTE(B7," ",REPT(" ",200)),201,200)),"")</f>
        <v/>
      </c>
      <c r="F7">
        <f>IF(C7&gt;=3,TRIM(MID(SUBSTITUTE(B7," ",REPT(" ",200)),401,200)),"")</f>
        <v/>
      </c>
      <c r="G7">
        <f>IF(C7&gt;=4,TRIM(MID(SUBSTITUTE(B7," ",REPT(" ",200)),601,200)),"")</f>
        <v/>
      </c>
      <c r="H7">
        <f>IF(C7&gt;=5,TRIM(MID(SUBSTITUTE(B7," ",REPT(" ",200)),801,200)),"")</f>
        <v/>
      </c>
      <c r="I7">
        <f>IF(C7&gt;=6,TRIM(MID(SUBSTITUTE(B7," ",REPT(" ",200)),1001,200)),"")</f>
        <v/>
      </c>
      <c r="J7">
        <f>IF(C7&gt;=7,TRIM(MID(SUBSTITUTE(B7," ",REPT(" ",200)),1201,200)),"")</f>
        <v/>
      </c>
      <c r="K7">
        <f>IF(C7&gt;=8,TRIM(MID(SUBSTITUTE(B7," ",REPT(" ",200)),1401,200)),"")</f>
        <v/>
      </c>
      <c r="L7">
        <f>SUBSTITUTE(SUBSTITUTE(SUBSTITUTE(D7,"年","-"),"組","-"),"番","")</f>
        <v/>
      </c>
      <c r="M7">
        <f>IF(D7="",0,IF(ISNUMBER(VALUE(SUBSTITUTE(L7,"-",""))),1,0))</f>
        <v/>
      </c>
      <c r="N7">
        <f>IF(M7=0,"",IFERROR(VALUE(TRIM(MID(SUBSTITUTE(L7,"-",REPT(" ",100)),101,100))),""))</f>
        <v/>
      </c>
      <c r="O7">
        <f>IF(M7=0,"",IFERROR(VALUE(TRIM(RIGHT(SUBSTITUTE(L7,"-",REPT(" ",100)),100))),""))</f>
        <v/>
      </c>
      <c r="P7">
        <f>IF(M7=1,E7,D7)</f>
        <v/>
      </c>
      <c r="Q7">
        <f>IF(C7&lt;2,"",TRIM(IF(AND(2&gt;=IF(M7=1,3,2),2&lt;=C7-IF(S7="",0,1)),E7&amp;" ","")&amp;IF(AND(3&gt;=IF(M7=1,3,2),3&lt;=C7-IF(S7="",0,1)),F7&amp;" ","")&amp;IF(AND(4&gt;=IF(M7=1,3,2),4&lt;=C7-IF(S7="",0,1)),G7&amp;" ","")&amp;IF(AND(5&gt;=IF(M7=1,3,2),5&lt;=C7-IF(S7="",0,1)),H7&amp;" ","")&amp;IF(AND(6&gt;=IF(M7=1,3,2),6&lt;=C7-IF(S7="",0,1)),I7&amp;" ","")&amp;IF(AND(7&gt;=IF(M7=1,3,2),7&lt;=C7-IF(S7="",0,1)),J7&amp;" ","")&amp;IF(AND(8&gt;=IF(M7=1,3,2),8&lt;=C7-IF(S7="",0,1)),K7&amp;" ","")))</f>
        <v/>
      </c>
      <c r="R7">
        <f>IF(Q7="","",IFERROR(VLOOKUP(Q7,資格マスタ!$A:$B,2,FALSE),Q7))</f>
        <v/>
      </c>
      <c r="S7" s="132">
        <f>IF(C7&lt;2,"",IFERROR(IF(OR(LEFT(INDEX(D7:K7,MIN(8,MAX(1,C7))),2)="令和",LEFT(INDEX(D7:K7,MIN(8,MAX(1,C7))),2)="平成",LEFT(INDEX(D7:K7,MIN(8,MAX(1,C7))),2)="昭和"),DATE(VALUE(MID(INDEX(D7:K7,MIN(8,MAX(1,C7))),3,FIND("年",INDEX(D7:K7,MIN(8,MAX(1,C7))))-3))+IF(LEFT(INDEX(D7:K7,MIN(8,MAX(1,C7))),2)="令和",2018,IF(LEFT(INDEX(D7:K7,MIN(8,MAX(1,C7))),2)="平成",1988,1925)),VALUE(MID(INDEX(D7:K7,MIN(8,MAX(1,C7))),FIND("年",INDEX(D7:K7,MIN(8,MAX(1,C7))))+1,FIND("月",INDEX(D7:K7,MIN(8,MAX(1,C7))))-FIND("年",INDEX(D7:K7,MIN(8,MAX(1,C7))))-1)),VALUE(SUBSTITUTE(MID(INDEX(D7:K7,MIN(8,MAX(1,C7))),FIND("月",INDEX(D7:K7,MIN(8,MAX(1,C7))))+1,10),"日",""))),DATE(VALUE(TRIM(MID(SUBSTITUTE(AA7,"/",REPT(" ",50)),1,50))),VALUE(TRIM(MID(SUBSTITUTE(AA7,"/",REPT(" ",50)),51,50))),VALUE(TRIM(MID(SUBSTITUTE(AA7,"/",REPT(" ",50)),101,50))))),IFERROR(DATEVALUE(INDEX(D7:K7,MIN(8,MAX(1,C7)))),"")))</f>
        <v/>
      </c>
      <c r="T7">
        <f>IF(B7="","",IFERROR(MATCH(O7,入力!$C$5:$C$44,0),IFERROR(MATCH(SUBSTITUTE(SUBSTITUTE(P7," ",""),"　",""),入力!$AJ$5:$AJ$44,0),"")))</f>
        <v/>
      </c>
      <c r="U7">
        <f>IF(T7="","",INDEX(入力!$D$5:$D$44,T7))</f>
        <v/>
      </c>
      <c r="V7">
        <f>IF(B7="","",IF(T7="","要確認（名簿と照合できません）",IF(R7="","要確認（資格名がありません）",IF(S7="","要確認（取得日が読めません）",IF((IF(INDEX(入力!$N$5:$N$44,T7)=R7,1,0)+IF(INDEX(入力!$P$5:$P$44,T7)=R7,1,0)+IF(INDEX(入力!$R$5:$R$44,T7)=R7,1,0)+IF(INDEX(入力!$T$5:$T$44,T7)=R7,1,0)+IF(INDEX(入力!$V$5:$V$44,T7)=R7,1,0)+IF(INDEX(入力!$X$5:$X$44,T7)=R7,1,0))+(COUNTIFS($T$6:$T$205,T7,$R$6:$R$205,R7,$X$6:$X$205,"&lt;"&amp;X7))&gt;0,"重複","反映")))))</f>
        <v/>
      </c>
      <c r="W7">
        <f>IF(V7="反映",1,0)</f>
        <v/>
      </c>
      <c r="X7" t="n">
        <v>7</v>
      </c>
      <c r="Y7">
        <f>IF(W7=0,"",COUNTIFS($T$6:$T$205,T7,$W$6:$W$205,1,$S$6:$S$205,"&lt;"&amp;S7)+COUNTIFS($T$6:$T$205,T7,$W$6:$W$205,1,$S$6:$S$205,S7,$X$6:$X$205,"&lt;"&amp;X7)+1)</f>
        <v/>
      </c>
      <c r="Z7">
        <f>IF(Y7="","",T7&amp;"_"&amp;Y7)</f>
        <v/>
      </c>
      <c r="AA7">
        <f>SUBSTITUTE(SUBSTITUTE(SUBSTITUTE(SUBSTITUTE(SUBSTITUTE(INDEX(D7:K7,MIN(8,MAX(1,C7))),"年","/"),"月","/"),"日",""),"-","/"),".","/")</f>
        <v/>
      </c>
    </row>
    <row r="8">
      <c r="A8" s="131" t="inlineStr">
        <is>
          <t>3-2-3 泉州一郎 危険物取扱者乙4 令和7年3月14日</t>
        </is>
      </c>
      <c r="B8">
        <f>TRIM(SUBSTITUTE(SUBSTITUTE(SUBSTITUTE(A8,CHAR(9)," "),"　"," "),CHAR(160)," "))</f>
        <v/>
      </c>
      <c r="C8">
        <f>IF(B8="",0,LEN(B8)-LEN(SUBSTITUTE(B8," ",""))+1)</f>
        <v/>
      </c>
      <c r="D8">
        <f>IF(C8&gt;=1,TRIM(MID(SUBSTITUTE(B8," ",REPT(" ",200)),1,200)),"")</f>
        <v/>
      </c>
      <c r="E8">
        <f>IF(C8&gt;=2,TRIM(MID(SUBSTITUTE(B8," ",REPT(" ",200)),201,200)),"")</f>
        <v/>
      </c>
      <c r="F8">
        <f>IF(C8&gt;=3,TRIM(MID(SUBSTITUTE(B8," ",REPT(" ",200)),401,200)),"")</f>
        <v/>
      </c>
      <c r="G8">
        <f>IF(C8&gt;=4,TRIM(MID(SUBSTITUTE(B8," ",REPT(" ",200)),601,200)),"")</f>
        <v/>
      </c>
      <c r="H8">
        <f>IF(C8&gt;=5,TRIM(MID(SUBSTITUTE(B8," ",REPT(" ",200)),801,200)),"")</f>
        <v/>
      </c>
      <c r="I8">
        <f>IF(C8&gt;=6,TRIM(MID(SUBSTITUTE(B8," ",REPT(" ",200)),1001,200)),"")</f>
        <v/>
      </c>
      <c r="J8">
        <f>IF(C8&gt;=7,TRIM(MID(SUBSTITUTE(B8," ",REPT(" ",200)),1201,200)),"")</f>
        <v/>
      </c>
      <c r="K8">
        <f>IF(C8&gt;=8,TRIM(MID(SUBSTITUTE(B8," ",REPT(" ",200)),1401,200)),"")</f>
        <v/>
      </c>
      <c r="L8">
        <f>SUBSTITUTE(SUBSTITUTE(SUBSTITUTE(D8,"年","-"),"組","-"),"番","")</f>
        <v/>
      </c>
      <c r="M8">
        <f>IF(D8="",0,IF(ISNUMBER(VALUE(SUBSTITUTE(L8,"-",""))),1,0))</f>
        <v/>
      </c>
      <c r="N8">
        <f>IF(M8=0,"",IFERROR(VALUE(TRIM(MID(SUBSTITUTE(L8,"-",REPT(" ",100)),101,100))),""))</f>
        <v/>
      </c>
      <c r="O8">
        <f>IF(M8=0,"",IFERROR(VALUE(TRIM(RIGHT(SUBSTITUTE(L8,"-",REPT(" ",100)),100))),""))</f>
        <v/>
      </c>
      <c r="P8">
        <f>IF(M8=1,E8,D8)</f>
        <v/>
      </c>
      <c r="Q8">
        <f>IF(C8&lt;2,"",TRIM(IF(AND(2&gt;=IF(M8=1,3,2),2&lt;=C8-IF(S8="",0,1)),E8&amp;" ","")&amp;IF(AND(3&gt;=IF(M8=1,3,2),3&lt;=C8-IF(S8="",0,1)),F8&amp;" ","")&amp;IF(AND(4&gt;=IF(M8=1,3,2),4&lt;=C8-IF(S8="",0,1)),G8&amp;" ","")&amp;IF(AND(5&gt;=IF(M8=1,3,2),5&lt;=C8-IF(S8="",0,1)),H8&amp;" ","")&amp;IF(AND(6&gt;=IF(M8=1,3,2),6&lt;=C8-IF(S8="",0,1)),I8&amp;" ","")&amp;IF(AND(7&gt;=IF(M8=1,3,2),7&lt;=C8-IF(S8="",0,1)),J8&amp;" ","")&amp;IF(AND(8&gt;=IF(M8=1,3,2),8&lt;=C8-IF(S8="",0,1)),K8&amp;" ","")))</f>
        <v/>
      </c>
      <c r="R8">
        <f>IF(Q8="","",IFERROR(VLOOKUP(Q8,資格マスタ!$A:$B,2,FALSE),Q8))</f>
        <v/>
      </c>
      <c r="S8" s="132">
        <f>IF(C8&lt;2,"",IFERROR(IF(OR(LEFT(INDEX(D8:K8,MIN(8,MAX(1,C8))),2)="令和",LEFT(INDEX(D8:K8,MIN(8,MAX(1,C8))),2)="平成",LEFT(INDEX(D8:K8,MIN(8,MAX(1,C8))),2)="昭和"),DATE(VALUE(MID(INDEX(D8:K8,MIN(8,MAX(1,C8))),3,FIND("年",INDEX(D8:K8,MIN(8,MAX(1,C8))))-3))+IF(LEFT(INDEX(D8:K8,MIN(8,MAX(1,C8))),2)="令和",2018,IF(LEFT(INDEX(D8:K8,MIN(8,MAX(1,C8))),2)="平成",1988,1925)),VALUE(MID(INDEX(D8:K8,MIN(8,MAX(1,C8))),FIND("年",INDEX(D8:K8,MIN(8,MAX(1,C8))))+1,FIND("月",INDEX(D8:K8,MIN(8,MAX(1,C8))))-FIND("年",INDEX(D8:K8,MIN(8,MAX(1,C8))))-1)),VALUE(SUBSTITUTE(MID(INDEX(D8:K8,MIN(8,MAX(1,C8))),FIND("月",INDEX(D8:K8,MIN(8,MAX(1,C8))))+1,10),"日",""))),DATE(VALUE(TRIM(MID(SUBSTITUTE(AA8,"/",REPT(" ",50)),1,50))),VALUE(TRIM(MID(SUBSTITUTE(AA8,"/",REPT(" ",50)),51,50))),VALUE(TRIM(MID(SUBSTITUTE(AA8,"/",REPT(" ",50)),101,50))))),IFERROR(DATEVALUE(INDEX(D8:K8,MIN(8,MAX(1,C8)))),"")))</f>
        <v/>
      </c>
      <c r="T8">
        <f>IF(B8="","",IFERROR(MATCH(O8,入力!$C$5:$C$44,0),IFERROR(MATCH(SUBSTITUTE(SUBSTITUTE(P8," ",""),"　",""),入力!$AJ$5:$AJ$44,0),"")))</f>
        <v/>
      </c>
      <c r="U8">
        <f>IF(T8="","",INDEX(入力!$D$5:$D$44,T8))</f>
        <v/>
      </c>
      <c r="V8">
        <f>IF(B8="","",IF(T8="","要確認（名簿と照合できません）",IF(R8="","要確認（資格名がありません）",IF(S8="","要確認（取得日が読めません）",IF((IF(INDEX(入力!$N$5:$N$44,T8)=R8,1,0)+IF(INDEX(入力!$P$5:$P$44,T8)=R8,1,0)+IF(INDEX(入力!$R$5:$R$44,T8)=R8,1,0)+IF(INDEX(入力!$T$5:$T$44,T8)=R8,1,0)+IF(INDEX(入力!$V$5:$V$44,T8)=R8,1,0)+IF(INDEX(入力!$X$5:$X$44,T8)=R8,1,0))+(COUNTIFS($T$6:$T$205,T8,$R$6:$R$205,R8,$X$6:$X$205,"&lt;"&amp;X8))&gt;0,"重複","反映")))))</f>
        <v/>
      </c>
      <c r="W8">
        <f>IF(V8="反映",1,0)</f>
        <v/>
      </c>
      <c r="X8" t="n">
        <v>8</v>
      </c>
      <c r="Y8">
        <f>IF(W8=0,"",COUNTIFS($T$6:$T$205,T8,$W$6:$W$205,1,$S$6:$S$205,"&lt;"&amp;S8)+COUNTIFS($T$6:$T$205,T8,$W$6:$W$205,1,$S$6:$S$205,S8,$X$6:$X$205,"&lt;"&amp;X8)+1)</f>
        <v/>
      </c>
      <c r="Z8">
        <f>IF(Y8="","",T8&amp;"_"&amp;Y8)</f>
        <v/>
      </c>
      <c r="AA8">
        <f>SUBSTITUTE(SUBSTITUTE(SUBSTITUTE(SUBSTITUTE(SUBSTITUTE(INDEX(D8:K8,MIN(8,MAX(1,C8))),"年","/"),"月","/"),"日",""),"-","/"),".","/")</f>
        <v/>
      </c>
    </row>
    <row r="9">
      <c r="A9" s="131" t="inlineStr">
        <is>
          <t>3-2-2 近畿花子 色彩検定３級 令和7年7月13日</t>
        </is>
      </c>
      <c r="B9">
        <f>TRIM(SUBSTITUTE(SUBSTITUTE(SUBSTITUTE(A9,CHAR(9)," "),"　"," "),CHAR(160)," "))</f>
        <v/>
      </c>
      <c r="C9">
        <f>IF(B9="",0,LEN(B9)-LEN(SUBSTITUTE(B9," ",""))+1)</f>
        <v/>
      </c>
      <c r="D9">
        <f>IF(C9&gt;=1,TRIM(MID(SUBSTITUTE(B9," ",REPT(" ",200)),1,200)),"")</f>
        <v/>
      </c>
      <c r="E9">
        <f>IF(C9&gt;=2,TRIM(MID(SUBSTITUTE(B9," ",REPT(" ",200)),201,200)),"")</f>
        <v/>
      </c>
      <c r="F9">
        <f>IF(C9&gt;=3,TRIM(MID(SUBSTITUTE(B9," ",REPT(" ",200)),401,200)),"")</f>
        <v/>
      </c>
      <c r="G9">
        <f>IF(C9&gt;=4,TRIM(MID(SUBSTITUTE(B9," ",REPT(" ",200)),601,200)),"")</f>
        <v/>
      </c>
      <c r="H9">
        <f>IF(C9&gt;=5,TRIM(MID(SUBSTITUTE(B9," ",REPT(" ",200)),801,200)),"")</f>
        <v/>
      </c>
      <c r="I9">
        <f>IF(C9&gt;=6,TRIM(MID(SUBSTITUTE(B9," ",REPT(" ",200)),1001,200)),"")</f>
        <v/>
      </c>
      <c r="J9">
        <f>IF(C9&gt;=7,TRIM(MID(SUBSTITUTE(B9," ",REPT(" ",200)),1201,200)),"")</f>
        <v/>
      </c>
      <c r="K9">
        <f>IF(C9&gt;=8,TRIM(MID(SUBSTITUTE(B9," ",REPT(" ",200)),1401,200)),"")</f>
        <v/>
      </c>
      <c r="L9">
        <f>SUBSTITUTE(SUBSTITUTE(SUBSTITUTE(D9,"年","-"),"組","-"),"番","")</f>
        <v/>
      </c>
      <c r="M9">
        <f>IF(D9="",0,IF(ISNUMBER(VALUE(SUBSTITUTE(L9,"-",""))),1,0))</f>
        <v/>
      </c>
      <c r="N9">
        <f>IF(M9=0,"",IFERROR(VALUE(TRIM(MID(SUBSTITUTE(L9,"-",REPT(" ",100)),101,100))),""))</f>
        <v/>
      </c>
      <c r="O9">
        <f>IF(M9=0,"",IFERROR(VALUE(TRIM(RIGHT(SUBSTITUTE(L9,"-",REPT(" ",100)),100))),""))</f>
        <v/>
      </c>
      <c r="P9">
        <f>IF(M9=1,E9,D9)</f>
        <v/>
      </c>
      <c r="Q9">
        <f>IF(C9&lt;2,"",TRIM(IF(AND(2&gt;=IF(M9=1,3,2),2&lt;=C9-IF(S9="",0,1)),E9&amp;" ","")&amp;IF(AND(3&gt;=IF(M9=1,3,2),3&lt;=C9-IF(S9="",0,1)),F9&amp;" ","")&amp;IF(AND(4&gt;=IF(M9=1,3,2),4&lt;=C9-IF(S9="",0,1)),G9&amp;" ","")&amp;IF(AND(5&gt;=IF(M9=1,3,2),5&lt;=C9-IF(S9="",0,1)),H9&amp;" ","")&amp;IF(AND(6&gt;=IF(M9=1,3,2),6&lt;=C9-IF(S9="",0,1)),I9&amp;" ","")&amp;IF(AND(7&gt;=IF(M9=1,3,2),7&lt;=C9-IF(S9="",0,1)),J9&amp;" ","")&amp;IF(AND(8&gt;=IF(M9=1,3,2),8&lt;=C9-IF(S9="",0,1)),K9&amp;" ","")))</f>
        <v/>
      </c>
      <c r="R9">
        <f>IF(Q9="","",IFERROR(VLOOKUP(Q9,資格マスタ!$A:$B,2,FALSE),Q9))</f>
        <v/>
      </c>
      <c r="S9" s="132">
        <f>IF(C9&lt;2,"",IFERROR(IF(OR(LEFT(INDEX(D9:K9,MIN(8,MAX(1,C9))),2)="令和",LEFT(INDEX(D9:K9,MIN(8,MAX(1,C9))),2)="平成",LEFT(INDEX(D9:K9,MIN(8,MAX(1,C9))),2)="昭和"),DATE(VALUE(MID(INDEX(D9:K9,MIN(8,MAX(1,C9))),3,FIND("年",INDEX(D9:K9,MIN(8,MAX(1,C9))))-3))+IF(LEFT(INDEX(D9:K9,MIN(8,MAX(1,C9))),2)="令和",2018,IF(LEFT(INDEX(D9:K9,MIN(8,MAX(1,C9))),2)="平成",1988,1925)),VALUE(MID(INDEX(D9:K9,MIN(8,MAX(1,C9))),FIND("年",INDEX(D9:K9,MIN(8,MAX(1,C9))))+1,FIND("月",INDEX(D9:K9,MIN(8,MAX(1,C9))))-FIND("年",INDEX(D9:K9,MIN(8,MAX(1,C9))))-1)),VALUE(SUBSTITUTE(MID(INDEX(D9:K9,MIN(8,MAX(1,C9))),FIND("月",INDEX(D9:K9,MIN(8,MAX(1,C9))))+1,10),"日",""))),DATE(VALUE(TRIM(MID(SUBSTITUTE(AA9,"/",REPT(" ",50)),1,50))),VALUE(TRIM(MID(SUBSTITUTE(AA9,"/",REPT(" ",50)),51,50))),VALUE(TRIM(MID(SUBSTITUTE(AA9,"/",REPT(" ",50)),101,50))))),IFERROR(DATEVALUE(INDEX(D9:K9,MIN(8,MAX(1,C9)))),"")))</f>
        <v/>
      </c>
      <c r="T9">
        <f>IF(B9="","",IFERROR(MATCH(O9,入力!$C$5:$C$44,0),IFERROR(MATCH(SUBSTITUTE(SUBSTITUTE(P9," ",""),"　",""),入力!$AJ$5:$AJ$44,0),"")))</f>
        <v/>
      </c>
      <c r="U9">
        <f>IF(T9="","",INDEX(入力!$D$5:$D$44,T9))</f>
        <v/>
      </c>
      <c r="V9">
        <f>IF(B9="","",IF(T9="","要確認（名簿と照合できません）",IF(R9="","要確認（資格名がありません）",IF(S9="","要確認（取得日が読めません）",IF((IF(INDEX(入力!$N$5:$N$44,T9)=R9,1,0)+IF(INDEX(入力!$P$5:$P$44,T9)=R9,1,0)+IF(INDEX(入力!$R$5:$R$44,T9)=R9,1,0)+IF(INDEX(入力!$T$5:$T$44,T9)=R9,1,0)+IF(INDEX(入力!$V$5:$V$44,T9)=R9,1,0)+IF(INDEX(入力!$X$5:$X$44,T9)=R9,1,0))+(COUNTIFS($T$6:$T$205,T9,$R$6:$R$205,R9,$X$6:$X$205,"&lt;"&amp;X9))&gt;0,"重複","反映")))))</f>
        <v/>
      </c>
      <c r="W9">
        <f>IF(V9="反映",1,0)</f>
        <v/>
      </c>
      <c r="X9" t="n">
        <v>9</v>
      </c>
      <c r="Y9">
        <f>IF(W9=0,"",COUNTIFS($T$6:$T$205,T9,$W$6:$W$205,1,$S$6:$S$205,"&lt;"&amp;S9)+COUNTIFS($T$6:$T$205,T9,$W$6:$W$205,1,$S$6:$S$205,S9,$X$6:$X$205,"&lt;"&amp;X9)+1)</f>
        <v/>
      </c>
      <c r="Z9">
        <f>IF(Y9="","",T9&amp;"_"&amp;Y9)</f>
        <v/>
      </c>
      <c r="AA9">
        <f>SUBSTITUTE(SUBSTITUTE(SUBSTITUTE(SUBSTITUTE(SUBSTITUTE(INDEX(D9:K9,MIN(8,MAX(1,C9))),"年","/"),"月","/"),"日",""),"-","/"),".","/")</f>
        <v/>
      </c>
    </row>
    <row r="10">
      <c r="A10" s="131" t="n"/>
      <c r="B10">
        <f>TRIM(SUBSTITUTE(SUBSTITUTE(SUBSTITUTE(A10,CHAR(9)," "),"　"," "),CHAR(160)," "))</f>
        <v/>
      </c>
      <c r="C10">
        <f>IF(B10="",0,LEN(B10)-LEN(SUBSTITUTE(B10," ",""))+1)</f>
        <v/>
      </c>
      <c r="D10">
        <f>IF(C10&gt;=1,TRIM(MID(SUBSTITUTE(B10," ",REPT(" ",200)),1,200)),"")</f>
        <v/>
      </c>
      <c r="E10">
        <f>IF(C10&gt;=2,TRIM(MID(SUBSTITUTE(B10," ",REPT(" ",200)),201,200)),"")</f>
        <v/>
      </c>
      <c r="F10">
        <f>IF(C10&gt;=3,TRIM(MID(SUBSTITUTE(B10," ",REPT(" ",200)),401,200)),"")</f>
        <v/>
      </c>
      <c r="G10">
        <f>IF(C10&gt;=4,TRIM(MID(SUBSTITUTE(B10," ",REPT(" ",200)),601,200)),"")</f>
        <v/>
      </c>
      <c r="H10">
        <f>IF(C10&gt;=5,TRIM(MID(SUBSTITUTE(B10," ",REPT(" ",200)),801,200)),"")</f>
        <v/>
      </c>
      <c r="I10">
        <f>IF(C10&gt;=6,TRIM(MID(SUBSTITUTE(B10," ",REPT(" ",200)),1001,200)),"")</f>
        <v/>
      </c>
      <c r="J10">
        <f>IF(C10&gt;=7,TRIM(MID(SUBSTITUTE(B10," ",REPT(" ",200)),1201,200)),"")</f>
        <v/>
      </c>
      <c r="K10">
        <f>IF(C10&gt;=8,TRIM(MID(SUBSTITUTE(B10," ",REPT(" ",200)),1401,200)),"")</f>
        <v/>
      </c>
      <c r="L10">
        <f>SUBSTITUTE(SUBSTITUTE(SUBSTITUTE(D10,"年","-"),"組","-"),"番","")</f>
        <v/>
      </c>
      <c r="M10">
        <f>IF(D10="",0,IF(ISNUMBER(VALUE(SUBSTITUTE(L10,"-",""))),1,0))</f>
        <v/>
      </c>
      <c r="N10">
        <f>IF(M10=0,"",IFERROR(VALUE(TRIM(MID(SUBSTITUTE(L10,"-",REPT(" ",100)),101,100))),""))</f>
        <v/>
      </c>
      <c r="O10">
        <f>IF(M10=0,"",IFERROR(VALUE(TRIM(RIGHT(SUBSTITUTE(L10,"-",REPT(" ",100)),100))),""))</f>
        <v/>
      </c>
      <c r="P10">
        <f>IF(M10=1,E10,D10)</f>
        <v/>
      </c>
      <c r="Q10">
        <f>IF(C10&lt;2,"",TRIM(IF(AND(2&gt;=IF(M10=1,3,2),2&lt;=C10-IF(S10="",0,1)),E10&amp;" ","")&amp;IF(AND(3&gt;=IF(M10=1,3,2),3&lt;=C10-IF(S10="",0,1)),F10&amp;" ","")&amp;IF(AND(4&gt;=IF(M10=1,3,2),4&lt;=C10-IF(S10="",0,1)),G10&amp;" ","")&amp;IF(AND(5&gt;=IF(M10=1,3,2),5&lt;=C10-IF(S10="",0,1)),H10&amp;" ","")&amp;IF(AND(6&gt;=IF(M10=1,3,2),6&lt;=C10-IF(S10="",0,1)),I10&amp;" ","")&amp;IF(AND(7&gt;=IF(M10=1,3,2),7&lt;=C10-IF(S10="",0,1)),J10&amp;" ","")&amp;IF(AND(8&gt;=IF(M10=1,3,2),8&lt;=C10-IF(S10="",0,1)),K10&amp;" ","")))</f>
        <v/>
      </c>
      <c r="R10">
        <f>IF(Q10="","",IFERROR(VLOOKUP(Q10,資格マスタ!$A:$B,2,FALSE),Q10))</f>
        <v/>
      </c>
      <c r="S10" s="132">
        <f>IF(C10&lt;2,"",IFERROR(IF(OR(LEFT(INDEX(D10:K10,MIN(8,MAX(1,C10))),2)="令和",LEFT(INDEX(D10:K10,MIN(8,MAX(1,C10))),2)="平成",LEFT(INDEX(D10:K10,MIN(8,MAX(1,C10))),2)="昭和"),DATE(VALUE(MID(INDEX(D10:K10,MIN(8,MAX(1,C10))),3,FIND("年",INDEX(D10:K10,MIN(8,MAX(1,C10))))-3))+IF(LEFT(INDEX(D10:K10,MIN(8,MAX(1,C10))),2)="令和",2018,IF(LEFT(INDEX(D10:K10,MIN(8,MAX(1,C10))),2)="平成",1988,1925)),VALUE(MID(INDEX(D10:K10,MIN(8,MAX(1,C10))),FIND("年",INDEX(D10:K10,MIN(8,MAX(1,C10))))+1,FIND("月",INDEX(D10:K10,MIN(8,MAX(1,C10))))-FIND("年",INDEX(D10:K10,MIN(8,MAX(1,C10))))-1)),VALUE(SUBSTITUTE(MID(INDEX(D10:K10,MIN(8,MAX(1,C10))),FIND("月",INDEX(D10:K10,MIN(8,MAX(1,C10))))+1,10),"日",""))),DATE(VALUE(TRIM(MID(SUBSTITUTE(AA10,"/",REPT(" ",50)),1,50))),VALUE(TRIM(MID(SUBSTITUTE(AA10,"/",REPT(" ",50)),51,50))),VALUE(TRIM(MID(SUBSTITUTE(AA10,"/",REPT(" ",50)),101,50))))),IFERROR(DATEVALUE(INDEX(D10:K10,MIN(8,MAX(1,C10)))),"")))</f>
        <v/>
      </c>
      <c r="T10">
        <f>IF(B10="","",IFERROR(MATCH(O10,入力!$C$5:$C$44,0),IFERROR(MATCH(SUBSTITUTE(SUBSTITUTE(P10," ",""),"　",""),入力!$AJ$5:$AJ$44,0),"")))</f>
        <v/>
      </c>
      <c r="U10">
        <f>IF(T10="","",INDEX(入力!$D$5:$D$44,T10))</f>
        <v/>
      </c>
      <c r="V10">
        <f>IF(B10="","",IF(T10="","要確認（名簿と照合できません）",IF(R10="","要確認（資格名がありません）",IF(S10="","要確認（取得日が読めません）",IF((IF(INDEX(入力!$N$5:$N$44,T10)=R10,1,0)+IF(INDEX(入力!$P$5:$P$44,T10)=R10,1,0)+IF(INDEX(入力!$R$5:$R$44,T10)=R10,1,0)+IF(INDEX(入力!$T$5:$T$44,T10)=R10,1,0)+IF(INDEX(入力!$V$5:$V$44,T10)=R10,1,0)+IF(INDEX(入力!$X$5:$X$44,T10)=R10,1,0))+(COUNTIFS($T$6:$T$205,T10,$R$6:$R$205,R10,$X$6:$X$205,"&lt;"&amp;X10))&gt;0,"重複","反映")))))</f>
        <v/>
      </c>
      <c r="W10">
        <f>IF(V10="反映",1,0)</f>
        <v/>
      </c>
      <c r="X10" t="n">
        <v>10</v>
      </c>
      <c r="Y10">
        <f>IF(W10=0,"",COUNTIFS($T$6:$T$205,T10,$W$6:$W$205,1,$S$6:$S$205,"&lt;"&amp;S10)+COUNTIFS($T$6:$T$205,T10,$W$6:$W$205,1,$S$6:$S$205,S10,$X$6:$X$205,"&lt;"&amp;X10)+1)</f>
        <v/>
      </c>
      <c r="Z10">
        <f>IF(Y10="","",T10&amp;"_"&amp;Y10)</f>
        <v/>
      </c>
      <c r="AA10">
        <f>SUBSTITUTE(SUBSTITUTE(SUBSTITUTE(SUBSTITUTE(SUBSTITUTE(INDEX(D10:K10,MIN(8,MAX(1,C10))),"年","/"),"月","/"),"日",""),"-","/"),".","/")</f>
        <v/>
      </c>
    </row>
    <row r="11">
      <c r="A11" s="131" t="n"/>
      <c r="B11">
        <f>TRIM(SUBSTITUTE(SUBSTITUTE(SUBSTITUTE(A11,CHAR(9)," "),"　"," "),CHAR(160)," "))</f>
        <v/>
      </c>
      <c r="C11">
        <f>IF(B11="",0,LEN(B11)-LEN(SUBSTITUTE(B11," ",""))+1)</f>
        <v/>
      </c>
      <c r="D11">
        <f>IF(C11&gt;=1,TRIM(MID(SUBSTITUTE(B11," ",REPT(" ",200)),1,200)),"")</f>
        <v/>
      </c>
      <c r="E11">
        <f>IF(C11&gt;=2,TRIM(MID(SUBSTITUTE(B11," ",REPT(" ",200)),201,200)),"")</f>
        <v/>
      </c>
      <c r="F11">
        <f>IF(C11&gt;=3,TRIM(MID(SUBSTITUTE(B11," ",REPT(" ",200)),401,200)),"")</f>
        <v/>
      </c>
      <c r="G11">
        <f>IF(C11&gt;=4,TRIM(MID(SUBSTITUTE(B11," ",REPT(" ",200)),601,200)),"")</f>
        <v/>
      </c>
      <c r="H11">
        <f>IF(C11&gt;=5,TRIM(MID(SUBSTITUTE(B11," ",REPT(" ",200)),801,200)),"")</f>
        <v/>
      </c>
      <c r="I11">
        <f>IF(C11&gt;=6,TRIM(MID(SUBSTITUTE(B11," ",REPT(" ",200)),1001,200)),"")</f>
        <v/>
      </c>
      <c r="J11">
        <f>IF(C11&gt;=7,TRIM(MID(SUBSTITUTE(B11," ",REPT(" ",200)),1201,200)),"")</f>
        <v/>
      </c>
      <c r="K11">
        <f>IF(C11&gt;=8,TRIM(MID(SUBSTITUTE(B11," ",REPT(" ",200)),1401,200)),"")</f>
        <v/>
      </c>
      <c r="L11">
        <f>SUBSTITUTE(SUBSTITUTE(SUBSTITUTE(D11,"年","-"),"組","-"),"番","")</f>
        <v/>
      </c>
      <c r="M11">
        <f>IF(D11="",0,IF(ISNUMBER(VALUE(SUBSTITUTE(L11,"-",""))),1,0))</f>
        <v/>
      </c>
      <c r="N11">
        <f>IF(M11=0,"",IFERROR(VALUE(TRIM(MID(SUBSTITUTE(L11,"-",REPT(" ",100)),101,100))),""))</f>
        <v/>
      </c>
      <c r="O11">
        <f>IF(M11=0,"",IFERROR(VALUE(TRIM(RIGHT(SUBSTITUTE(L11,"-",REPT(" ",100)),100))),""))</f>
        <v/>
      </c>
      <c r="P11">
        <f>IF(M11=1,E11,D11)</f>
        <v/>
      </c>
      <c r="Q11">
        <f>IF(C11&lt;2,"",TRIM(IF(AND(2&gt;=IF(M11=1,3,2),2&lt;=C11-IF(S11="",0,1)),E11&amp;" ","")&amp;IF(AND(3&gt;=IF(M11=1,3,2),3&lt;=C11-IF(S11="",0,1)),F11&amp;" ","")&amp;IF(AND(4&gt;=IF(M11=1,3,2),4&lt;=C11-IF(S11="",0,1)),G11&amp;" ","")&amp;IF(AND(5&gt;=IF(M11=1,3,2),5&lt;=C11-IF(S11="",0,1)),H11&amp;" ","")&amp;IF(AND(6&gt;=IF(M11=1,3,2),6&lt;=C11-IF(S11="",0,1)),I11&amp;" ","")&amp;IF(AND(7&gt;=IF(M11=1,3,2),7&lt;=C11-IF(S11="",0,1)),J11&amp;" ","")&amp;IF(AND(8&gt;=IF(M11=1,3,2),8&lt;=C11-IF(S11="",0,1)),K11&amp;" ","")))</f>
        <v/>
      </c>
      <c r="R11">
        <f>IF(Q11="","",IFERROR(VLOOKUP(Q11,資格マスタ!$A:$B,2,FALSE),Q11))</f>
        <v/>
      </c>
      <c r="S11" s="132">
        <f>IF(C11&lt;2,"",IFERROR(IF(OR(LEFT(INDEX(D11:K11,MIN(8,MAX(1,C11))),2)="令和",LEFT(INDEX(D11:K11,MIN(8,MAX(1,C11))),2)="平成",LEFT(INDEX(D11:K11,MIN(8,MAX(1,C11))),2)="昭和"),DATE(VALUE(MID(INDEX(D11:K11,MIN(8,MAX(1,C11))),3,FIND("年",INDEX(D11:K11,MIN(8,MAX(1,C11))))-3))+IF(LEFT(INDEX(D11:K11,MIN(8,MAX(1,C11))),2)="令和",2018,IF(LEFT(INDEX(D11:K11,MIN(8,MAX(1,C11))),2)="平成",1988,1925)),VALUE(MID(INDEX(D11:K11,MIN(8,MAX(1,C11))),FIND("年",INDEX(D11:K11,MIN(8,MAX(1,C11))))+1,FIND("月",INDEX(D11:K11,MIN(8,MAX(1,C11))))-FIND("年",INDEX(D11:K11,MIN(8,MAX(1,C11))))-1)),VALUE(SUBSTITUTE(MID(INDEX(D11:K11,MIN(8,MAX(1,C11))),FIND("月",INDEX(D11:K11,MIN(8,MAX(1,C11))))+1,10),"日",""))),DATE(VALUE(TRIM(MID(SUBSTITUTE(AA11,"/",REPT(" ",50)),1,50))),VALUE(TRIM(MID(SUBSTITUTE(AA11,"/",REPT(" ",50)),51,50))),VALUE(TRIM(MID(SUBSTITUTE(AA11,"/",REPT(" ",50)),101,50))))),IFERROR(DATEVALUE(INDEX(D11:K11,MIN(8,MAX(1,C11)))),"")))</f>
        <v/>
      </c>
      <c r="T11">
        <f>IF(B11="","",IFERROR(MATCH(O11,入力!$C$5:$C$44,0),IFERROR(MATCH(SUBSTITUTE(SUBSTITUTE(P11," ",""),"　",""),入力!$AJ$5:$AJ$44,0),"")))</f>
        <v/>
      </c>
      <c r="U11">
        <f>IF(T11="","",INDEX(入力!$D$5:$D$44,T11))</f>
        <v/>
      </c>
      <c r="V11">
        <f>IF(B11="","",IF(T11="","要確認（名簿と照合できません）",IF(R11="","要確認（資格名がありません）",IF(S11="","要確認（取得日が読めません）",IF((IF(INDEX(入力!$N$5:$N$44,T11)=R11,1,0)+IF(INDEX(入力!$P$5:$P$44,T11)=R11,1,0)+IF(INDEX(入力!$R$5:$R$44,T11)=R11,1,0)+IF(INDEX(入力!$T$5:$T$44,T11)=R11,1,0)+IF(INDEX(入力!$V$5:$V$44,T11)=R11,1,0)+IF(INDEX(入力!$X$5:$X$44,T11)=R11,1,0))+(COUNTIFS($T$6:$T$205,T11,$R$6:$R$205,R11,$X$6:$X$205,"&lt;"&amp;X11))&gt;0,"重複","反映")))))</f>
        <v/>
      </c>
      <c r="W11">
        <f>IF(V11="反映",1,0)</f>
        <v/>
      </c>
      <c r="X11" t="n">
        <v>11</v>
      </c>
      <c r="Y11">
        <f>IF(W11=0,"",COUNTIFS($T$6:$T$205,T11,$W$6:$W$205,1,$S$6:$S$205,"&lt;"&amp;S11)+COUNTIFS($T$6:$T$205,T11,$W$6:$W$205,1,$S$6:$S$205,S11,$X$6:$X$205,"&lt;"&amp;X11)+1)</f>
        <v/>
      </c>
      <c r="Z11">
        <f>IF(Y11="","",T11&amp;"_"&amp;Y11)</f>
        <v/>
      </c>
      <c r="AA11">
        <f>SUBSTITUTE(SUBSTITUTE(SUBSTITUTE(SUBSTITUTE(SUBSTITUTE(INDEX(D11:K11,MIN(8,MAX(1,C11))),"年","/"),"月","/"),"日",""),"-","/"),".","/")</f>
        <v/>
      </c>
    </row>
    <row r="12">
      <c r="A12" s="131" t="n"/>
      <c r="B12">
        <f>TRIM(SUBSTITUTE(SUBSTITUTE(SUBSTITUTE(A12,CHAR(9)," "),"　"," "),CHAR(160)," "))</f>
        <v/>
      </c>
      <c r="C12">
        <f>IF(B12="",0,LEN(B12)-LEN(SUBSTITUTE(B12," ",""))+1)</f>
        <v/>
      </c>
      <c r="D12">
        <f>IF(C12&gt;=1,TRIM(MID(SUBSTITUTE(B12," ",REPT(" ",200)),1,200)),"")</f>
        <v/>
      </c>
      <c r="E12">
        <f>IF(C12&gt;=2,TRIM(MID(SUBSTITUTE(B12," ",REPT(" ",200)),201,200)),"")</f>
        <v/>
      </c>
      <c r="F12">
        <f>IF(C12&gt;=3,TRIM(MID(SUBSTITUTE(B12," ",REPT(" ",200)),401,200)),"")</f>
        <v/>
      </c>
      <c r="G12">
        <f>IF(C12&gt;=4,TRIM(MID(SUBSTITUTE(B12," ",REPT(" ",200)),601,200)),"")</f>
        <v/>
      </c>
      <c r="H12">
        <f>IF(C12&gt;=5,TRIM(MID(SUBSTITUTE(B12," ",REPT(" ",200)),801,200)),"")</f>
        <v/>
      </c>
      <c r="I12">
        <f>IF(C12&gt;=6,TRIM(MID(SUBSTITUTE(B12," ",REPT(" ",200)),1001,200)),"")</f>
        <v/>
      </c>
      <c r="J12">
        <f>IF(C12&gt;=7,TRIM(MID(SUBSTITUTE(B12," ",REPT(" ",200)),1201,200)),"")</f>
        <v/>
      </c>
      <c r="K12">
        <f>IF(C12&gt;=8,TRIM(MID(SUBSTITUTE(B12," ",REPT(" ",200)),1401,200)),"")</f>
        <v/>
      </c>
      <c r="L12">
        <f>SUBSTITUTE(SUBSTITUTE(SUBSTITUTE(D12,"年","-"),"組","-"),"番","")</f>
        <v/>
      </c>
      <c r="M12">
        <f>IF(D12="",0,IF(ISNUMBER(VALUE(SUBSTITUTE(L12,"-",""))),1,0))</f>
        <v/>
      </c>
      <c r="N12">
        <f>IF(M12=0,"",IFERROR(VALUE(TRIM(MID(SUBSTITUTE(L12,"-",REPT(" ",100)),101,100))),""))</f>
        <v/>
      </c>
      <c r="O12">
        <f>IF(M12=0,"",IFERROR(VALUE(TRIM(RIGHT(SUBSTITUTE(L12,"-",REPT(" ",100)),100))),""))</f>
        <v/>
      </c>
      <c r="P12">
        <f>IF(M12=1,E12,D12)</f>
        <v/>
      </c>
      <c r="Q12">
        <f>IF(C12&lt;2,"",TRIM(IF(AND(2&gt;=IF(M12=1,3,2),2&lt;=C12-IF(S12="",0,1)),E12&amp;" ","")&amp;IF(AND(3&gt;=IF(M12=1,3,2),3&lt;=C12-IF(S12="",0,1)),F12&amp;" ","")&amp;IF(AND(4&gt;=IF(M12=1,3,2),4&lt;=C12-IF(S12="",0,1)),G12&amp;" ","")&amp;IF(AND(5&gt;=IF(M12=1,3,2),5&lt;=C12-IF(S12="",0,1)),H12&amp;" ","")&amp;IF(AND(6&gt;=IF(M12=1,3,2),6&lt;=C12-IF(S12="",0,1)),I12&amp;" ","")&amp;IF(AND(7&gt;=IF(M12=1,3,2),7&lt;=C12-IF(S12="",0,1)),J12&amp;" ","")&amp;IF(AND(8&gt;=IF(M12=1,3,2),8&lt;=C12-IF(S12="",0,1)),K12&amp;" ","")))</f>
        <v/>
      </c>
      <c r="R12">
        <f>IF(Q12="","",IFERROR(VLOOKUP(Q12,資格マスタ!$A:$B,2,FALSE),Q12))</f>
        <v/>
      </c>
      <c r="S12" s="132">
        <f>IF(C12&lt;2,"",IFERROR(IF(OR(LEFT(INDEX(D12:K12,MIN(8,MAX(1,C12))),2)="令和",LEFT(INDEX(D12:K12,MIN(8,MAX(1,C12))),2)="平成",LEFT(INDEX(D12:K12,MIN(8,MAX(1,C12))),2)="昭和"),DATE(VALUE(MID(INDEX(D12:K12,MIN(8,MAX(1,C12))),3,FIND("年",INDEX(D12:K12,MIN(8,MAX(1,C12))))-3))+IF(LEFT(INDEX(D12:K12,MIN(8,MAX(1,C12))),2)="令和",2018,IF(LEFT(INDEX(D12:K12,MIN(8,MAX(1,C12))),2)="平成",1988,1925)),VALUE(MID(INDEX(D12:K12,MIN(8,MAX(1,C12))),FIND("年",INDEX(D12:K12,MIN(8,MAX(1,C12))))+1,FIND("月",INDEX(D12:K12,MIN(8,MAX(1,C12))))-FIND("年",INDEX(D12:K12,MIN(8,MAX(1,C12))))-1)),VALUE(SUBSTITUTE(MID(INDEX(D12:K12,MIN(8,MAX(1,C12))),FIND("月",INDEX(D12:K12,MIN(8,MAX(1,C12))))+1,10),"日",""))),DATE(VALUE(TRIM(MID(SUBSTITUTE(AA12,"/",REPT(" ",50)),1,50))),VALUE(TRIM(MID(SUBSTITUTE(AA12,"/",REPT(" ",50)),51,50))),VALUE(TRIM(MID(SUBSTITUTE(AA12,"/",REPT(" ",50)),101,50))))),IFERROR(DATEVALUE(INDEX(D12:K12,MIN(8,MAX(1,C12)))),"")))</f>
        <v/>
      </c>
      <c r="T12">
        <f>IF(B12="","",IFERROR(MATCH(O12,入力!$C$5:$C$44,0),IFERROR(MATCH(SUBSTITUTE(SUBSTITUTE(P12," ",""),"　",""),入力!$AJ$5:$AJ$44,0),"")))</f>
        <v/>
      </c>
      <c r="U12">
        <f>IF(T12="","",INDEX(入力!$D$5:$D$44,T12))</f>
        <v/>
      </c>
      <c r="V12">
        <f>IF(B12="","",IF(T12="","要確認（名簿と照合できません）",IF(R12="","要確認（資格名がありません）",IF(S12="","要確認（取得日が読めません）",IF((IF(INDEX(入力!$N$5:$N$44,T12)=R12,1,0)+IF(INDEX(入力!$P$5:$P$44,T12)=R12,1,0)+IF(INDEX(入力!$R$5:$R$44,T12)=R12,1,0)+IF(INDEX(入力!$T$5:$T$44,T12)=R12,1,0)+IF(INDEX(入力!$V$5:$V$44,T12)=R12,1,0)+IF(INDEX(入力!$X$5:$X$44,T12)=R12,1,0))+(COUNTIFS($T$6:$T$205,T12,$R$6:$R$205,R12,$X$6:$X$205,"&lt;"&amp;X12))&gt;0,"重複","反映")))))</f>
        <v/>
      </c>
      <c r="W12">
        <f>IF(V12="反映",1,0)</f>
        <v/>
      </c>
      <c r="X12" t="n">
        <v>12</v>
      </c>
      <c r="Y12">
        <f>IF(W12=0,"",COUNTIFS($T$6:$T$205,T12,$W$6:$W$205,1,$S$6:$S$205,"&lt;"&amp;S12)+COUNTIFS($T$6:$T$205,T12,$W$6:$W$205,1,$S$6:$S$205,S12,$X$6:$X$205,"&lt;"&amp;X12)+1)</f>
        <v/>
      </c>
      <c r="Z12">
        <f>IF(Y12="","",T12&amp;"_"&amp;Y12)</f>
        <v/>
      </c>
      <c r="AA12">
        <f>SUBSTITUTE(SUBSTITUTE(SUBSTITUTE(SUBSTITUTE(SUBSTITUTE(INDEX(D12:K12,MIN(8,MAX(1,C12))),"年","/"),"月","/"),"日",""),"-","/"),".","/")</f>
        <v/>
      </c>
    </row>
    <row r="13">
      <c r="A13" s="131" t="n"/>
      <c r="B13">
        <f>TRIM(SUBSTITUTE(SUBSTITUTE(SUBSTITUTE(A13,CHAR(9)," "),"　"," "),CHAR(160)," "))</f>
        <v/>
      </c>
      <c r="C13">
        <f>IF(B13="",0,LEN(B13)-LEN(SUBSTITUTE(B13," ",""))+1)</f>
        <v/>
      </c>
      <c r="D13">
        <f>IF(C13&gt;=1,TRIM(MID(SUBSTITUTE(B13," ",REPT(" ",200)),1,200)),"")</f>
        <v/>
      </c>
      <c r="E13">
        <f>IF(C13&gt;=2,TRIM(MID(SUBSTITUTE(B13," ",REPT(" ",200)),201,200)),"")</f>
        <v/>
      </c>
      <c r="F13">
        <f>IF(C13&gt;=3,TRIM(MID(SUBSTITUTE(B13," ",REPT(" ",200)),401,200)),"")</f>
        <v/>
      </c>
      <c r="G13">
        <f>IF(C13&gt;=4,TRIM(MID(SUBSTITUTE(B13," ",REPT(" ",200)),601,200)),"")</f>
        <v/>
      </c>
      <c r="H13">
        <f>IF(C13&gt;=5,TRIM(MID(SUBSTITUTE(B13," ",REPT(" ",200)),801,200)),"")</f>
        <v/>
      </c>
      <c r="I13">
        <f>IF(C13&gt;=6,TRIM(MID(SUBSTITUTE(B13," ",REPT(" ",200)),1001,200)),"")</f>
        <v/>
      </c>
      <c r="J13">
        <f>IF(C13&gt;=7,TRIM(MID(SUBSTITUTE(B13," ",REPT(" ",200)),1201,200)),"")</f>
        <v/>
      </c>
      <c r="K13">
        <f>IF(C13&gt;=8,TRIM(MID(SUBSTITUTE(B13," ",REPT(" ",200)),1401,200)),"")</f>
        <v/>
      </c>
      <c r="L13">
        <f>SUBSTITUTE(SUBSTITUTE(SUBSTITUTE(D13,"年","-"),"組","-"),"番","")</f>
        <v/>
      </c>
      <c r="M13">
        <f>IF(D13="",0,IF(ISNUMBER(VALUE(SUBSTITUTE(L13,"-",""))),1,0))</f>
        <v/>
      </c>
      <c r="N13">
        <f>IF(M13=0,"",IFERROR(VALUE(TRIM(MID(SUBSTITUTE(L13,"-",REPT(" ",100)),101,100))),""))</f>
        <v/>
      </c>
      <c r="O13">
        <f>IF(M13=0,"",IFERROR(VALUE(TRIM(RIGHT(SUBSTITUTE(L13,"-",REPT(" ",100)),100))),""))</f>
        <v/>
      </c>
      <c r="P13">
        <f>IF(M13=1,E13,D13)</f>
        <v/>
      </c>
      <c r="Q13">
        <f>IF(C13&lt;2,"",TRIM(IF(AND(2&gt;=IF(M13=1,3,2),2&lt;=C13-IF(S13="",0,1)),E13&amp;" ","")&amp;IF(AND(3&gt;=IF(M13=1,3,2),3&lt;=C13-IF(S13="",0,1)),F13&amp;" ","")&amp;IF(AND(4&gt;=IF(M13=1,3,2),4&lt;=C13-IF(S13="",0,1)),G13&amp;" ","")&amp;IF(AND(5&gt;=IF(M13=1,3,2),5&lt;=C13-IF(S13="",0,1)),H13&amp;" ","")&amp;IF(AND(6&gt;=IF(M13=1,3,2),6&lt;=C13-IF(S13="",0,1)),I13&amp;" ","")&amp;IF(AND(7&gt;=IF(M13=1,3,2),7&lt;=C13-IF(S13="",0,1)),J13&amp;" ","")&amp;IF(AND(8&gt;=IF(M13=1,3,2),8&lt;=C13-IF(S13="",0,1)),K13&amp;" ","")))</f>
        <v/>
      </c>
      <c r="R13">
        <f>IF(Q13="","",IFERROR(VLOOKUP(Q13,資格マスタ!$A:$B,2,FALSE),Q13))</f>
        <v/>
      </c>
      <c r="S13" s="132">
        <f>IF(C13&lt;2,"",IFERROR(IF(OR(LEFT(INDEX(D13:K13,MIN(8,MAX(1,C13))),2)="令和",LEFT(INDEX(D13:K13,MIN(8,MAX(1,C13))),2)="平成",LEFT(INDEX(D13:K13,MIN(8,MAX(1,C13))),2)="昭和"),DATE(VALUE(MID(INDEX(D13:K13,MIN(8,MAX(1,C13))),3,FIND("年",INDEX(D13:K13,MIN(8,MAX(1,C13))))-3))+IF(LEFT(INDEX(D13:K13,MIN(8,MAX(1,C13))),2)="令和",2018,IF(LEFT(INDEX(D13:K13,MIN(8,MAX(1,C13))),2)="平成",1988,1925)),VALUE(MID(INDEX(D13:K13,MIN(8,MAX(1,C13))),FIND("年",INDEX(D13:K13,MIN(8,MAX(1,C13))))+1,FIND("月",INDEX(D13:K13,MIN(8,MAX(1,C13))))-FIND("年",INDEX(D13:K13,MIN(8,MAX(1,C13))))-1)),VALUE(SUBSTITUTE(MID(INDEX(D13:K13,MIN(8,MAX(1,C13))),FIND("月",INDEX(D13:K13,MIN(8,MAX(1,C13))))+1,10),"日",""))),DATE(VALUE(TRIM(MID(SUBSTITUTE(AA13,"/",REPT(" ",50)),1,50))),VALUE(TRIM(MID(SUBSTITUTE(AA13,"/",REPT(" ",50)),51,50))),VALUE(TRIM(MID(SUBSTITUTE(AA13,"/",REPT(" ",50)),101,50))))),IFERROR(DATEVALUE(INDEX(D13:K13,MIN(8,MAX(1,C13)))),"")))</f>
        <v/>
      </c>
      <c r="T13">
        <f>IF(B13="","",IFERROR(MATCH(O13,入力!$C$5:$C$44,0),IFERROR(MATCH(SUBSTITUTE(SUBSTITUTE(P13," ",""),"　",""),入力!$AJ$5:$AJ$44,0),"")))</f>
        <v/>
      </c>
      <c r="U13">
        <f>IF(T13="","",INDEX(入力!$D$5:$D$44,T13))</f>
        <v/>
      </c>
      <c r="V13">
        <f>IF(B13="","",IF(T13="","要確認（名簿と照合できません）",IF(R13="","要確認（資格名がありません）",IF(S13="","要確認（取得日が読めません）",IF((IF(INDEX(入力!$N$5:$N$44,T13)=R13,1,0)+IF(INDEX(入力!$P$5:$P$44,T13)=R13,1,0)+IF(INDEX(入力!$R$5:$R$44,T13)=R13,1,0)+IF(INDEX(入力!$T$5:$T$44,T13)=R13,1,0)+IF(INDEX(入力!$V$5:$V$44,T13)=R13,1,0)+IF(INDEX(入力!$X$5:$X$44,T13)=R13,1,0))+(COUNTIFS($T$6:$T$205,T13,$R$6:$R$205,R13,$X$6:$X$205,"&lt;"&amp;X13))&gt;0,"重複","反映")))))</f>
        <v/>
      </c>
      <c r="W13">
        <f>IF(V13="反映",1,0)</f>
        <v/>
      </c>
      <c r="X13" t="n">
        <v>13</v>
      </c>
      <c r="Y13">
        <f>IF(W13=0,"",COUNTIFS($T$6:$T$205,T13,$W$6:$W$205,1,$S$6:$S$205,"&lt;"&amp;S13)+COUNTIFS($T$6:$T$205,T13,$W$6:$W$205,1,$S$6:$S$205,S13,$X$6:$X$205,"&lt;"&amp;X13)+1)</f>
        <v/>
      </c>
      <c r="Z13">
        <f>IF(Y13="","",T13&amp;"_"&amp;Y13)</f>
        <v/>
      </c>
      <c r="AA13">
        <f>SUBSTITUTE(SUBSTITUTE(SUBSTITUTE(SUBSTITUTE(SUBSTITUTE(INDEX(D13:K13,MIN(8,MAX(1,C13))),"年","/"),"月","/"),"日",""),"-","/"),".","/")</f>
        <v/>
      </c>
    </row>
    <row r="14">
      <c r="A14" s="131" t="n"/>
      <c r="B14">
        <f>TRIM(SUBSTITUTE(SUBSTITUTE(SUBSTITUTE(A14,CHAR(9)," "),"　"," "),CHAR(160)," "))</f>
        <v/>
      </c>
      <c r="C14">
        <f>IF(B14="",0,LEN(B14)-LEN(SUBSTITUTE(B14," ",""))+1)</f>
        <v/>
      </c>
      <c r="D14">
        <f>IF(C14&gt;=1,TRIM(MID(SUBSTITUTE(B14," ",REPT(" ",200)),1,200)),"")</f>
        <v/>
      </c>
      <c r="E14">
        <f>IF(C14&gt;=2,TRIM(MID(SUBSTITUTE(B14," ",REPT(" ",200)),201,200)),"")</f>
        <v/>
      </c>
      <c r="F14">
        <f>IF(C14&gt;=3,TRIM(MID(SUBSTITUTE(B14," ",REPT(" ",200)),401,200)),"")</f>
        <v/>
      </c>
      <c r="G14">
        <f>IF(C14&gt;=4,TRIM(MID(SUBSTITUTE(B14," ",REPT(" ",200)),601,200)),"")</f>
        <v/>
      </c>
      <c r="H14">
        <f>IF(C14&gt;=5,TRIM(MID(SUBSTITUTE(B14," ",REPT(" ",200)),801,200)),"")</f>
        <v/>
      </c>
      <c r="I14">
        <f>IF(C14&gt;=6,TRIM(MID(SUBSTITUTE(B14," ",REPT(" ",200)),1001,200)),"")</f>
        <v/>
      </c>
      <c r="J14">
        <f>IF(C14&gt;=7,TRIM(MID(SUBSTITUTE(B14," ",REPT(" ",200)),1201,200)),"")</f>
        <v/>
      </c>
      <c r="K14">
        <f>IF(C14&gt;=8,TRIM(MID(SUBSTITUTE(B14," ",REPT(" ",200)),1401,200)),"")</f>
        <v/>
      </c>
      <c r="L14">
        <f>SUBSTITUTE(SUBSTITUTE(SUBSTITUTE(D14,"年","-"),"組","-"),"番","")</f>
        <v/>
      </c>
      <c r="M14">
        <f>IF(D14="",0,IF(ISNUMBER(VALUE(SUBSTITUTE(L14,"-",""))),1,0))</f>
        <v/>
      </c>
      <c r="N14">
        <f>IF(M14=0,"",IFERROR(VALUE(TRIM(MID(SUBSTITUTE(L14,"-",REPT(" ",100)),101,100))),""))</f>
        <v/>
      </c>
      <c r="O14">
        <f>IF(M14=0,"",IFERROR(VALUE(TRIM(RIGHT(SUBSTITUTE(L14,"-",REPT(" ",100)),100))),""))</f>
        <v/>
      </c>
      <c r="P14">
        <f>IF(M14=1,E14,D14)</f>
        <v/>
      </c>
      <c r="Q14">
        <f>IF(C14&lt;2,"",TRIM(IF(AND(2&gt;=IF(M14=1,3,2),2&lt;=C14-IF(S14="",0,1)),E14&amp;" ","")&amp;IF(AND(3&gt;=IF(M14=1,3,2),3&lt;=C14-IF(S14="",0,1)),F14&amp;" ","")&amp;IF(AND(4&gt;=IF(M14=1,3,2),4&lt;=C14-IF(S14="",0,1)),G14&amp;" ","")&amp;IF(AND(5&gt;=IF(M14=1,3,2),5&lt;=C14-IF(S14="",0,1)),H14&amp;" ","")&amp;IF(AND(6&gt;=IF(M14=1,3,2),6&lt;=C14-IF(S14="",0,1)),I14&amp;" ","")&amp;IF(AND(7&gt;=IF(M14=1,3,2),7&lt;=C14-IF(S14="",0,1)),J14&amp;" ","")&amp;IF(AND(8&gt;=IF(M14=1,3,2),8&lt;=C14-IF(S14="",0,1)),K14&amp;" ","")))</f>
        <v/>
      </c>
      <c r="R14">
        <f>IF(Q14="","",IFERROR(VLOOKUP(Q14,資格マスタ!$A:$B,2,FALSE),Q14))</f>
        <v/>
      </c>
      <c r="S14" s="132">
        <f>IF(C14&lt;2,"",IFERROR(IF(OR(LEFT(INDEX(D14:K14,MIN(8,MAX(1,C14))),2)="令和",LEFT(INDEX(D14:K14,MIN(8,MAX(1,C14))),2)="平成",LEFT(INDEX(D14:K14,MIN(8,MAX(1,C14))),2)="昭和"),DATE(VALUE(MID(INDEX(D14:K14,MIN(8,MAX(1,C14))),3,FIND("年",INDEX(D14:K14,MIN(8,MAX(1,C14))))-3))+IF(LEFT(INDEX(D14:K14,MIN(8,MAX(1,C14))),2)="令和",2018,IF(LEFT(INDEX(D14:K14,MIN(8,MAX(1,C14))),2)="平成",1988,1925)),VALUE(MID(INDEX(D14:K14,MIN(8,MAX(1,C14))),FIND("年",INDEX(D14:K14,MIN(8,MAX(1,C14))))+1,FIND("月",INDEX(D14:K14,MIN(8,MAX(1,C14))))-FIND("年",INDEX(D14:K14,MIN(8,MAX(1,C14))))-1)),VALUE(SUBSTITUTE(MID(INDEX(D14:K14,MIN(8,MAX(1,C14))),FIND("月",INDEX(D14:K14,MIN(8,MAX(1,C14))))+1,10),"日",""))),DATE(VALUE(TRIM(MID(SUBSTITUTE(AA14,"/",REPT(" ",50)),1,50))),VALUE(TRIM(MID(SUBSTITUTE(AA14,"/",REPT(" ",50)),51,50))),VALUE(TRIM(MID(SUBSTITUTE(AA14,"/",REPT(" ",50)),101,50))))),IFERROR(DATEVALUE(INDEX(D14:K14,MIN(8,MAX(1,C14)))),"")))</f>
        <v/>
      </c>
      <c r="T14">
        <f>IF(B14="","",IFERROR(MATCH(O14,入力!$C$5:$C$44,0),IFERROR(MATCH(SUBSTITUTE(SUBSTITUTE(P14," ",""),"　",""),入力!$AJ$5:$AJ$44,0),"")))</f>
        <v/>
      </c>
      <c r="U14">
        <f>IF(T14="","",INDEX(入力!$D$5:$D$44,T14))</f>
        <v/>
      </c>
      <c r="V14">
        <f>IF(B14="","",IF(T14="","要確認（名簿と照合できません）",IF(R14="","要確認（資格名がありません）",IF(S14="","要確認（取得日が読めません）",IF((IF(INDEX(入力!$N$5:$N$44,T14)=R14,1,0)+IF(INDEX(入力!$P$5:$P$44,T14)=R14,1,0)+IF(INDEX(入力!$R$5:$R$44,T14)=R14,1,0)+IF(INDEX(入力!$T$5:$T$44,T14)=R14,1,0)+IF(INDEX(入力!$V$5:$V$44,T14)=R14,1,0)+IF(INDEX(入力!$X$5:$X$44,T14)=R14,1,0))+(COUNTIFS($T$6:$T$205,T14,$R$6:$R$205,R14,$X$6:$X$205,"&lt;"&amp;X14))&gt;0,"重複","反映")))))</f>
        <v/>
      </c>
      <c r="W14">
        <f>IF(V14="反映",1,0)</f>
        <v/>
      </c>
      <c r="X14" t="n">
        <v>14</v>
      </c>
      <c r="Y14">
        <f>IF(W14=0,"",COUNTIFS($T$6:$T$205,T14,$W$6:$W$205,1,$S$6:$S$205,"&lt;"&amp;S14)+COUNTIFS($T$6:$T$205,T14,$W$6:$W$205,1,$S$6:$S$205,S14,$X$6:$X$205,"&lt;"&amp;X14)+1)</f>
        <v/>
      </c>
      <c r="Z14">
        <f>IF(Y14="","",T14&amp;"_"&amp;Y14)</f>
        <v/>
      </c>
      <c r="AA14">
        <f>SUBSTITUTE(SUBSTITUTE(SUBSTITUTE(SUBSTITUTE(SUBSTITUTE(INDEX(D14:K14,MIN(8,MAX(1,C14))),"年","/"),"月","/"),"日",""),"-","/"),".","/")</f>
        <v/>
      </c>
    </row>
    <row r="15">
      <c r="A15" s="131" t="n"/>
      <c r="B15">
        <f>TRIM(SUBSTITUTE(SUBSTITUTE(SUBSTITUTE(A15,CHAR(9)," "),"　"," "),CHAR(160)," "))</f>
        <v/>
      </c>
      <c r="C15">
        <f>IF(B15="",0,LEN(B15)-LEN(SUBSTITUTE(B15," ",""))+1)</f>
        <v/>
      </c>
      <c r="D15">
        <f>IF(C15&gt;=1,TRIM(MID(SUBSTITUTE(B15," ",REPT(" ",200)),1,200)),"")</f>
        <v/>
      </c>
      <c r="E15">
        <f>IF(C15&gt;=2,TRIM(MID(SUBSTITUTE(B15," ",REPT(" ",200)),201,200)),"")</f>
        <v/>
      </c>
      <c r="F15">
        <f>IF(C15&gt;=3,TRIM(MID(SUBSTITUTE(B15," ",REPT(" ",200)),401,200)),"")</f>
        <v/>
      </c>
      <c r="G15">
        <f>IF(C15&gt;=4,TRIM(MID(SUBSTITUTE(B15," ",REPT(" ",200)),601,200)),"")</f>
        <v/>
      </c>
      <c r="H15">
        <f>IF(C15&gt;=5,TRIM(MID(SUBSTITUTE(B15," ",REPT(" ",200)),801,200)),"")</f>
        <v/>
      </c>
      <c r="I15">
        <f>IF(C15&gt;=6,TRIM(MID(SUBSTITUTE(B15," ",REPT(" ",200)),1001,200)),"")</f>
        <v/>
      </c>
      <c r="J15">
        <f>IF(C15&gt;=7,TRIM(MID(SUBSTITUTE(B15," ",REPT(" ",200)),1201,200)),"")</f>
        <v/>
      </c>
      <c r="K15">
        <f>IF(C15&gt;=8,TRIM(MID(SUBSTITUTE(B15," ",REPT(" ",200)),1401,200)),"")</f>
        <v/>
      </c>
      <c r="L15">
        <f>SUBSTITUTE(SUBSTITUTE(SUBSTITUTE(D15,"年","-"),"組","-"),"番","")</f>
        <v/>
      </c>
      <c r="M15">
        <f>IF(D15="",0,IF(ISNUMBER(VALUE(SUBSTITUTE(L15,"-",""))),1,0))</f>
        <v/>
      </c>
      <c r="N15">
        <f>IF(M15=0,"",IFERROR(VALUE(TRIM(MID(SUBSTITUTE(L15,"-",REPT(" ",100)),101,100))),""))</f>
        <v/>
      </c>
      <c r="O15">
        <f>IF(M15=0,"",IFERROR(VALUE(TRIM(RIGHT(SUBSTITUTE(L15,"-",REPT(" ",100)),100))),""))</f>
        <v/>
      </c>
      <c r="P15">
        <f>IF(M15=1,E15,D15)</f>
        <v/>
      </c>
      <c r="Q15">
        <f>IF(C15&lt;2,"",TRIM(IF(AND(2&gt;=IF(M15=1,3,2),2&lt;=C15-IF(S15="",0,1)),E15&amp;" ","")&amp;IF(AND(3&gt;=IF(M15=1,3,2),3&lt;=C15-IF(S15="",0,1)),F15&amp;" ","")&amp;IF(AND(4&gt;=IF(M15=1,3,2),4&lt;=C15-IF(S15="",0,1)),G15&amp;" ","")&amp;IF(AND(5&gt;=IF(M15=1,3,2),5&lt;=C15-IF(S15="",0,1)),H15&amp;" ","")&amp;IF(AND(6&gt;=IF(M15=1,3,2),6&lt;=C15-IF(S15="",0,1)),I15&amp;" ","")&amp;IF(AND(7&gt;=IF(M15=1,3,2),7&lt;=C15-IF(S15="",0,1)),J15&amp;" ","")&amp;IF(AND(8&gt;=IF(M15=1,3,2),8&lt;=C15-IF(S15="",0,1)),K15&amp;" ","")))</f>
        <v/>
      </c>
      <c r="R15">
        <f>IF(Q15="","",IFERROR(VLOOKUP(Q15,資格マスタ!$A:$B,2,FALSE),Q15))</f>
        <v/>
      </c>
      <c r="S15" s="132">
        <f>IF(C15&lt;2,"",IFERROR(IF(OR(LEFT(INDEX(D15:K15,MIN(8,MAX(1,C15))),2)="令和",LEFT(INDEX(D15:K15,MIN(8,MAX(1,C15))),2)="平成",LEFT(INDEX(D15:K15,MIN(8,MAX(1,C15))),2)="昭和"),DATE(VALUE(MID(INDEX(D15:K15,MIN(8,MAX(1,C15))),3,FIND("年",INDEX(D15:K15,MIN(8,MAX(1,C15))))-3))+IF(LEFT(INDEX(D15:K15,MIN(8,MAX(1,C15))),2)="令和",2018,IF(LEFT(INDEX(D15:K15,MIN(8,MAX(1,C15))),2)="平成",1988,1925)),VALUE(MID(INDEX(D15:K15,MIN(8,MAX(1,C15))),FIND("年",INDEX(D15:K15,MIN(8,MAX(1,C15))))+1,FIND("月",INDEX(D15:K15,MIN(8,MAX(1,C15))))-FIND("年",INDEX(D15:K15,MIN(8,MAX(1,C15))))-1)),VALUE(SUBSTITUTE(MID(INDEX(D15:K15,MIN(8,MAX(1,C15))),FIND("月",INDEX(D15:K15,MIN(8,MAX(1,C15))))+1,10),"日",""))),DATE(VALUE(TRIM(MID(SUBSTITUTE(AA15,"/",REPT(" ",50)),1,50))),VALUE(TRIM(MID(SUBSTITUTE(AA15,"/",REPT(" ",50)),51,50))),VALUE(TRIM(MID(SUBSTITUTE(AA15,"/",REPT(" ",50)),101,50))))),IFERROR(DATEVALUE(INDEX(D15:K15,MIN(8,MAX(1,C15)))),"")))</f>
        <v/>
      </c>
      <c r="T15">
        <f>IF(B15="","",IFERROR(MATCH(O15,入力!$C$5:$C$44,0),IFERROR(MATCH(SUBSTITUTE(SUBSTITUTE(P15," ",""),"　",""),入力!$AJ$5:$AJ$44,0),"")))</f>
        <v/>
      </c>
      <c r="U15">
        <f>IF(T15="","",INDEX(入力!$D$5:$D$44,T15))</f>
        <v/>
      </c>
      <c r="V15">
        <f>IF(B15="","",IF(T15="","要確認（名簿と照合できません）",IF(R15="","要確認（資格名がありません）",IF(S15="","要確認（取得日が読めません）",IF((IF(INDEX(入力!$N$5:$N$44,T15)=R15,1,0)+IF(INDEX(入力!$P$5:$P$44,T15)=R15,1,0)+IF(INDEX(入力!$R$5:$R$44,T15)=R15,1,0)+IF(INDEX(入力!$T$5:$T$44,T15)=R15,1,0)+IF(INDEX(入力!$V$5:$V$44,T15)=R15,1,0)+IF(INDEX(入力!$X$5:$X$44,T15)=R15,1,0))+(COUNTIFS($T$6:$T$205,T15,$R$6:$R$205,R15,$X$6:$X$205,"&lt;"&amp;X15))&gt;0,"重複","反映")))))</f>
        <v/>
      </c>
      <c r="W15">
        <f>IF(V15="反映",1,0)</f>
        <v/>
      </c>
      <c r="X15" t="n">
        <v>15</v>
      </c>
      <c r="Y15">
        <f>IF(W15=0,"",COUNTIFS($T$6:$T$205,T15,$W$6:$W$205,1,$S$6:$S$205,"&lt;"&amp;S15)+COUNTIFS($T$6:$T$205,T15,$W$6:$W$205,1,$S$6:$S$205,S15,$X$6:$X$205,"&lt;"&amp;X15)+1)</f>
        <v/>
      </c>
      <c r="Z15">
        <f>IF(Y15="","",T15&amp;"_"&amp;Y15)</f>
        <v/>
      </c>
      <c r="AA15">
        <f>SUBSTITUTE(SUBSTITUTE(SUBSTITUTE(SUBSTITUTE(SUBSTITUTE(INDEX(D15:K15,MIN(8,MAX(1,C15))),"年","/"),"月","/"),"日",""),"-","/"),".","/")</f>
        <v/>
      </c>
    </row>
    <row r="16">
      <c r="A16" s="131" t="n"/>
      <c r="B16">
        <f>TRIM(SUBSTITUTE(SUBSTITUTE(SUBSTITUTE(A16,CHAR(9)," "),"　"," "),CHAR(160)," "))</f>
        <v/>
      </c>
      <c r="C16">
        <f>IF(B16="",0,LEN(B16)-LEN(SUBSTITUTE(B16," ",""))+1)</f>
        <v/>
      </c>
      <c r="D16">
        <f>IF(C16&gt;=1,TRIM(MID(SUBSTITUTE(B16," ",REPT(" ",200)),1,200)),"")</f>
        <v/>
      </c>
      <c r="E16">
        <f>IF(C16&gt;=2,TRIM(MID(SUBSTITUTE(B16," ",REPT(" ",200)),201,200)),"")</f>
        <v/>
      </c>
      <c r="F16">
        <f>IF(C16&gt;=3,TRIM(MID(SUBSTITUTE(B16," ",REPT(" ",200)),401,200)),"")</f>
        <v/>
      </c>
      <c r="G16">
        <f>IF(C16&gt;=4,TRIM(MID(SUBSTITUTE(B16," ",REPT(" ",200)),601,200)),"")</f>
        <v/>
      </c>
      <c r="H16">
        <f>IF(C16&gt;=5,TRIM(MID(SUBSTITUTE(B16," ",REPT(" ",200)),801,200)),"")</f>
        <v/>
      </c>
      <c r="I16">
        <f>IF(C16&gt;=6,TRIM(MID(SUBSTITUTE(B16," ",REPT(" ",200)),1001,200)),"")</f>
        <v/>
      </c>
      <c r="J16">
        <f>IF(C16&gt;=7,TRIM(MID(SUBSTITUTE(B16," ",REPT(" ",200)),1201,200)),"")</f>
        <v/>
      </c>
      <c r="K16">
        <f>IF(C16&gt;=8,TRIM(MID(SUBSTITUTE(B16," ",REPT(" ",200)),1401,200)),"")</f>
        <v/>
      </c>
      <c r="L16">
        <f>SUBSTITUTE(SUBSTITUTE(SUBSTITUTE(D16,"年","-"),"組","-"),"番","")</f>
        <v/>
      </c>
      <c r="M16">
        <f>IF(D16="",0,IF(ISNUMBER(VALUE(SUBSTITUTE(L16,"-",""))),1,0))</f>
        <v/>
      </c>
      <c r="N16">
        <f>IF(M16=0,"",IFERROR(VALUE(TRIM(MID(SUBSTITUTE(L16,"-",REPT(" ",100)),101,100))),""))</f>
        <v/>
      </c>
      <c r="O16">
        <f>IF(M16=0,"",IFERROR(VALUE(TRIM(RIGHT(SUBSTITUTE(L16,"-",REPT(" ",100)),100))),""))</f>
        <v/>
      </c>
      <c r="P16">
        <f>IF(M16=1,E16,D16)</f>
        <v/>
      </c>
      <c r="Q16">
        <f>IF(C16&lt;2,"",TRIM(IF(AND(2&gt;=IF(M16=1,3,2),2&lt;=C16-IF(S16="",0,1)),E16&amp;" ","")&amp;IF(AND(3&gt;=IF(M16=1,3,2),3&lt;=C16-IF(S16="",0,1)),F16&amp;" ","")&amp;IF(AND(4&gt;=IF(M16=1,3,2),4&lt;=C16-IF(S16="",0,1)),G16&amp;" ","")&amp;IF(AND(5&gt;=IF(M16=1,3,2),5&lt;=C16-IF(S16="",0,1)),H16&amp;" ","")&amp;IF(AND(6&gt;=IF(M16=1,3,2),6&lt;=C16-IF(S16="",0,1)),I16&amp;" ","")&amp;IF(AND(7&gt;=IF(M16=1,3,2),7&lt;=C16-IF(S16="",0,1)),J16&amp;" ","")&amp;IF(AND(8&gt;=IF(M16=1,3,2),8&lt;=C16-IF(S16="",0,1)),K16&amp;" ","")))</f>
        <v/>
      </c>
      <c r="R16">
        <f>IF(Q16="","",IFERROR(VLOOKUP(Q16,資格マスタ!$A:$B,2,FALSE),Q16))</f>
        <v/>
      </c>
      <c r="S16" s="132">
        <f>IF(C16&lt;2,"",IFERROR(IF(OR(LEFT(INDEX(D16:K16,MIN(8,MAX(1,C16))),2)="令和",LEFT(INDEX(D16:K16,MIN(8,MAX(1,C16))),2)="平成",LEFT(INDEX(D16:K16,MIN(8,MAX(1,C16))),2)="昭和"),DATE(VALUE(MID(INDEX(D16:K16,MIN(8,MAX(1,C16))),3,FIND("年",INDEX(D16:K16,MIN(8,MAX(1,C16))))-3))+IF(LEFT(INDEX(D16:K16,MIN(8,MAX(1,C16))),2)="令和",2018,IF(LEFT(INDEX(D16:K16,MIN(8,MAX(1,C16))),2)="平成",1988,1925)),VALUE(MID(INDEX(D16:K16,MIN(8,MAX(1,C16))),FIND("年",INDEX(D16:K16,MIN(8,MAX(1,C16))))+1,FIND("月",INDEX(D16:K16,MIN(8,MAX(1,C16))))-FIND("年",INDEX(D16:K16,MIN(8,MAX(1,C16))))-1)),VALUE(SUBSTITUTE(MID(INDEX(D16:K16,MIN(8,MAX(1,C16))),FIND("月",INDEX(D16:K16,MIN(8,MAX(1,C16))))+1,10),"日",""))),DATE(VALUE(TRIM(MID(SUBSTITUTE(AA16,"/",REPT(" ",50)),1,50))),VALUE(TRIM(MID(SUBSTITUTE(AA16,"/",REPT(" ",50)),51,50))),VALUE(TRIM(MID(SUBSTITUTE(AA16,"/",REPT(" ",50)),101,50))))),IFERROR(DATEVALUE(INDEX(D16:K16,MIN(8,MAX(1,C16)))),"")))</f>
        <v/>
      </c>
      <c r="T16">
        <f>IF(B16="","",IFERROR(MATCH(O16,入力!$C$5:$C$44,0),IFERROR(MATCH(SUBSTITUTE(SUBSTITUTE(P16," ",""),"　",""),入力!$AJ$5:$AJ$44,0),"")))</f>
        <v/>
      </c>
      <c r="U16">
        <f>IF(T16="","",INDEX(入力!$D$5:$D$44,T16))</f>
        <v/>
      </c>
      <c r="V16">
        <f>IF(B16="","",IF(T16="","要確認（名簿と照合できません）",IF(R16="","要確認（資格名がありません）",IF(S16="","要確認（取得日が読めません）",IF((IF(INDEX(入力!$N$5:$N$44,T16)=R16,1,0)+IF(INDEX(入力!$P$5:$P$44,T16)=R16,1,0)+IF(INDEX(入力!$R$5:$R$44,T16)=R16,1,0)+IF(INDEX(入力!$T$5:$T$44,T16)=R16,1,0)+IF(INDEX(入力!$V$5:$V$44,T16)=R16,1,0)+IF(INDEX(入力!$X$5:$X$44,T16)=R16,1,0))+(COUNTIFS($T$6:$T$205,T16,$R$6:$R$205,R16,$X$6:$X$205,"&lt;"&amp;X16))&gt;0,"重複","反映")))))</f>
        <v/>
      </c>
      <c r="W16">
        <f>IF(V16="反映",1,0)</f>
        <v/>
      </c>
      <c r="X16" t="n">
        <v>16</v>
      </c>
      <c r="Y16">
        <f>IF(W16=0,"",COUNTIFS($T$6:$T$205,T16,$W$6:$W$205,1,$S$6:$S$205,"&lt;"&amp;S16)+COUNTIFS($T$6:$T$205,T16,$W$6:$W$205,1,$S$6:$S$205,S16,$X$6:$X$205,"&lt;"&amp;X16)+1)</f>
        <v/>
      </c>
      <c r="Z16">
        <f>IF(Y16="","",T16&amp;"_"&amp;Y16)</f>
        <v/>
      </c>
      <c r="AA16">
        <f>SUBSTITUTE(SUBSTITUTE(SUBSTITUTE(SUBSTITUTE(SUBSTITUTE(INDEX(D16:K16,MIN(8,MAX(1,C16))),"年","/"),"月","/"),"日",""),"-","/"),".","/")</f>
        <v/>
      </c>
    </row>
    <row r="17">
      <c r="A17" s="131" t="n"/>
      <c r="B17">
        <f>TRIM(SUBSTITUTE(SUBSTITUTE(SUBSTITUTE(A17,CHAR(9)," "),"　"," "),CHAR(160)," "))</f>
        <v/>
      </c>
      <c r="C17">
        <f>IF(B17="",0,LEN(B17)-LEN(SUBSTITUTE(B17," ",""))+1)</f>
        <v/>
      </c>
      <c r="D17">
        <f>IF(C17&gt;=1,TRIM(MID(SUBSTITUTE(B17," ",REPT(" ",200)),1,200)),"")</f>
        <v/>
      </c>
      <c r="E17">
        <f>IF(C17&gt;=2,TRIM(MID(SUBSTITUTE(B17," ",REPT(" ",200)),201,200)),"")</f>
        <v/>
      </c>
      <c r="F17">
        <f>IF(C17&gt;=3,TRIM(MID(SUBSTITUTE(B17," ",REPT(" ",200)),401,200)),"")</f>
        <v/>
      </c>
      <c r="G17">
        <f>IF(C17&gt;=4,TRIM(MID(SUBSTITUTE(B17," ",REPT(" ",200)),601,200)),"")</f>
        <v/>
      </c>
      <c r="H17">
        <f>IF(C17&gt;=5,TRIM(MID(SUBSTITUTE(B17," ",REPT(" ",200)),801,200)),"")</f>
        <v/>
      </c>
      <c r="I17">
        <f>IF(C17&gt;=6,TRIM(MID(SUBSTITUTE(B17," ",REPT(" ",200)),1001,200)),"")</f>
        <v/>
      </c>
      <c r="J17">
        <f>IF(C17&gt;=7,TRIM(MID(SUBSTITUTE(B17," ",REPT(" ",200)),1201,200)),"")</f>
        <v/>
      </c>
      <c r="K17">
        <f>IF(C17&gt;=8,TRIM(MID(SUBSTITUTE(B17," ",REPT(" ",200)),1401,200)),"")</f>
        <v/>
      </c>
      <c r="L17">
        <f>SUBSTITUTE(SUBSTITUTE(SUBSTITUTE(D17,"年","-"),"組","-"),"番","")</f>
        <v/>
      </c>
      <c r="M17">
        <f>IF(D17="",0,IF(ISNUMBER(VALUE(SUBSTITUTE(L17,"-",""))),1,0))</f>
        <v/>
      </c>
      <c r="N17">
        <f>IF(M17=0,"",IFERROR(VALUE(TRIM(MID(SUBSTITUTE(L17,"-",REPT(" ",100)),101,100))),""))</f>
        <v/>
      </c>
      <c r="O17">
        <f>IF(M17=0,"",IFERROR(VALUE(TRIM(RIGHT(SUBSTITUTE(L17,"-",REPT(" ",100)),100))),""))</f>
        <v/>
      </c>
      <c r="P17">
        <f>IF(M17=1,E17,D17)</f>
        <v/>
      </c>
      <c r="Q17">
        <f>IF(C17&lt;2,"",TRIM(IF(AND(2&gt;=IF(M17=1,3,2),2&lt;=C17-IF(S17="",0,1)),E17&amp;" ","")&amp;IF(AND(3&gt;=IF(M17=1,3,2),3&lt;=C17-IF(S17="",0,1)),F17&amp;" ","")&amp;IF(AND(4&gt;=IF(M17=1,3,2),4&lt;=C17-IF(S17="",0,1)),G17&amp;" ","")&amp;IF(AND(5&gt;=IF(M17=1,3,2),5&lt;=C17-IF(S17="",0,1)),H17&amp;" ","")&amp;IF(AND(6&gt;=IF(M17=1,3,2),6&lt;=C17-IF(S17="",0,1)),I17&amp;" ","")&amp;IF(AND(7&gt;=IF(M17=1,3,2),7&lt;=C17-IF(S17="",0,1)),J17&amp;" ","")&amp;IF(AND(8&gt;=IF(M17=1,3,2),8&lt;=C17-IF(S17="",0,1)),K17&amp;" ","")))</f>
        <v/>
      </c>
      <c r="R17">
        <f>IF(Q17="","",IFERROR(VLOOKUP(Q17,資格マスタ!$A:$B,2,FALSE),Q17))</f>
        <v/>
      </c>
      <c r="S17" s="132">
        <f>IF(C17&lt;2,"",IFERROR(IF(OR(LEFT(INDEX(D17:K17,MIN(8,MAX(1,C17))),2)="令和",LEFT(INDEX(D17:K17,MIN(8,MAX(1,C17))),2)="平成",LEFT(INDEX(D17:K17,MIN(8,MAX(1,C17))),2)="昭和"),DATE(VALUE(MID(INDEX(D17:K17,MIN(8,MAX(1,C17))),3,FIND("年",INDEX(D17:K17,MIN(8,MAX(1,C17))))-3))+IF(LEFT(INDEX(D17:K17,MIN(8,MAX(1,C17))),2)="令和",2018,IF(LEFT(INDEX(D17:K17,MIN(8,MAX(1,C17))),2)="平成",1988,1925)),VALUE(MID(INDEX(D17:K17,MIN(8,MAX(1,C17))),FIND("年",INDEX(D17:K17,MIN(8,MAX(1,C17))))+1,FIND("月",INDEX(D17:K17,MIN(8,MAX(1,C17))))-FIND("年",INDEX(D17:K17,MIN(8,MAX(1,C17))))-1)),VALUE(SUBSTITUTE(MID(INDEX(D17:K17,MIN(8,MAX(1,C17))),FIND("月",INDEX(D17:K17,MIN(8,MAX(1,C17))))+1,10),"日",""))),DATE(VALUE(TRIM(MID(SUBSTITUTE(AA17,"/",REPT(" ",50)),1,50))),VALUE(TRIM(MID(SUBSTITUTE(AA17,"/",REPT(" ",50)),51,50))),VALUE(TRIM(MID(SUBSTITUTE(AA17,"/",REPT(" ",50)),101,50))))),IFERROR(DATEVALUE(INDEX(D17:K17,MIN(8,MAX(1,C17)))),"")))</f>
        <v/>
      </c>
      <c r="T17">
        <f>IF(B17="","",IFERROR(MATCH(O17,入力!$C$5:$C$44,0),IFERROR(MATCH(SUBSTITUTE(SUBSTITUTE(P17," ",""),"　",""),入力!$AJ$5:$AJ$44,0),"")))</f>
        <v/>
      </c>
      <c r="U17">
        <f>IF(T17="","",INDEX(入力!$D$5:$D$44,T17))</f>
        <v/>
      </c>
      <c r="V17">
        <f>IF(B17="","",IF(T17="","要確認（名簿と照合できません）",IF(R17="","要確認（資格名がありません）",IF(S17="","要確認（取得日が読めません）",IF((IF(INDEX(入力!$N$5:$N$44,T17)=R17,1,0)+IF(INDEX(入力!$P$5:$P$44,T17)=R17,1,0)+IF(INDEX(入力!$R$5:$R$44,T17)=R17,1,0)+IF(INDEX(入力!$T$5:$T$44,T17)=R17,1,0)+IF(INDEX(入力!$V$5:$V$44,T17)=R17,1,0)+IF(INDEX(入力!$X$5:$X$44,T17)=R17,1,0))+(COUNTIFS($T$6:$T$205,T17,$R$6:$R$205,R17,$X$6:$X$205,"&lt;"&amp;X17))&gt;0,"重複","反映")))))</f>
        <v/>
      </c>
      <c r="W17">
        <f>IF(V17="反映",1,0)</f>
        <v/>
      </c>
      <c r="X17" t="n">
        <v>17</v>
      </c>
      <c r="Y17">
        <f>IF(W17=0,"",COUNTIFS($T$6:$T$205,T17,$W$6:$W$205,1,$S$6:$S$205,"&lt;"&amp;S17)+COUNTIFS($T$6:$T$205,T17,$W$6:$W$205,1,$S$6:$S$205,S17,$X$6:$X$205,"&lt;"&amp;X17)+1)</f>
        <v/>
      </c>
      <c r="Z17">
        <f>IF(Y17="","",T17&amp;"_"&amp;Y17)</f>
        <v/>
      </c>
      <c r="AA17">
        <f>SUBSTITUTE(SUBSTITUTE(SUBSTITUTE(SUBSTITUTE(SUBSTITUTE(INDEX(D17:K17,MIN(8,MAX(1,C17))),"年","/"),"月","/"),"日",""),"-","/"),".","/")</f>
        <v/>
      </c>
    </row>
    <row r="18">
      <c r="A18" s="131" t="n"/>
      <c r="B18">
        <f>TRIM(SUBSTITUTE(SUBSTITUTE(SUBSTITUTE(A18,CHAR(9)," "),"　"," "),CHAR(160)," "))</f>
        <v/>
      </c>
      <c r="C18">
        <f>IF(B18="",0,LEN(B18)-LEN(SUBSTITUTE(B18," ",""))+1)</f>
        <v/>
      </c>
      <c r="D18">
        <f>IF(C18&gt;=1,TRIM(MID(SUBSTITUTE(B18," ",REPT(" ",200)),1,200)),"")</f>
        <v/>
      </c>
      <c r="E18">
        <f>IF(C18&gt;=2,TRIM(MID(SUBSTITUTE(B18," ",REPT(" ",200)),201,200)),"")</f>
        <v/>
      </c>
      <c r="F18">
        <f>IF(C18&gt;=3,TRIM(MID(SUBSTITUTE(B18," ",REPT(" ",200)),401,200)),"")</f>
        <v/>
      </c>
      <c r="G18">
        <f>IF(C18&gt;=4,TRIM(MID(SUBSTITUTE(B18," ",REPT(" ",200)),601,200)),"")</f>
        <v/>
      </c>
      <c r="H18">
        <f>IF(C18&gt;=5,TRIM(MID(SUBSTITUTE(B18," ",REPT(" ",200)),801,200)),"")</f>
        <v/>
      </c>
      <c r="I18">
        <f>IF(C18&gt;=6,TRIM(MID(SUBSTITUTE(B18," ",REPT(" ",200)),1001,200)),"")</f>
        <v/>
      </c>
      <c r="J18">
        <f>IF(C18&gt;=7,TRIM(MID(SUBSTITUTE(B18," ",REPT(" ",200)),1201,200)),"")</f>
        <v/>
      </c>
      <c r="K18">
        <f>IF(C18&gt;=8,TRIM(MID(SUBSTITUTE(B18," ",REPT(" ",200)),1401,200)),"")</f>
        <v/>
      </c>
      <c r="L18">
        <f>SUBSTITUTE(SUBSTITUTE(SUBSTITUTE(D18,"年","-"),"組","-"),"番","")</f>
        <v/>
      </c>
      <c r="M18">
        <f>IF(D18="",0,IF(ISNUMBER(VALUE(SUBSTITUTE(L18,"-",""))),1,0))</f>
        <v/>
      </c>
      <c r="N18">
        <f>IF(M18=0,"",IFERROR(VALUE(TRIM(MID(SUBSTITUTE(L18,"-",REPT(" ",100)),101,100))),""))</f>
        <v/>
      </c>
      <c r="O18">
        <f>IF(M18=0,"",IFERROR(VALUE(TRIM(RIGHT(SUBSTITUTE(L18,"-",REPT(" ",100)),100))),""))</f>
        <v/>
      </c>
      <c r="P18">
        <f>IF(M18=1,E18,D18)</f>
        <v/>
      </c>
      <c r="Q18">
        <f>IF(C18&lt;2,"",TRIM(IF(AND(2&gt;=IF(M18=1,3,2),2&lt;=C18-IF(S18="",0,1)),E18&amp;" ","")&amp;IF(AND(3&gt;=IF(M18=1,3,2),3&lt;=C18-IF(S18="",0,1)),F18&amp;" ","")&amp;IF(AND(4&gt;=IF(M18=1,3,2),4&lt;=C18-IF(S18="",0,1)),G18&amp;" ","")&amp;IF(AND(5&gt;=IF(M18=1,3,2),5&lt;=C18-IF(S18="",0,1)),H18&amp;" ","")&amp;IF(AND(6&gt;=IF(M18=1,3,2),6&lt;=C18-IF(S18="",0,1)),I18&amp;" ","")&amp;IF(AND(7&gt;=IF(M18=1,3,2),7&lt;=C18-IF(S18="",0,1)),J18&amp;" ","")&amp;IF(AND(8&gt;=IF(M18=1,3,2),8&lt;=C18-IF(S18="",0,1)),K18&amp;" ","")))</f>
        <v/>
      </c>
      <c r="R18">
        <f>IF(Q18="","",IFERROR(VLOOKUP(Q18,資格マスタ!$A:$B,2,FALSE),Q18))</f>
        <v/>
      </c>
      <c r="S18" s="132">
        <f>IF(C18&lt;2,"",IFERROR(IF(OR(LEFT(INDEX(D18:K18,MIN(8,MAX(1,C18))),2)="令和",LEFT(INDEX(D18:K18,MIN(8,MAX(1,C18))),2)="平成",LEFT(INDEX(D18:K18,MIN(8,MAX(1,C18))),2)="昭和"),DATE(VALUE(MID(INDEX(D18:K18,MIN(8,MAX(1,C18))),3,FIND("年",INDEX(D18:K18,MIN(8,MAX(1,C18))))-3))+IF(LEFT(INDEX(D18:K18,MIN(8,MAX(1,C18))),2)="令和",2018,IF(LEFT(INDEX(D18:K18,MIN(8,MAX(1,C18))),2)="平成",1988,1925)),VALUE(MID(INDEX(D18:K18,MIN(8,MAX(1,C18))),FIND("年",INDEX(D18:K18,MIN(8,MAX(1,C18))))+1,FIND("月",INDEX(D18:K18,MIN(8,MAX(1,C18))))-FIND("年",INDEX(D18:K18,MIN(8,MAX(1,C18))))-1)),VALUE(SUBSTITUTE(MID(INDEX(D18:K18,MIN(8,MAX(1,C18))),FIND("月",INDEX(D18:K18,MIN(8,MAX(1,C18))))+1,10),"日",""))),DATE(VALUE(TRIM(MID(SUBSTITUTE(AA18,"/",REPT(" ",50)),1,50))),VALUE(TRIM(MID(SUBSTITUTE(AA18,"/",REPT(" ",50)),51,50))),VALUE(TRIM(MID(SUBSTITUTE(AA18,"/",REPT(" ",50)),101,50))))),IFERROR(DATEVALUE(INDEX(D18:K18,MIN(8,MAX(1,C18)))),"")))</f>
        <v/>
      </c>
      <c r="T18">
        <f>IF(B18="","",IFERROR(MATCH(O18,入力!$C$5:$C$44,0),IFERROR(MATCH(SUBSTITUTE(SUBSTITUTE(P18," ",""),"　",""),入力!$AJ$5:$AJ$44,0),"")))</f>
        <v/>
      </c>
      <c r="U18">
        <f>IF(T18="","",INDEX(入力!$D$5:$D$44,T18))</f>
        <v/>
      </c>
      <c r="V18">
        <f>IF(B18="","",IF(T18="","要確認（名簿と照合できません）",IF(R18="","要確認（資格名がありません）",IF(S18="","要確認（取得日が読めません）",IF((IF(INDEX(入力!$N$5:$N$44,T18)=R18,1,0)+IF(INDEX(入力!$P$5:$P$44,T18)=R18,1,0)+IF(INDEX(入力!$R$5:$R$44,T18)=R18,1,0)+IF(INDEX(入力!$T$5:$T$44,T18)=R18,1,0)+IF(INDEX(入力!$V$5:$V$44,T18)=R18,1,0)+IF(INDEX(入力!$X$5:$X$44,T18)=R18,1,0))+(COUNTIFS($T$6:$T$205,T18,$R$6:$R$205,R18,$X$6:$X$205,"&lt;"&amp;X18))&gt;0,"重複","反映")))))</f>
        <v/>
      </c>
      <c r="W18">
        <f>IF(V18="反映",1,0)</f>
        <v/>
      </c>
      <c r="X18" t="n">
        <v>18</v>
      </c>
      <c r="Y18">
        <f>IF(W18=0,"",COUNTIFS($T$6:$T$205,T18,$W$6:$W$205,1,$S$6:$S$205,"&lt;"&amp;S18)+COUNTIFS($T$6:$T$205,T18,$W$6:$W$205,1,$S$6:$S$205,S18,$X$6:$X$205,"&lt;"&amp;X18)+1)</f>
        <v/>
      </c>
      <c r="Z18">
        <f>IF(Y18="","",T18&amp;"_"&amp;Y18)</f>
        <v/>
      </c>
      <c r="AA18">
        <f>SUBSTITUTE(SUBSTITUTE(SUBSTITUTE(SUBSTITUTE(SUBSTITUTE(INDEX(D18:K18,MIN(8,MAX(1,C18))),"年","/"),"月","/"),"日",""),"-","/"),".","/")</f>
        <v/>
      </c>
    </row>
    <row r="19">
      <c r="A19" s="131" t="n"/>
      <c r="B19">
        <f>TRIM(SUBSTITUTE(SUBSTITUTE(SUBSTITUTE(A19,CHAR(9)," "),"　"," "),CHAR(160)," "))</f>
        <v/>
      </c>
      <c r="C19">
        <f>IF(B19="",0,LEN(B19)-LEN(SUBSTITUTE(B19," ",""))+1)</f>
        <v/>
      </c>
      <c r="D19">
        <f>IF(C19&gt;=1,TRIM(MID(SUBSTITUTE(B19," ",REPT(" ",200)),1,200)),"")</f>
        <v/>
      </c>
      <c r="E19">
        <f>IF(C19&gt;=2,TRIM(MID(SUBSTITUTE(B19," ",REPT(" ",200)),201,200)),"")</f>
        <v/>
      </c>
      <c r="F19">
        <f>IF(C19&gt;=3,TRIM(MID(SUBSTITUTE(B19," ",REPT(" ",200)),401,200)),"")</f>
        <v/>
      </c>
      <c r="G19">
        <f>IF(C19&gt;=4,TRIM(MID(SUBSTITUTE(B19," ",REPT(" ",200)),601,200)),"")</f>
        <v/>
      </c>
      <c r="H19">
        <f>IF(C19&gt;=5,TRIM(MID(SUBSTITUTE(B19," ",REPT(" ",200)),801,200)),"")</f>
        <v/>
      </c>
      <c r="I19">
        <f>IF(C19&gt;=6,TRIM(MID(SUBSTITUTE(B19," ",REPT(" ",200)),1001,200)),"")</f>
        <v/>
      </c>
      <c r="J19">
        <f>IF(C19&gt;=7,TRIM(MID(SUBSTITUTE(B19," ",REPT(" ",200)),1201,200)),"")</f>
        <v/>
      </c>
      <c r="K19">
        <f>IF(C19&gt;=8,TRIM(MID(SUBSTITUTE(B19," ",REPT(" ",200)),1401,200)),"")</f>
        <v/>
      </c>
      <c r="L19">
        <f>SUBSTITUTE(SUBSTITUTE(SUBSTITUTE(D19,"年","-"),"組","-"),"番","")</f>
        <v/>
      </c>
      <c r="M19">
        <f>IF(D19="",0,IF(ISNUMBER(VALUE(SUBSTITUTE(L19,"-",""))),1,0))</f>
        <v/>
      </c>
      <c r="N19">
        <f>IF(M19=0,"",IFERROR(VALUE(TRIM(MID(SUBSTITUTE(L19,"-",REPT(" ",100)),101,100))),""))</f>
        <v/>
      </c>
      <c r="O19">
        <f>IF(M19=0,"",IFERROR(VALUE(TRIM(RIGHT(SUBSTITUTE(L19,"-",REPT(" ",100)),100))),""))</f>
        <v/>
      </c>
      <c r="P19">
        <f>IF(M19=1,E19,D19)</f>
        <v/>
      </c>
      <c r="Q19">
        <f>IF(C19&lt;2,"",TRIM(IF(AND(2&gt;=IF(M19=1,3,2),2&lt;=C19-IF(S19="",0,1)),E19&amp;" ","")&amp;IF(AND(3&gt;=IF(M19=1,3,2),3&lt;=C19-IF(S19="",0,1)),F19&amp;" ","")&amp;IF(AND(4&gt;=IF(M19=1,3,2),4&lt;=C19-IF(S19="",0,1)),G19&amp;" ","")&amp;IF(AND(5&gt;=IF(M19=1,3,2),5&lt;=C19-IF(S19="",0,1)),H19&amp;" ","")&amp;IF(AND(6&gt;=IF(M19=1,3,2),6&lt;=C19-IF(S19="",0,1)),I19&amp;" ","")&amp;IF(AND(7&gt;=IF(M19=1,3,2),7&lt;=C19-IF(S19="",0,1)),J19&amp;" ","")&amp;IF(AND(8&gt;=IF(M19=1,3,2),8&lt;=C19-IF(S19="",0,1)),K19&amp;" ","")))</f>
        <v/>
      </c>
      <c r="R19">
        <f>IF(Q19="","",IFERROR(VLOOKUP(Q19,資格マスタ!$A:$B,2,FALSE),Q19))</f>
        <v/>
      </c>
      <c r="S19" s="132">
        <f>IF(C19&lt;2,"",IFERROR(IF(OR(LEFT(INDEX(D19:K19,MIN(8,MAX(1,C19))),2)="令和",LEFT(INDEX(D19:K19,MIN(8,MAX(1,C19))),2)="平成",LEFT(INDEX(D19:K19,MIN(8,MAX(1,C19))),2)="昭和"),DATE(VALUE(MID(INDEX(D19:K19,MIN(8,MAX(1,C19))),3,FIND("年",INDEX(D19:K19,MIN(8,MAX(1,C19))))-3))+IF(LEFT(INDEX(D19:K19,MIN(8,MAX(1,C19))),2)="令和",2018,IF(LEFT(INDEX(D19:K19,MIN(8,MAX(1,C19))),2)="平成",1988,1925)),VALUE(MID(INDEX(D19:K19,MIN(8,MAX(1,C19))),FIND("年",INDEX(D19:K19,MIN(8,MAX(1,C19))))+1,FIND("月",INDEX(D19:K19,MIN(8,MAX(1,C19))))-FIND("年",INDEX(D19:K19,MIN(8,MAX(1,C19))))-1)),VALUE(SUBSTITUTE(MID(INDEX(D19:K19,MIN(8,MAX(1,C19))),FIND("月",INDEX(D19:K19,MIN(8,MAX(1,C19))))+1,10),"日",""))),DATE(VALUE(TRIM(MID(SUBSTITUTE(AA19,"/",REPT(" ",50)),1,50))),VALUE(TRIM(MID(SUBSTITUTE(AA19,"/",REPT(" ",50)),51,50))),VALUE(TRIM(MID(SUBSTITUTE(AA19,"/",REPT(" ",50)),101,50))))),IFERROR(DATEVALUE(INDEX(D19:K19,MIN(8,MAX(1,C19)))),"")))</f>
        <v/>
      </c>
      <c r="T19">
        <f>IF(B19="","",IFERROR(MATCH(O19,入力!$C$5:$C$44,0),IFERROR(MATCH(SUBSTITUTE(SUBSTITUTE(P19," ",""),"　",""),入力!$AJ$5:$AJ$44,0),"")))</f>
        <v/>
      </c>
      <c r="U19">
        <f>IF(T19="","",INDEX(入力!$D$5:$D$44,T19))</f>
        <v/>
      </c>
      <c r="V19">
        <f>IF(B19="","",IF(T19="","要確認（名簿と照合できません）",IF(R19="","要確認（資格名がありません）",IF(S19="","要確認（取得日が読めません）",IF((IF(INDEX(入力!$N$5:$N$44,T19)=R19,1,0)+IF(INDEX(入力!$P$5:$P$44,T19)=R19,1,0)+IF(INDEX(入力!$R$5:$R$44,T19)=R19,1,0)+IF(INDEX(入力!$T$5:$T$44,T19)=R19,1,0)+IF(INDEX(入力!$V$5:$V$44,T19)=R19,1,0)+IF(INDEX(入力!$X$5:$X$44,T19)=R19,1,0))+(COUNTIFS($T$6:$T$205,T19,$R$6:$R$205,R19,$X$6:$X$205,"&lt;"&amp;X19))&gt;0,"重複","反映")))))</f>
        <v/>
      </c>
      <c r="W19">
        <f>IF(V19="反映",1,0)</f>
        <v/>
      </c>
      <c r="X19" t="n">
        <v>19</v>
      </c>
      <c r="Y19">
        <f>IF(W19=0,"",COUNTIFS($T$6:$T$205,T19,$W$6:$W$205,1,$S$6:$S$205,"&lt;"&amp;S19)+COUNTIFS($T$6:$T$205,T19,$W$6:$W$205,1,$S$6:$S$205,S19,$X$6:$X$205,"&lt;"&amp;X19)+1)</f>
        <v/>
      </c>
      <c r="Z19">
        <f>IF(Y19="","",T19&amp;"_"&amp;Y19)</f>
        <v/>
      </c>
      <c r="AA19">
        <f>SUBSTITUTE(SUBSTITUTE(SUBSTITUTE(SUBSTITUTE(SUBSTITUTE(INDEX(D19:K19,MIN(8,MAX(1,C19))),"年","/"),"月","/"),"日",""),"-","/"),".","/")</f>
        <v/>
      </c>
    </row>
    <row r="20">
      <c r="A20" s="131" t="n"/>
      <c r="B20">
        <f>TRIM(SUBSTITUTE(SUBSTITUTE(SUBSTITUTE(A20,CHAR(9)," "),"　"," "),CHAR(160)," "))</f>
        <v/>
      </c>
      <c r="C20">
        <f>IF(B20="",0,LEN(B20)-LEN(SUBSTITUTE(B20," ",""))+1)</f>
        <v/>
      </c>
      <c r="D20">
        <f>IF(C20&gt;=1,TRIM(MID(SUBSTITUTE(B20," ",REPT(" ",200)),1,200)),"")</f>
        <v/>
      </c>
      <c r="E20">
        <f>IF(C20&gt;=2,TRIM(MID(SUBSTITUTE(B20," ",REPT(" ",200)),201,200)),"")</f>
        <v/>
      </c>
      <c r="F20">
        <f>IF(C20&gt;=3,TRIM(MID(SUBSTITUTE(B20," ",REPT(" ",200)),401,200)),"")</f>
        <v/>
      </c>
      <c r="G20">
        <f>IF(C20&gt;=4,TRIM(MID(SUBSTITUTE(B20," ",REPT(" ",200)),601,200)),"")</f>
        <v/>
      </c>
      <c r="H20">
        <f>IF(C20&gt;=5,TRIM(MID(SUBSTITUTE(B20," ",REPT(" ",200)),801,200)),"")</f>
        <v/>
      </c>
      <c r="I20">
        <f>IF(C20&gt;=6,TRIM(MID(SUBSTITUTE(B20," ",REPT(" ",200)),1001,200)),"")</f>
        <v/>
      </c>
      <c r="J20">
        <f>IF(C20&gt;=7,TRIM(MID(SUBSTITUTE(B20," ",REPT(" ",200)),1201,200)),"")</f>
        <v/>
      </c>
      <c r="K20">
        <f>IF(C20&gt;=8,TRIM(MID(SUBSTITUTE(B20," ",REPT(" ",200)),1401,200)),"")</f>
        <v/>
      </c>
      <c r="L20">
        <f>SUBSTITUTE(SUBSTITUTE(SUBSTITUTE(D20,"年","-"),"組","-"),"番","")</f>
        <v/>
      </c>
      <c r="M20">
        <f>IF(D20="",0,IF(ISNUMBER(VALUE(SUBSTITUTE(L20,"-",""))),1,0))</f>
        <v/>
      </c>
      <c r="N20">
        <f>IF(M20=0,"",IFERROR(VALUE(TRIM(MID(SUBSTITUTE(L20,"-",REPT(" ",100)),101,100))),""))</f>
        <v/>
      </c>
      <c r="O20">
        <f>IF(M20=0,"",IFERROR(VALUE(TRIM(RIGHT(SUBSTITUTE(L20,"-",REPT(" ",100)),100))),""))</f>
        <v/>
      </c>
      <c r="P20">
        <f>IF(M20=1,E20,D20)</f>
        <v/>
      </c>
      <c r="Q20">
        <f>IF(C20&lt;2,"",TRIM(IF(AND(2&gt;=IF(M20=1,3,2),2&lt;=C20-IF(S20="",0,1)),E20&amp;" ","")&amp;IF(AND(3&gt;=IF(M20=1,3,2),3&lt;=C20-IF(S20="",0,1)),F20&amp;" ","")&amp;IF(AND(4&gt;=IF(M20=1,3,2),4&lt;=C20-IF(S20="",0,1)),G20&amp;" ","")&amp;IF(AND(5&gt;=IF(M20=1,3,2),5&lt;=C20-IF(S20="",0,1)),H20&amp;" ","")&amp;IF(AND(6&gt;=IF(M20=1,3,2),6&lt;=C20-IF(S20="",0,1)),I20&amp;" ","")&amp;IF(AND(7&gt;=IF(M20=1,3,2),7&lt;=C20-IF(S20="",0,1)),J20&amp;" ","")&amp;IF(AND(8&gt;=IF(M20=1,3,2),8&lt;=C20-IF(S20="",0,1)),K20&amp;" ","")))</f>
        <v/>
      </c>
      <c r="R20">
        <f>IF(Q20="","",IFERROR(VLOOKUP(Q20,資格マスタ!$A:$B,2,FALSE),Q20))</f>
        <v/>
      </c>
      <c r="S20" s="132">
        <f>IF(C20&lt;2,"",IFERROR(IF(OR(LEFT(INDEX(D20:K20,MIN(8,MAX(1,C20))),2)="令和",LEFT(INDEX(D20:K20,MIN(8,MAX(1,C20))),2)="平成",LEFT(INDEX(D20:K20,MIN(8,MAX(1,C20))),2)="昭和"),DATE(VALUE(MID(INDEX(D20:K20,MIN(8,MAX(1,C20))),3,FIND("年",INDEX(D20:K20,MIN(8,MAX(1,C20))))-3))+IF(LEFT(INDEX(D20:K20,MIN(8,MAX(1,C20))),2)="令和",2018,IF(LEFT(INDEX(D20:K20,MIN(8,MAX(1,C20))),2)="平成",1988,1925)),VALUE(MID(INDEX(D20:K20,MIN(8,MAX(1,C20))),FIND("年",INDEX(D20:K20,MIN(8,MAX(1,C20))))+1,FIND("月",INDEX(D20:K20,MIN(8,MAX(1,C20))))-FIND("年",INDEX(D20:K20,MIN(8,MAX(1,C20))))-1)),VALUE(SUBSTITUTE(MID(INDEX(D20:K20,MIN(8,MAX(1,C20))),FIND("月",INDEX(D20:K20,MIN(8,MAX(1,C20))))+1,10),"日",""))),DATE(VALUE(TRIM(MID(SUBSTITUTE(AA20,"/",REPT(" ",50)),1,50))),VALUE(TRIM(MID(SUBSTITUTE(AA20,"/",REPT(" ",50)),51,50))),VALUE(TRIM(MID(SUBSTITUTE(AA20,"/",REPT(" ",50)),101,50))))),IFERROR(DATEVALUE(INDEX(D20:K20,MIN(8,MAX(1,C20)))),"")))</f>
        <v/>
      </c>
      <c r="T20">
        <f>IF(B20="","",IFERROR(MATCH(O20,入力!$C$5:$C$44,0),IFERROR(MATCH(SUBSTITUTE(SUBSTITUTE(P20," ",""),"　",""),入力!$AJ$5:$AJ$44,0),"")))</f>
        <v/>
      </c>
      <c r="U20">
        <f>IF(T20="","",INDEX(入力!$D$5:$D$44,T20))</f>
        <v/>
      </c>
      <c r="V20">
        <f>IF(B20="","",IF(T20="","要確認（名簿と照合できません）",IF(R20="","要確認（資格名がありません）",IF(S20="","要確認（取得日が読めません）",IF((IF(INDEX(入力!$N$5:$N$44,T20)=R20,1,0)+IF(INDEX(入力!$P$5:$P$44,T20)=R20,1,0)+IF(INDEX(入力!$R$5:$R$44,T20)=R20,1,0)+IF(INDEX(入力!$T$5:$T$44,T20)=R20,1,0)+IF(INDEX(入力!$V$5:$V$44,T20)=R20,1,0)+IF(INDEX(入力!$X$5:$X$44,T20)=R20,1,0))+(COUNTIFS($T$6:$T$205,T20,$R$6:$R$205,R20,$X$6:$X$205,"&lt;"&amp;X20))&gt;0,"重複","反映")))))</f>
        <v/>
      </c>
      <c r="W20">
        <f>IF(V20="反映",1,0)</f>
        <v/>
      </c>
      <c r="X20" t="n">
        <v>20</v>
      </c>
      <c r="Y20">
        <f>IF(W20=0,"",COUNTIFS($T$6:$T$205,T20,$W$6:$W$205,1,$S$6:$S$205,"&lt;"&amp;S20)+COUNTIFS($T$6:$T$205,T20,$W$6:$W$205,1,$S$6:$S$205,S20,$X$6:$X$205,"&lt;"&amp;X20)+1)</f>
        <v/>
      </c>
      <c r="Z20">
        <f>IF(Y20="","",T20&amp;"_"&amp;Y20)</f>
        <v/>
      </c>
      <c r="AA20">
        <f>SUBSTITUTE(SUBSTITUTE(SUBSTITUTE(SUBSTITUTE(SUBSTITUTE(INDEX(D20:K20,MIN(8,MAX(1,C20))),"年","/"),"月","/"),"日",""),"-","/"),".","/")</f>
        <v/>
      </c>
    </row>
    <row r="21">
      <c r="A21" s="131" t="n"/>
      <c r="B21">
        <f>TRIM(SUBSTITUTE(SUBSTITUTE(SUBSTITUTE(A21,CHAR(9)," "),"　"," "),CHAR(160)," "))</f>
        <v/>
      </c>
      <c r="C21">
        <f>IF(B21="",0,LEN(B21)-LEN(SUBSTITUTE(B21," ",""))+1)</f>
        <v/>
      </c>
      <c r="D21">
        <f>IF(C21&gt;=1,TRIM(MID(SUBSTITUTE(B21," ",REPT(" ",200)),1,200)),"")</f>
        <v/>
      </c>
      <c r="E21">
        <f>IF(C21&gt;=2,TRIM(MID(SUBSTITUTE(B21," ",REPT(" ",200)),201,200)),"")</f>
        <v/>
      </c>
      <c r="F21">
        <f>IF(C21&gt;=3,TRIM(MID(SUBSTITUTE(B21," ",REPT(" ",200)),401,200)),"")</f>
        <v/>
      </c>
      <c r="G21">
        <f>IF(C21&gt;=4,TRIM(MID(SUBSTITUTE(B21," ",REPT(" ",200)),601,200)),"")</f>
        <v/>
      </c>
      <c r="H21">
        <f>IF(C21&gt;=5,TRIM(MID(SUBSTITUTE(B21," ",REPT(" ",200)),801,200)),"")</f>
        <v/>
      </c>
      <c r="I21">
        <f>IF(C21&gt;=6,TRIM(MID(SUBSTITUTE(B21," ",REPT(" ",200)),1001,200)),"")</f>
        <v/>
      </c>
      <c r="J21">
        <f>IF(C21&gt;=7,TRIM(MID(SUBSTITUTE(B21," ",REPT(" ",200)),1201,200)),"")</f>
        <v/>
      </c>
      <c r="K21">
        <f>IF(C21&gt;=8,TRIM(MID(SUBSTITUTE(B21," ",REPT(" ",200)),1401,200)),"")</f>
        <v/>
      </c>
      <c r="L21">
        <f>SUBSTITUTE(SUBSTITUTE(SUBSTITUTE(D21,"年","-"),"組","-"),"番","")</f>
        <v/>
      </c>
      <c r="M21">
        <f>IF(D21="",0,IF(ISNUMBER(VALUE(SUBSTITUTE(L21,"-",""))),1,0))</f>
        <v/>
      </c>
      <c r="N21">
        <f>IF(M21=0,"",IFERROR(VALUE(TRIM(MID(SUBSTITUTE(L21,"-",REPT(" ",100)),101,100))),""))</f>
        <v/>
      </c>
      <c r="O21">
        <f>IF(M21=0,"",IFERROR(VALUE(TRIM(RIGHT(SUBSTITUTE(L21,"-",REPT(" ",100)),100))),""))</f>
        <v/>
      </c>
      <c r="P21">
        <f>IF(M21=1,E21,D21)</f>
        <v/>
      </c>
      <c r="Q21">
        <f>IF(C21&lt;2,"",TRIM(IF(AND(2&gt;=IF(M21=1,3,2),2&lt;=C21-IF(S21="",0,1)),E21&amp;" ","")&amp;IF(AND(3&gt;=IF(M21=1,3,2),3&lt;=C21-IF(S21="",0,1)),F21&amp;" ","")&amp;IF(AND(4&gt;=IF(M21=1,3,2),4&lt;=C21-IF(S21="",0,1)),G21&amp;" ","")&amp;IF(AND(5&gt;=IF(M21=1,3,2),5&lt;=C21-IF(S21="",0,1)),H21&amp;" ","")&amp;IF(AND(6&gt;=IF(M21=1,3,2),6&lt;=C21-IF(S21="",0,1)),I21&amp;" ","")&amp;IF(AND(7&gt;=IF(M21=1,3,2),7&lt;=C21-IF(S21="",0,1)),J21&amp;" ","")&amp;IF(AND(8&gt;=IF(M21=1,3,2),8&lt;=C21-IF(S21="",0,1)),K21&amp;" ","")))</f>
        <v/>
      </c>
      <c r="R21">
        <f>IF(Q21="","",IFERROR(VLOOKUP(Q21,資格マスタ!$A:$B,2,FALSE),Q21))</f>
        <v/>
      </c>
      <c r="S21" s="132">
        <f>IF(C21&lt;2,"",IFERROR(IF(OR(LEFT(INDEX(D21:K21,MIN(8,MAX(1,C21))),2)="令和",LEFT(INDEX(D21:K21,MIN(8,MAX(1,C21))),2)="平成",LEFT(INDEX(D21:K21,MIN(8,MAX(1,C21))),2)="昭和"),DATE(VALUE(MID(INDEX(D21:K21,MIN(8,MAX(1,C21))),3,FIND("年",INDEX(D21:K21,MIN(8,MAX(1,C21))))-3))+IF(LEFT(INDEX(D21:K21,MIN(8,MAX(1,C21))),2)="令和",2018,IF(LEFT(INDEX(D21:K21,MIN(8,MAX(1,C21))),2)="平成",1988,1925)),VALUE(MID(INDEX(D21:K21,MIN(8,MAX(1,C21))),FIND("年",INDEX(D21:K21,MIN(8,MAX(1,C21))))+1,FIND("月",INDEX(D21:K21,MIN(8,MAX(1,C21))))-FIND("年",INDEX(D21:K21,MIN(8,MAX(1,C21))))-1)),VALUE(SUBSTITUTE(MID(INDEX(D21:K21,MIN(8,MAX(1,C21))),FIND("月",INDEX(D21:K21,MIN(8,MAX(1,C21))))+1,10),"日",""))),DATE(VALUE(TRIM(MID(SUBSTITUTE(AA21,"/",REPT(" ",50)),1,50))),VALUE(TRIM(MID(SUBSTITUTE(AA21,"/",REPT(" ",50)),51,50))),VALUE(TRIM(MID(SUBSTITUTE(AA21,"/",REPT(" ",50)),101,50))))),IFERROR(DATEVALUE(INDEX(D21:K21,MIN(8,MAX(1,C21)))),"")))</f>
        <v/>
      </c>
      <c r="T21">
        <f>IF(B21="","",IFERROR(MATCH(O21,入力!$C$5:$C$44,0),IFERROR(MATCH(SUBSTITUTE(SUBSTITUTE(P21," ",""),"　",""),入力!$AJ$5:$AJ$44,0),"")))</f>
        <v/>
      </c>
      <c r="U21">
        <f>IF(T21="","",INDEX(入力!$D$5:$D$44,T21))</f>
        <v/>
      </c>
      <c r="V21">
        <f>IF(B21="","",IF(T21="","要確認（名簿と照合できません）",IF(R21="","要確認（資格名がありません）",IF(S21="","要確認（取得日が読めません）",IF((IF(INDEX(入力!$N$5:$N$44,T21)=R21,1,0)+IF(INDEX(入力!$P$5:$P$44,T21)=R21,1,0)+IF(INDEX(入力!$R$5:$R$44,T21)=R21,1,0)+IF(INDEX(入力!$T$5:$T$44,T21)=R21,1,0)+IF(INDEX(入力!$V$5:$V$44,T21)=R21,1,0)+IF(INDEX(入力!$X$5:$X$44,T21)=R21,1,0))+(COUNTIFS($T$6:$T$205,T21,$R$6:$R$205,R21,$X$6:$X$205,"&lt;"&amp;X21))&gt;0,"重複","反映")))))</f>
        <v/>
      </c>
      <c r="W21">
        <f>IF(V21="反映",1,0)</f>
        <v/>
      </c>
      <c r="X21" t="n">
        <v>21</v>
      </c>
      <c r="Y21">
        <f>IF(W21=0,"",COUNTIFS($T$6:$T$205,T21,$W$6:$W$205,1,$S$6:$S$205,"&lt;"&amp;S21)+COUNTIFS($T$6:$T$205,T21,$W$6:$W$205,1,$S$6:$S$205,S21,$X$6:$X$205,"&lt;"&amp;X21)+1)</f>
        <v/>
      </c>
      <c r="Z21">
        <f>IF(Y21="","",T21&amp;"_"&amp;Y21)</f>
        <v/>
      </c>
      <c r="AA21">
        <f>SUBSTITUTE(SUBSTITUTE(SUBSTITUTE(SUBSTITUTE(SUBSTITUTE(INDEX(D21:K21,MIN(8,MAX(1,C21))),"年","/"),"月","/"),"日",""),"-","/"),".","/")</f>
        <v/>
      </c>
    </row>
    <row r="22">
      <c r="A22" s="131" t="n"/>
      <c r="B22">
        <f>TRIM(SUBSTITUTE(SUBSTITUTE(SUBSTITUTE(A22,CHAR(9)," "),"　"," "),CHAR(160)," "))</f>
        <v/>
      </c>
      <c r="C22">
        <f>IF(B22="",0,LEN(B22)-LEN(SUBSTITUTE(B22," ",""))+1)</f>
        <v/>
      </c>
      <c r="D22">
        <f>IF(C22&gt;=1,TRIM(MID(SUBSTITUTE(B22," ",REPT(" ",200)),1,200)),"")</f>
        <v/>
      </c>
      <c r="E22">
        <f>IF(C22&gt;=2,TRIM(MID(SUBSTITUTE(B22," ",REPT(" ",200)),201,200)),"")</f>
        <v/>
      </c>
      <c r="F22">
        <f>IF(C22&gt;=3,TRIM(MID(SUBSTITUTE(B22," ",REPT(" ",200)),401,200)),"")</f>
        <v/>
      </c>
      <c r="G22">
        <f>IF(C22&gt;=4,TRIM(MID(SUBSTITUTE(B22," ",REPT(" ",200)),601,200)),"")</f>
        <v/>
      </c>
      <c r="H22">
        <f>IF(C22&gt;=5,TRIM(MID(SUBSTITUTE(B22," ",REPT(" ",200)),801,200)),"")</f>
        <v/>
      </c>
      <c r="I22">
        <f>IF(C22&gt;=6,TRIM(MID(SUBSTITUTE(B22," ",REPT(" ",200)),1001,200)),"")</f>
        <v/>
      </c>
      <c r="J22">
        <f>IF(C22&gt;=7,TRIM(MID(SUBSTITUTE(B22," ",REPT(" ",200)),1201,200)),"")</f>
        <v/>
      </c>
      <c r="K22">
        <f>IF(C22&gt;=8,TRIM(MID(SUBSTITUTE(B22," ",REPT(" ",200)),1401,200)),"")</f>
        <v/>
      </c>
      <c r="L22">
        <f>SUBSTITUTE(SUBSTITUTE(SUBSTITUTE(D22,"年","-"),"組","-"),"番","")</f>
        <v/>
      </c>
      <c r="M22">
        <f>IF(D22="",0,IF(ISNUMBER(VALUE(SUBSTITUTE(L22,"-",""))),1,0))</f>
        <v/>
      </c>
      <c r="N22">
        <f>IF(M22=0,"",IFERROR(VALUE(TRIM(MID(SUBSTITUTE(L22,"-",REPT(" ",100)),101,100))),""))</f>
        <v/>
      </c>
      <c r="O22">
        <f>IF(M22=0,"",IFERROR(VALUE(TRIM(RIGHT(SUBSTITUTE(L22,"-",REPT(" ",100)),100))),""))</f>
        <v/>
      </c>
      <c r="P22">
        <f>IF(M22=1,E22,D22)</f>
        <v/>
      </c>
      <c r="Q22">
        <f>IF(C22&lt;2,"",TRIM(IF(AND(2&gt;=IF(M22=1,3,2),2&lt;=C22-IF(S22="",0,1)),E22&amp;" ","")&amp;IF(AND(3&gt;=IF(M22=1,3,2),3&lt;=C22-IF(S22="",0,1)),F22&amp;" ","")&amp;IF(AND(4&gt;=IF(M22=1,3,2),4&lt;=C22-IF(S22="",0,1)),G22&amp;" ","")&amp;IF(AND(5&gt;=IF(M22=1,3,2),5&lt;=C22-IF(S22="",0,1)),H22&amp;" ","")&amp;IF(AND(6&gt;=IF(M22=1,3,2),6&lt;=C22-IF(S22="",0,1)),I22&amp;" ","")&amp;IF(AND(7&gt;=IF(M22=1,3,2),7&lt;=C22-IF(S22="",0,1)),J22&amp;" ","")&amp;IF(AND(8&gt;=IF(M22=1,3,2),8&lt;=C22-IF(S22="",0,1)),K22&amp;" ","")))</f>
        <v/>
      </c>
      <c r="R22">
        <f>IF(Q22="","",IFERROR(VLOOKUP(Q22,資格マスタ!$A:$B,2,FALSE),Q22))</f>
        <v/>
      </c>
      <c r="S22" s="132">
        <f>IF(C22&lt;2,"",IFERROR(IF(OR(LEFT(INDEX(D22:K22,MIN(8,MAX(1,C22))),2)="令和",LEFT(INDEX(D22:K22,MIN(8,MAX(1,C22))),2)="平成",LEFT(INDEX(D22:K22,MIN(8,MAX(1,C22))),2)="昭和"),DATE(VALUE(MID(INDEX(D22:K22,MIN(8,MAX(1,C22))),3,FIND("年",INDEX(D22:K22,MIN(8,MAX(1,C22))))-3))+IF(LEFT(INDEX(D22:K22,MIN(8,MAX(1,C22))),2)="令和",2018,IF(LEFT(INDEX(D22:K22,MIN(8,MAX(1,C22))),2)="平成",1988,1925)),VALUE(MID(INDEX(D22:K22,MIN(8,MAX(1,C22))),FIND("年",INDEX(D22:K22,MIN(8,MAX(1,C22))))+1,FIND("月",INDEX(D22:K22,MIN(8,MAX(1,C22))))-FIND("年",INDEX(D22:K22,MIN(8,MAX(1,C22))))-1)),VALUE(SUBSTITUTE(MID(INDEX(D22:K22,MIN(8,MAX(1,C22))),FIND("月",INDEX(D22:K22,MIN(8,MAX(1,C22))))+1,10),"日",""))),DATE(VALUE(TRIM(MID(SUBSTITUTE(AA22,"/",REPT(" ",50)),1,50))),VALUE(TRIM(MID(SUBSTITUTE(AA22,"/",REPT(" ",50)),51,50))),VALUE(TRIM(MID(SUBSTITUTE(AA22,"/",REPT(" ",50)),101,50))))),IFERROR(DATEVALUE(INDEX(D22:K22,MIN(8,MAX(1,C22)))),"")))</f>
        <v/>
      </c>
      <c r="T22">
        <f>IF(B22="","",IFERROR(MATCH(O22,入力!$C$5:$C$44,0),IFERROR(MATCH(SUBSTITUTE(SUBSTITUTE(P22," ",""),"　",""),入力!$AJ$5:$AJ$44,0),"")))</f>
        <v/>
      </c>
      <c r="U22">
        <f>IF(T22="","",INDEX(入力!$D$5:$D$44,T22))</f>
        <v/>
      </c>
      <c r="V22">
        <f>IF(B22="","",IF(T22="","要確認（名簿と照合できません）",IF(R22="","要確認（資格名がありません）",IF(S22="","要確認（取得日が読めません）",IF((IF(INDEX(入力!$N$5:$N$44,T22)=R22,1,0)+IF(INDEX(入力!$P$5:$P$44,T22)=R22,1,0)+IF(INDEX(入力!$R$5:$R$44,T22)=R22,1,0)+IF(INDEX(入力!$T$5:$T$44,T22)=R22,1,0)+IF(INDEX(入力!$V$5:$V$44,T22)=R22,1,0)+IF(INDEX(入力!$X$5:$X$44,T22)=R22,1,0))+(COUNTIFS($T$6:$T$205,T22,$R$6:$R$205,R22,$X$6:$X$205,"&lt;"&amp;X22))&gt;0,"重複","反映")))))</f>
        <v/>
      </c>
      <c r="W22">
        <f>IF(V22="反映",1,0)</f>
        <v/>
      </c>
      <c r="X22" t="n">
        <v>22</v>
      </c>
      <c r="Y22">
        <f>IF(W22=0,"",COUNTIFS($T$6:$T$205,T22,$W$6:$W$205,1,$S$6:$S$205,"&lt;"&amp;S22)+COUNTIFS($T$6:$T$205,T22,$W$6:$W$205,1,$S$6:$S$205,S22,$X$6:$X$205,"&lt;"&amp;X22)+1)</f>
        <v/>
      </c>
      <c r="Z22">
        <f>IF(Y22="","",T22&amp;"_"&amp;Y22)</f>
        <v/>
      </c>
      <c r="AA22">
        <f>SUBSTITUTE(SUBSTITUTE(SUBSTITUTE(SUBSTITUTE(SUBSTITUTE(INDEX(D22:K22,MIN(8,MAX(1,C22))),"年","/"),"月","/"),"日",""),"-","/"),".","/")</f>
        <v/>
      </c>
    </row>
    <row r="23">
      <c r="A23" s="131" t="n"/>
      <c r="B23">
        <f>TRIM(SUBSTITUTE(SUBSTITUTE(SUBSTITUTE(A23,CHAR(9)," "),"　"," "),CHAR(160)," "))</f>
        <v/>
      </c>
      <c r="C23">
        <f>IF(B23="",0,LEN(B23)-LEN(SUBSTITUTE(B23," ",""))+1)</f>
        <v/>
      </c>
      <c r="D23">
        <f>IF(C23&gt;=1,TRIM(MID(SUBSTITUTE(B23," ",REPT(" ",200)),1,200)),"")</f>
        <v/>
      </c>
      <c r="E23">
        <f>IF(C23&gt;=2,TRIM(MID(SUBSTITUTE(B23," ",REPT(" ",200)),201,200)),"")</f>
        <v/>
      </c>
      <c r="F23">
        <f>IF(C23&gt;=3,TRIM(MID(SUBSTITUTE(B23," ",REPT(" ",200)),401,200)),"")</f>
        <v/>
      </c>
      <c r="G23">
        <f>IF(C23&gt;=4,TRIM(MID(SUBSTITUTE(B23," ",REPT(" ",200)),601,200)),"")</f>
        <v/>
      </c>
      <c r="H23">
        <f>IF(C23&gt;=5,TRIM(MID(SUBSTITUTE(B23," ",REPT(" ",200)),801,200)),"")</f>
        <v/>
      </c>
      <c r="I23">
        <f>IF(C23&gt;=6,TRIM(MID(SUBSTITUTE(B23," ",REPT(" ",200)),1001,200)),"")</f>
        <v/>
      </c>
      <c r="J23">
        <f>IF(C23&gt;=7,TRIM(MID(SUBSTITUTE(B23," ",REPT(" ",200)),1201,200)),"")</f>
        <v/>
      </c>
      <c r="K23">
        <f>IF(C23&gt;=8,TRIM(MID(SUBSTITUTE(B23," ",REPT(" ",200)),1401,200)),"")</f>
        <v/>
      </c>
      <c r="L23">
        <f>SUBSTITUTE(SUBSTITUTE(SUBSTITUTE(D23,"年","-"),"組","-"),"番","")</f>
        <v/>
      </c>
      <c r="M23">
        <f>IF(D23="",0,IF(ISNUMBER(VALUE(SUBSTITUTE(L23,"-",""))),1,0))</f>
        <v/>
      </c>
      <c r="N23">
        <f>IF(M23=0,"",IFERROR(VALUE(TRIM(MID(SUBSTITUTE(L23,"-",REPT(" ",100)),101,100))),""))</f>
        <v/>
      </c>
      <c r="O23">
        <f>IF(M23=0,"",IFERROR(VALUE(TRIM(RIGHT(SUBSTITUTE(L23,"-",REPT(" ",100)),100))),""))</f>
        <v/>
      </c>
      <c r="P23">
        <f>IF(M23=1,E23,D23)</f>
        <v/>
      </c>
      <c r="Q23">
        <f>IF(C23&lt;2,"",TRIM(IF(AND(2&gt;=IF(M23=1,3,2),2&lt;=C23-IF(S23="",0,1)),E23&amp;" ","")&amp;IF(AND(3&gt;=IF(M23=1,3,2),3&lt;=C23-IF(S23="",0,1)),F23&amp;" ","")&amp;IF(AND(4&gt;=IF(M23=1,3,2),4&lt;=C23-IF(S23="",0,1)),G23&amp;" ","")&amp;IF(AND(5&gt;=IF(M23=1,3,2),5&lt;=C23-IF(S23="",0,1)),H23&amp;" ","")&amp;IF(AND(6&gt;=IF(M23=1,3,2),6&lt;=C23-IF(S23="",0,1)),I23&amp;" ","")&amp;IF(AND(7&gt;=IF(M23=1,3,2),7&lt;=C23-IF(S23="",0,1)),J23&amp;" ","")&amp;IF(AND(8&gt;=IF(M23=1,3,2),8&lt;=C23-IF(S23="",0,1)),K23&amp;" ","")))</f>
        <v/>
      </c>
      <c r="R23">
        <f>IF(Q23="","",IFERROR(VLOOKUP(Q23,資格マスタ!$A:$B,2,FALSE),Q23))</f>
        <v/>
      </c>
      <c r="S23" s="132">
        <f>IF(C23&lt;2,"",IFERROR(IF(OR(LEFT(INDEX(D23:K23,MIN(8,MAX(1,C23))),2)="令和",LEFT(INDEX(D23:K23,MIN(8,MAX(1,C23))),2)="平成",LEFT(INDEX(D23:K23,MIN(8,MAX(1,C23))),2)="昭和"),DATE(VALUE(MID(INDEX(D23:K23,MIN(8,MAX(1,C23))),3,FIND("年",INDEX(D23:K23,MIN(8,MAX(1,C23))))-3))+IF(LEFT(INDEX(D23:K23,MIN(8,MAX(1,C23))),2)="令和",2018,IF(LEFT(INDEX(D23:K23,MIN(8,MAX(1,C23))),2)="平成",1988,1925)),VALUE(MID(INDEX(D23:K23,MIN(8,MAX(1,C23))),FIND("年",INDEX(D23:K23,MIN(8,MAX(1,C23))))+1,FIND("月",INDEX(D23:K23,MIN(8,MAX(1,C23))))-FIND("年",INDEX(D23:K23,MIN(8,MAX(1,C23))))-1)),VALUE(SUBSTITUTE(MID(INDEX(D23:K23,MIN(8,MAX(1,C23))),FIND("月",INDEX(D23:K23,MIN(8,MAX(1,C23))))+1,10),"日",""))),DATE(VALUE(TRIM(MID(SUBSTITUTE(AA23,"/",REPT(" ",50)),1,50))),VALUE(TRIM(MID(SUBSTITUTE(AA23,"/",REPT(" ",50)),51,50))),VALUE(TRIM(MID(SUBSTITUTE(AA23,"/",REPT(" ",50)),101,50))))),IFERROR(DATEVALUE(INDEX(D23:K23,MIN(8,MAX(1,C23)))),"")))</f>
        <v/>
      </c>
      <c r="T23">
        <f>IF(B23="","",IFERROR(MATCH(O23,入力!$C$5:$C$44,0),IFERROR(MATCH(SUBSTITUTE(SUBSTITUTE(P23," ",""),"　",""),入力!$AJ$5:$AJ$44,0),"")))</f>
        <v/>
      </c>
      <c r="U23">
        <f>IF(T23="","",INDEX(入力!$D$5:$D$44,T23))</f>
        <v/>
      </c>
      <c r="V23">
        <f>IF(B23="","",IF(T23="","要確認（名簿と照合できません）",IF(R23="","要確認（資格名がありません）",IF(S23="","要確認（取得日が読めません）",IF((IF(INDEX(入力!$N$5:$N$44,T23)=R23,1,0)+IF(INDEX(入力!$P$5:$P$44,T23)=R23,1,0)+IF(INDEX(入力!$R$5:$R$44,T23)=R23,1,0)+IF(INDEX(入力!$T$5:$T$44,T23)=R23,1,0)+IF(INDEX(入力!$V$5:$V$44,T23)=R23,1,0)+IF(INDEX(入力!$X$5:$X$44,T23)=R23,1,0))+(COUNTIFS($T$6:$T$205,T23,$R$6:$R$205,R23,$X$6:$X$205,"&lt;"&amp;X23))&gt;0,"重複","反映")))))</f>
        <v/>
      </c>
      <c r="W23">
        <f>IF(V23="反映",1,0)</f>
        <v/>
      </c>
      <c r="X23" t="n">
        <v>23</v>
      </c>
      <c r="Y23">
        <f>IF(W23=0,"",COUNTIFS($T$6:$T$205,T23,$W$6:$W$205,1,$S$6:$S$205,"&lt;"&amp;S23)+COUNTIFS($T$6:$T$205,T23,$W$6:$W$205,1,$S$6:$S$205,S23,$X$6:$X$205,"&lt;"&amp;X23)+1)</f>
        <v/>
      </c>
      <c r="Z23">
        <f>IF(Y23="","",T23&amp;"_"&amp;Y23)</f>
        <v/>
      </c>
      <c r="AA23">
        <f>SUBSTITUTE(SUBSTITUTE(SUBSTITUTE(SUBSTITUTE(SUBSTITUTE(INDEX(D23:K23,MIN(8,MAX(1,C23))),"年","/"),"月","/"),"日",""),"-","/"),".","/")</f>
        <v/>
      </c>
    </row>
    <row r="24">
      <c r="A24" s="131" t="n"/>
      <c r="B24">
        <f>TRIM(SUBSTITUTE(SUBSTITUTE(SUBSTITUTE(A24,CHAR(9)," "),"　"," "),CHAR(160)," "))</f>
        <v/>
      </c>
      <c r="C24">
        <f>IF(B24="",0,LEN(B24)-LEN(SUBSTITUTE(B24," ",""))+1)</f>
        <v/>
      </c>
      <c r="D24">
        <f>IF(C24&gt;=1,TRIM(MID(SUBSTITUTE(B24," ",REPT(" ",200)),1,200)),"")</f>
        <v/>
      </c>
      <c r="E24">
        <f>IF(C24&gt;=2,TRIM(MID(SUBSTITUTE(B24," ",REPT(" ",200)),201,200)),"")</f>
        <v/>
      </c>
      <c r="F24">
        <f>IF(C24&gt;=3,TRIM(MID(SUBSTITUTE(B24," ",REPT(" ",200)),401,200)),"")</f>
        <v/>
      </c>
      <c r="G24">
        <f>IF(C24&gt;=4,TRIM(MID(SUBSTITUTE(B24," ",REPT(" ",200)),601,200)),"")</f>
        <v/>
      </c>
      <c r="H24">
        <f>IF(C24&gt;=5,TRIM(MID(SUBSTITUTE(B24," ",REPT(" ",200)),801,200)),"")</f>
        <v/>
      </c>
      <c r="I24">
        <f>IF(C24&gt;=6,TRIM(MID(SUBSTITUTE(B24," ",REPT(" ",200)),1001,200)),"")</f>
        <v/>
      </c>
      <c r="J24">
        <f>IF(C24&gt;=7,TRIM(MID(SUBSTITUTE(B24," ",REPT(" ",200)),1201,200)),"")</f>
        <v/>
      </c>
      <c r="K24">
        <f>IF(C24&gt;=8,TRIM(MID(SUBSTITUTE(B24," ",REPT(" ",200)),1401,200)),"")</f>
        <v/>
      </c>
      <c r="L24">
        <f>SUBSTITUTE(SUBSTITUTE(SUBSTITUTE(D24,"年","-"),"組","-"),"番","")</f>
        <v/>
      </c>
      <c r="M24">
        <f>IF(D24="",0,IF(ISNUMBER(VALUE(SUBSTITUTE(L24,"-",""))),1,0))</f>
        <v/>
      </c>
      <c r="N24">
        <f>IF(M24=0,"",IFERROR(VALUE(TRIM(MID(SUBSTITUTE(L24,"-",REPT(" ",100)),101,100))),""))</f>
        <v/>
      </c>
      <c r="O24">
        <f>IF(M24=0,"",IFERROR(VALUE(TRIM(RIGHT(SUBSTITUTE(L24,"-",REPT(" ",100)),100))),""))</f>
        <v/>
      </c>
      <c r="P24">
        <f>IF(M24=1,E24,D24)</f>
        <v/>
      </c>
      <c r="Q24">
        <f>IF(C24&lt;2,"",TRIM(IF(AND(2&gt;=IF(M24=1,3,2),2&lt;=C24-IF(S24="",0,1)),E24&amp;" ","")&amp;IF(AND(3&gt;=IF(M24=1,3,2),3&lt;=C24-IF(S24="",0,1)),F24&amp;" ","")&amp;IF(AND(4&gt;=IF(M24=1,3,2),4&lt;=C24-IF(S24="",0,1)),G24&amp;" ","")&amp;IF(AND(5&gt;=IF(M24=1,3,2),5&lt;=C24-IF(S24="",0,1)),H24&amp;" ","")&amp;IF(AND(6&gt;=IF(M24=1,3,2),6&lt;=C24-IF(S24="",0,1)),I24&amp;" ","")&amp;IF(AND(7&gt;=IF(M24=1,3,2),7&lt;=C24-IF(S24="",0,1)),J24&amp;" ","")&amp;IF(AND(8&gt;=IF(M24=1,3,2),8&lt;=C24-IF(S24="",0,1)),K24&amp;" ","")))</f>
        <v/>
      </c>
      <c r="R24">
        <f>IF(Q24="","",IFERROR(VLOOKUP(Q24,資格マスタ!$A:$B,2,FALSE),Q24))</f>
        <v/>
      </c>
      <c r="S24" s="132">
        <f>IF(C24&lt;2,"",IFERROR(IF(OR(LEFT(INDEX(D24:K24,MIN(8,MAX(1,C24))),2)="令和",LEFT(INDEX(D24:K24,MIN(8,MAX(1,C24))),2)="平成",LEFT(INDEX(D24:K24,MIN(8,MAX(1,C24))),2)="昭和"),DATE(VALUE(MID(INDEX(D24:K24,MIN(8,MAX(1,C24))),3,FIND("年",INDEX(D24:K24,MIN(8,MAX(1,C24))))-3))+IF(LEFT(INDEX(D24:K24,MIN(8,MAX(1,C24))),2)="令和",2018,IF(LEFT(INDEX(D24:K24,MIN(8,MAX(1,C24))),2)="平成",1988,1925)),VALUE(MID(INDEX(D24:K24,MIN(8,MAX(1,C24))),FIND("年",INDEX(D24:K24,MIN(8,MAX(1,C24))))+1,FIND("月",INDEX(D24:K24,MIN(8,MAX(1,C24))))-FIND("年",INDEX(D24:K24,MIN(8,MAX(1,C24))))-1)),VALUE(SUBSTITUTE(MID(INDEX(D24:K24,MIN(8,MAX(1,C24))),FIND("月",INDEX(D24:K24,MIN(8,MAX(1,C24))))+1,10),"日",""))),DATE(VALUE(TRIM(MID(SUBSTITUTE(AA24,"/",REPT(" ",50)),1,50))),VALUE(TRIM(MID(SUBSTITUTE(AA24,"/",REPT(" ",50)),51,50))),VALUE(TRIM(MID(SUBSTITUTE(AA24,"/",REPT(" ",50)),101,50))))),IFERROR(DATEVALUE(INDEX(D24:K24,MIN(8,MAX(1,C24)))),"")))</f>
        <v/>
      </c>
      <c r="T24">
        <f>IF(B24="","",IFERROR(MATCH(O24,入力!$C$5:$C$44,0),IFERROR(MATCH(SUBSTITUTE(SUBSTITUTE(P24," ",""),"　",""),入力!$AJ$5:$AJ$44,0),"")))</f>
        <v/>
      </c>
      <c r="U24">
        <f>IF(T24="","",INDEX(入力!$D$5:$D$44,T24))</f>
        <v/>
      </c>
      <c r="V24">
        <f>IF(B24="","",IF(T24="","要確認（名簿と照合できません）",IF(R24="","要確認（資格名がありません）",IF(S24="","要確認（取得日が読めません）",IF((IF(INDEX(入力!$N$5:$N$44,T24)=R24,1,0)+IF(INDEX(入力!$P$5:$P$44,T24)=R24,1,0)+IF(INDEX(入力!$R$5:$R$44,T24)=R24,1,0)+IF(INDEX(入力!$T$5:$T$44,T24)=R24,1,0)+IF(INDEX(入力!$V$5:$V$44,T24)=R24,1,0)+IF(INDEX(入力!$X$5:$X$44,T24)=R24,1,0))+(COUNTIFS($T$6:$T$205,T24,$R$6:$R$205,R24,$X$6:$X$205,"&lt;"&amp;X24))&gt;0,"重複","反映")))))</f>
        <v/>
      </c>
      <c r="W24">
        <f>IF(V24="反映",1,0)</f>
        <v/>
      </c>
      <c r="X24" t="n">
        <v>24</v>
      </c>
      <c r="Y24">
        <f>IF(W24=0,"",COUNTIFS($T$6:$T$205,T24,$W$6:$W$205,1,$S$6:$S$205,"&lt;"&amp;S24)+COUNTIFS($T$6:$T$205,T24,$W$6:$W$205,1,$S$6:$S$205,S24,$X$6:$X$205,"&lt;"&amp;X24)+1)</f>
        <v/>
      </c>
      <c r="Z24">
        <f>IF(Y24="","",T24&amp;"_"&amp;Y24)</f>
        <v/>
      </c>
      <c r="AA24">
        <f>SUBSTITUTE(SUBSTITUTE(SUBSTITUTE(SUBSTITUTE(SUBSTITUTE(INDEX(D24:K24,MIN(8,MAX(1,C24))),"年","/"),"月","/"),"日",""),"-","/"),".","/")</f>
        <v/>
      </c>
    </row>
    <row r="25">
      <c r="A25" s="131" t="n"/>
      <c r="B25">
        <f>TRIM(SUBSTITUTE(SUBSTITUTE(SUBSTITUTE(A25,CHAR(9)," "),"　"," "),CHAR(160)," "))</f>
        <v/>
      </c>
      <c r="C25">
        <f>IF(B25="",0,LEN(B25)-LEN(SUBSTITUTE(B25," ",""))+1)</f>
        <v/>
      </c>
      <c r="D25">
        <f>IF(C25&gt;=1,TRIM(MID(SUBSTITUTE(B25," ",REPT(" ",200)),1,200)),"")</f>
        <v/>
      </c>
      <c r="E25">
        <f>IF(C25&gt;=2,TRIM(MID(SUBSTITUTE(B25," ",REPT(" ",200)),201,200)),"")</f>
        <v/>
      </c>
      <c r="F25">
        <f>IF(C25&gt;=3,TRIM(MID(SUBSTITUTE(B25," ",REPT(" ",200)),401,200)),"")</f>
        <v/>
      </c>
      <c r="G25">
        <f>IF(C25&gt;=4,TRIM(MID(SUBSTITUTE(B25," ",REPT(" ",200)),601,200)),"")</f>
        <v/>
      </c>
      <c r="H25">
        <f>IF(C25&gt;=5,TRIM(MID(SUBSTITUTE(B25," ",REPT(" ",200)),801,200)),"")</f>
        <v/>
      </c>
      <c r="I25">
        <f>IF(C25&gt;=6,TRIM(MID(SUBSTITUTE(B25," ",REPT(" ",200)),1001,200)),"")</f>
        <v/>
      </c>
      <c r="J25">
        <f>IF(C25&gt;=7,TRIM(MID(SUBSTITUTE(B25," ",REPT(" ",200)),1201,200)),"")</f>
        <v/>
      </c>
      <c r="K25">
        <f>IF(C25&gt;=8,TRIM(MID(SUBSTITUTE(B25," ",REPT(" ",200)),1401,200)),"")</f>
        <v/>
      </c>
      <c r="L25">
        <f>SUBSTITUTE(SUBSTITUTE(SUBSTITUTE(D25,"年","-"),"組","-"),"番","")</f>
        <v/>
      </c>
      <c r="M25">
        <f>IF(D25="",0,IF(ISNUMBER(VALUE(SUBSTITUTE(L25,"-",""))),1,0))</f>
        <v/>
      </c>
      <c r="N25">
        <f>IF(M25=0,"",IFERROR(VALUE(TRIM(MID(SUBSTITUTE(L25,"-",REPT(" ",100)),101,100))),""))</f>
        <v/>
      </c>
      <c r="O25">
        <f>IF(M25=0,"",IFERROR(VALUE(TRIM(RIGHT(SUBSTITUTE(L25,"-",REPT(" ",100)),100))),""))</f>
        <v/>
      </c>
      <c r="P25">
        <f>IF(M25=1,E25,D25)</f>
        <v/>
      </c>
      <c r="Q25">
        <f>IF(C25&lt;2,"",TRIM(IF(AND(2&gt;=IF(M25=1,3,2),2&lt;=C25-IF(S25="",0,1)),E25&amp;" ","")&amp;IF(AND(3&gt;=IF(M25=1,3,2),3&lt;=C25-IF(S25="",0,1)),F25&amp;" ","")&amp;IF(AND(4&gt;=IF(M25=1,3,2),4&lt;=C25-IF(S25="",0,1)),G25&amp;" ","")&amp;IF(AND(5&gt;=IF(M25=1,3,2),5&lt;=C25-IF(S25="",0,1)),H25&amp;" ","")&amp;IF(AND(6&gt;=IF(M25=1,3,2),6&lt;=C25-IF(S25="",0,1)),I25&amp;" ","")&amp;IF(AND(7&gt;=IF(M25=1,3,2),7&lt;=C25-IF(S25="",0,1)),J25&amp;" ","")&amp;IF(AND(8&gt;=IF(M25=1,3,2),8&lt;=C25-IF(S25="",0,1)),K25&amp;" ","")))</f>
        <v/>
      </c>
      <c r="R25">
        <f>IF(Q25="","",IFERROR(VLOOKUP(Q25,資格マスタ!$A:$B,2,FALSE),Q25))</f>
        <v/>
      </c>
      <c r="S25" s="132">
        <f>IF(C25&lt;2,"",IFERROR(IF(OR(LEFT(INDEX(D25:K25,MIN(8,MAX(1,C25))),2)="令和",LEFT(INDEX(D25:K25,MIN(8,MAX(1,C25))),2)="平成",LEFT(INDEX(D25:K25,MIN(8,MAX(1,C25))),2)="昭和"),DATE(VALUE(MID(INDEX(D25:K25,MIN(8,MAX(1,C25))),3,FIND("年",INDEX(D25:K25,MIN(8,MAX(1,C25))))-3))+IF(LEFT(INDEX(D25:K25,MIN(8,MAX(1,C25))),2)="令和",2018,IF(LEFT(INDEX(D25:K25,MIN(8,MAX(1,C25))),2)="平成",1988,1925)),VALUE(MID(INDEX(D25:K25,MIN(8,MAX(1,C25))),FIND("年",INDEX(D25:K25,MIN(8,MAX(1,C25))))+1,FIND("月",INDEX(D25:K25,MIN(8,MAX(1,C25))))-FIND("年",INDEX(D25:K25,MIN(8,MAX(1,C25))))-1)),VALUE(SUBSTITUTE(MID(INDEX(D25:K25,MIN(8,MAX(1,C25))),FIND("月",INDEX(D25:K25,MIN(8,MAX(1,C25))))+1,10),"日",""))),DATE(VALUE(TRIM(MID(SUBSTITUTE(AA25,"/",REPT(" ",50)),1,50))),VALUE(TRIM(MID(SUBSTITUTE(AA25,"/",REPT(" ",50)),51,50))),VALUE(TRIM(MID(SUBSTITUTE(AA25,"/",REPT(" ",50)),101,50))))),IFERROR(DATEVALUE(INDEX(D25:K25,MIN(8,MAX(1,C25)))),"")))</f>
        <v/>
      </c>
      <c r="T25">
        <f>IF(B25="","",IFERROR(MATCH(O25,入力!$C$5:$C$44,0),IFERROR(MATCH(SUBSTITUTE(SUBSTITUTE(P25," ",""),"　",""),入力!$AJ$5:$AJ$44,0),"")))</f>
        <v/>
      </c>
      <c r="U25">
        <f>IF(T25="","",INDEX(入力!$D$5:$D$44,T25))</f>
        <v/>
      </c>
      <c r="V25">
        <f>IF(B25="","",IF(T25="","要確認（名簿と照合できません）",IF(R25="","要確認（資格名がありません）",IF(S25="","要確認（取得日が読めません）",IF((IF(INDEX(入力!$N$5:$N$44,T25)=R25,1,0)+IF(INDEX(入力!$P$5:$P$44,T25)=R25,1,0)+IF(INDEX(入力!$R$5:$R$44,T25)=R25,1,0)+IF(INDEX(入力!$T$5:$T$44,T25)=R25,1,0)+IF(INDEX(入力!$V$5:$V$44,T25)=R25,1,0)+IF(INDEX(入力!$X$5:$X$44,T25)=R25,1,0))+(COUNTIFS($T$6:$T$205,T25,$R$6:$R$205,R25,$X$6:$X$205,"&lt;"&amp;X25))&gt;0,"重複","反映")))))</f>
        <v/>
      </c>
      <c r="W25">
        <f>IF(V25="反映",1,0)</f>
        <v/>
      </c>
      <c r="X25" t="n">
        <v>25</v>
      </c>
      <c r="Y25">
        <f>IF(W25=0,"",COUNTIFS($T$6:$T$205,T25,$W$6:$W$205,1,$S$6:$S$205,"&lt;"&amp;S25)+COUNTIFS($T$6:$T$205,T25,$W$6:$W$205,1,$S$6:$S$205,S25,$X$6:$X$205,"&lt;"&amp;X25)+1)</f>
        <v/>
      </c>
      <c r="Z25">
        <f>IF(Y25="","",T25&amp;"_"&amp;Y25)</f>
        <v/>
      </c>
      <c r="AA25">
        <f>SUBSTITUTE(SUBSTITUTE(SUBSTITUTE(SUBSTITUTE(SUBSTITUTE(INDEX(D25:K25,MIN(8,MAX(1,C25))),"年","/"),"月","/"),"日",""),"-","/"),".","/")</f>
        <v/>
      </c>
    </row>
    <row r="26">
      <c r="A26" s="131" t="n"/>
      <c r="B26">
        <f>TRIM(SUBSTITUTE(SUBSTITUTE(SUBSTITUTE(A26,CHAR(9)," "),"　"," "),CHAR(160)," "))</f>
        <v/>
      </c>
      <c r="C26">
        <f>IF(B26="",0,LEN(B26)-LEN(SUBSTITUTE(B26," ",""))+1)</f>
        <v/>
      </c>
      <c r="D26">
        <f>IF(C26&gt;=1,TRIM(MID(SUBSTITUTE(B26," ",REPT(" ",200)),1,200)),"")</f>
        <v/>
      </c>
      <c r="E26">
        <f>IF(C26&gt;=2,TRIM(MID(SUBSTITUTE(B26," ",REPT(" ",200)),201,200)),"")</f>
        <v/>
      </c>
      <c r="F26">
        <f>IF(C26&gt;=3,TRIM(MID(SUBSTITUTE(B26," ",REPT(" ",200)),401,200)),"")</f>
        <v/>
      </c>
      <c r="G26">
        <f>IF(C26&gt;=4,TRIM(MID(SUBSTITUTE(B26," ",REPT(" ",200)),601,200)),"")</f>
        <v/>
      </c>
      <c r="H26">
        <f>IF(C26&gt;=5,TRIM(MID(SUBSTITUTE(B26," ",REPT(" ",200)),801,200)),"")</f>
        <v/>
      </c>
      <c r="I26">
        <f>IF(C26&gt;=6,TRIM(MID(SUBSTITUTE(B26," ",REPT(" ",200)),1001,200)),"")</f>
        <v/>
      </c>
      <c r="J26">
        <f>IF(C26&gt;=7,TRIM(MID(SUBSTITUTE(B26," ",REPT(" ",200)),1201,200)),"")</f>
        <v/>
      </c>
      <c r="K26">
        <f>IF(C26&gt;=8,TRIM(MID(SUBSTITUTE(B26," ",REPT(" ",200)),1401,200)),"")</f>
        <v/>
      </c>
      <c r="L26">
        <f>SUBSTITUTE(SUBSTITUTE(SUBSTITUTE(D26,"年","-"),"組","-"),"番","")</f>
        <v/>
      </c>
      <c r="M26">
        <f>IF(D26="",0,IF(ISNUMBER(VALUE(SUBSTITUTE(L26,"-",""))),1,0))</f>
        <v/>
      </c>
      <c r="N26">
        <f>IF(M26=0,"",IFERROR(VALUE(TRIM(MID(SUBSTITUTE(L26,"-",REPT(" ",100)),101,100))),""))</f>
        <v/>
      </c>
      <c r="O26">
        <f>IF(M26=0,"",IFERROR(VALUE(TRIM(RIGHT(SUBSTITUTE(L26,"-",REPT(" ",100)),100))),""))</f>
        <v/>
      </c>
      <c r="P26">
        <f>IF(M26=1,E26,D26)</f>
        <v/>
      </c>
      <c r="Q26">
        <f>IF(C26&lt;2,"",TRIM(IF(AND(2&gt;=IF(M26=1,3,2),2&lt;=C26-IF(S26="",0,1)),E26&amp;" ","")&amp;IF(AND(3&gt;=IF(M26=1,3,2),3&lt;=C26-IF(S26="",0,1)),F26&amp;" ","")&amp;IF(AND(4&gt;=IF(M26=1,3,2),4&lt;=C26-IF(S26="",0,1)),G26&amp;" ","")&amp;IF(AND(5&gt;=IF(M26=1,3,2),5&lt;=C26-IF(S26="",0,1)),H26&amp;" ","")&amp;IF(AND(6&gt;=IF(M26=1,3,2),6&lt;=C26-IF(S26="",0,1)),I26&amp;" ","")&amp;IF(AND(7&gt;=IF(M26=1,3,2),7&lt;=C26-IF(S26="",0,1)),J26&amp;" ","")&amp;IF(AND(8&gt;=IF(M26=1,3,2),8&lt;=C26-IF(S26="",0,1)),K26&amp;" ","")))</f>
        <v/>
      </c>
      <c r="R26">
        <f>IF(Q26="","",IFERROR(VLOOKUP(Q26,資格マスタ!$A:$B,2,FALSE),Q26))</f>
        <v/>
      </c>
      <c r="S26" s="132">
        <f>IF(C26&lt;2,"",IFERROR(IF(OR(LEFT(INDEX(D26:K26,MIN(8,MAX(1,C26))),2)="令和",LEFT(INDEX(D26:K26,MIN(8,MAX(1,C26))),2)="平成",LEFT(INDEX(D26:K26,MIN(8,MAX(1,C26))),2)="昭和"),DATE(VALUE(MID(INDEX(D26:K26,MIN(8,MAX(1,C26))),3,FIND("年",INDEX(D26:K26,MIN(8,MAX(1,C26))))-3))+IF(LEFT(INDEX(D26:K26,MIN(8,MAX(1,C26))),2)="令和",2018,IF(LEFT(INDEX(D26:K26,MIN(8,MAX(1,C26))),2)="平成",1988,1925)),VALUE(MID(INDEX(D26:K26,MIN(8,MAX(1,C26))),FIND("年",INDEX(D26:K26,MIN(8,MAX(1,C26))))+1,FIND("月",INDEX(D26:K26,MIN(8,MAX(1,C26))))-FIND("年",INDEX(D26:K26,MIN(8,MAX(1,C26))))-1)),VALUE(SUBSTITUTE(MID(INDEX(D26:K26,MIN(8,MAX(1,C26))),FIND("月",INDEX(D26:K26,MIN(8,MAX(1,C26))))+1,10),"日",""))),DATE(VALUE(TRIM(MID(SUBSTITUTE(AA26,"/",REPT(" ",50)),1,50))),VALUE(TRIM(MID(SUBSTITUTE(AA26,"/",REPT(" ",50)),51,50))),VALUE(TRIM(MID(SUBSTITUTE(AA26,"/",REPT(" ",50)),101,50))))),IFERROR(DATEVALUE(INDEX(D26:K26,MIN(8,MAX(1,C26)))),"")))</f>
        <v/>
      </c>
      <c r="T26">
        <f>IF(B26="","",IFERROR(MATCH(O26,入力!$C$5:$C$44,0),IFERROR(MATCH(SUBSTITUTE(SUBSTITUTE(P26," ",""),"　",""),入力!$AJ$5:$AJ$44,0),"")))</f>
        <v/>
      </c>
      <c r="U26">
        <f>IF(T26="","",INDEX(入力!$D$5:$D$44,T26))</f>
        <v/>
      </c>
      <c r="V26">
        <f>IF(B26="","",IF(T26="","要確認（名簿と照合できません）",IF(R26="","要確認（資格名がありません）",IF(S26="","要確認（取得日が読めません）",IF((IF(INDEX(入力!$N$5:$N$44,T26)=R26,1,0)+IF(INDEX(入力!$P$5:$P$44,T26)=R26,1,0)+IF(INDEX(入力!$R$5:$R$44,T26)=R26,1,0)+IF(INDEX(入力!$T$5:$T$44,T26)=R26,1,0)+IF(INDEX(入力!$V$5:$V$44,T26)=R26,1,0)+IF(INDEX(入力!$X$5:$X$44,T26)=R26,1,0))+(COUNTIFS($T$6:$T$205,T26,$R$6:$R$205,R26,$X$6:$X$205,"&lt;"&amp;X26))&gt;0,"重複","反映")))))</f>
        <v/>
      </c>
      <c r="W26">
        <f>IF(V26="反映",1,0)</f>
        <v/>
      </c>
      <c r="X26" t="n">
        <v>26</v>
      </c>
      <c r="Y26">
        <f>IF(W26=0,"",COUNTIFS($T$6:$T$205,T26,$W$6:$W$205,1,$S$6:$S$205,"&lt;"&amp;S26)+COUNTIFS($T$6:$T$205,T26,$W$6:$W$205,1,$S$6:$S$205,S26,$X$6:$X$205,"&lt;"&amp;X26)+1)</f>
        <v/>
      </c>
      <c r="Z26">
        <f>IF(Y26="","",T26&amp;"_"&amp;Y26)</f>
        <v/>
      </c>
      <c r="AA26">
        <f>SUBSTITUTE(SUBSTITUTE(SUBSTITUTE(SUBSTITUTE(SUBSTITUTE(INDEX(D26:K26,MIN(8,MAX(1,C26))),"年","/"),"月","/"),"日",""),"-","/"),".","/")</f>
        <v/>
      </c>
    </row>
    <row r="27">
      <c r="A27" s="131" t="n"/>
      <c r="B27">
        <f>TRIM(SUBSTITUTE(SUBSTITUTE(SUBSTITUTE(A27,CHAR(9)," "),"　"," "),CHAR(160)," "))</f>
        <v/>
      </c>
      <c r="C27">
        <f>IF(B27="",0,LEN(B27)-LEN(SUBSTITUTE(B27," ",""))+1)</f>
        <v/>
      </c>
      <c r="D27">
        <f>IF(C27&gt;=1,TRIM(MID(SUBSTITUTE(B27," ",REPT(" ",200)),1,200)),"")</f>
        <v/>
      </c>
      <c r="E27">
        <f>IF(C27&gt;=2,TRIM(MID(SUBSTITUTE(B27," ",REPT(" ",200)),201,200)),"")</f>
        <v/>
      </c>
      <c r="F27">
        <f>IF(C27&gt;=3,TRIM(MID(SUBSTITUTE(B27," ",REPT(" ",200)),401,200)),"")</f>
        <v/>
      </c>
      <c r="G27">
        <f>IF(C27&gt;=4,TRIM(MID(SUBSTITUTE(B27," ",REPT(" ",200)),601,200)),"")</f>
        <v/>
      </c>
      <c r="H27">
        <f>IF(C27&gt;=5,TRIM(MID(SUBSTITUTE(B27," ",REPT(" ",200)),801,200)),"")</f>
        <v/>
      </c>
      <c r="I27">
        <f>IF(C27&gt;=6,TRIM(MID(SUBSTITUTE(B27," ",REPT(" ",200)),1001,200)),"")</f>
        <v/>
      </c>
      <c r="J27">
        <f>IF(C27&gt;=7,TRIM(MID(SUBSTITUTE(B27," ",REPT(" ",200)),1201,200)),"")</f>
        <v/>
      </c>
      <c r="K27">
        <f>IF(C27&gt;=8,TRIM(MID(SUBSTITUTE(B27," ",REPT(" ",200)),1401,200)),"")</f>
        <v/>
      </c>
      <c r="L27">
        <f>SUBSTITUTE(SUBSTITUTE(SUBSTITUTE(D27,"年","-"),"組","-"),"番","")</f>
        <v/>
      </c>
      <c r="M27">
        <f>IF(D27="",0,IF(ISNUMBER(VALUE(SUBSTITUTE(L27,"-",""))),1,0))</f>
        <v/>
      </c>
      <c r="N27">
        <f>IF(M27=0,"",IFERROR(VALUE(TRIM(MID(SUBSTITUTE(L27,"-",REPT(" ",100)),101,100))),""))</f>
        <v/>
      </c>
      <c r="O27">
        <f>IF(M27=0,"",IFERROR(VALUE(TRIM(RIGHT(SUBSTITUTE(L27,"-",REPT(" ",100)),100))),""))</f>
        <v/>
      </c>
      <c r="P27">
        <f>IF(M27=1,E27,D27)</f>
        <v/>
      </c>
      <c r="Q27">
        <f>IF(C27&lt;2,"",TRIM(IF(AND(2&gt;=IF(M27=1,3,2),2&lt;=C27-IF(S27="",0,1)),E27&amp;" ","")&amp;IF(AND(3&gt;=IF(M27=1,3,2),3&lt;=C27-IF(S27="",0,1)),F27&amp;" ","")&amp;IF(AND(4&gt;=IF(M27=1,3,2),4&lt;=C27-IF(S27="",0,1)),G27&amp;" ","")&amp;IF(AND(5&gt;=IF(M27=1,3,2),5&lt;=C27-IF(S27="",0,1)),H27&amp;" ","")&amp;IF(AND(6&gt;=IF(M27=1,3,2),6&lt;=C27-IF(S27="",0,1)),I27&amp;" ","")&amp;IF(AND(7&gt;=IF(M27=1,3,2),7&lt;=C27-IF(S27="",0,1)),J27&amp;" ","")&amp;IF(AND(8&gt;=IF(M27=1,3,2),8&lt;=C27-IF(S27="",0,1)),K27&amp;" ","")))</f>
        <v/>
      </c>
      <c r="R27">
        <f>IF(Q27="","",IFERROR(VLOOKUP(Q27,資格マスタ!$A:$B,2,FALSE),Q27))</f>
        <v/>
      </c>
      <c r="S27" s="132">
        <f>IF(C27&lt;2,"",IFERROR(IF(OR(LEFT(INDEX(D27:K27,MIN(8,MAX(1,C27))),2)="令和",LEFT(INDEX(D27:K27,MIN(8,MAX(1,C27))),2)="平成",LEFT(INDEX(D27:K27,MIN(8,MAX(1,C27))),2)="昭和"),DATE(VALUE(MID(INDEX(D27:K27,MIN(8,MAX(1,C27))),3,FIND("年",INDEX(D27:K27,MIN(8,MAX(1,C27))))-3))+IF(LEFT(INDEX(D27:K27,MIN(8,MAX(1,C27))),2)="令和",2018,IF(LEFT(INDEX(D27:K27,MIN(8,MAX(1,C27))),2)="平成",1988,1925)),VALUE(MID(INDEX(D27:K27,MIN(8,MAX(1,C27))),FIND("年",INDEX(D27:K27,MIN(8,MAX(1,C27))))+1,FIND("月",INDEX(D27:K27,MIN(8,MAX(1,C27))))-FIND("年",INDEX(D27:K27,MIN(8,MAX(1,C27))))-1)),VALUE(SUBSTITUTE(MID(INDEX(D27:K27,MIN(8,MAX(1,C27))),FIND("月",INDEX(D27:K27,MIN(8,MAX(1,C27))))+1,10),"日",""))),DATE(VALUE(TRIM(MID(SUBSTITUTE(AA27,"/",REPT(" ",50)),1,50))),VALUE(TRIM(MID(SUBSTITUTE(AA27,"/",REPT(" ",50)),51,50))),VALUE(TRIM(MID(SUBSTITUTE(AA27,"/",REPT(" ",50)),101,50))))),IFERROR(DATEVALUE(INDEX(D27:K27,MIN(8,MAX(1,C27)))),"")))</f>
        <v/>
      </c>
      <c r="T27">
        <f>IF(B27="","",IFERROR(MATCH(O27,入力!$C$5:$C$44,0),IFERROR(MATCH(SUBSTITUTE(SUBSTITUTE(P27," ",""),"　",""),入力!$AJ$5:$AJ$44,0),"")))</f>
        <v/>
      </c>
      <c r="U27">
        <f>IF(T27="","",INDEX(入力!$D$5:$D$44,T27))</f>
        <v/>
      </c>
      <c r="V27">
        <f>IF(B27="","",IF(T27="","要確認（名簿と照合できません）",IF(R27="","要確認（資格名がありません）",IF(S27="","要確認（取得日が読めません）",IF((IF(INDEX(入力!$N$5:$N$44,T27)=R27,1,0)+IF(INDEX(入力!$P$5:$P$44,T27)=R27,1,0)+IF(INDEX(入力!$R$5:$R$44,T27)=R27,1,0)+IF(INDEX(入力!$T$5:$T$44,T27)=R27,1,0)+IF(INDEX(入力!$V$5:$V$44,T27)=R27,1,0)+IF(INDEX(入力!$X$5:$X$44,T27)=R27,1,0))+(COUNTIFS($T$6:$T$205,T27,$R$6:$R$205,R27,$X$6:$X$205,"&lt;"&amp;X27))&gt;0,"重複","反映")))))</f>
        <v/>
      </c>
      <c r="W27">
        <f>IF(V27="反映",1,0)</f>
        <v/>
      </c>
      <c r="X27" t="n">
        <v>27</v>
      </c>
      <c r="Y27">
        <f>IF(W27=0,"",COUNTIFS($T$6:$T$205,T27,$W$6:$W$205,1,$S$6:$S$205,"&lt;"&amp;S27)+COUNTIFS($T$6:$T$205,T27,$W$6:$W$205,1,$S$6:$S$205,S27,$X$6:$X$205,"&lt;"&amp;X27)+1)</f>
        <v/>
      </c>
      <c r="Z27">
        <f>IF(Y27="","",T27&amp;"_"&amp;Y27)</f>
        <v/>
      </c>
      <c r="AA27">
        <f>SUBSTITUTE(SUBSTITUTE(SUBSTITUTE(SUBSTITUTE(SUBSTITUTE(INDEX(D27:K27,MIN(8,MAX(1,C27))),"年","/"),"月","/"),"日",""),"-","/"),".","/")</f>
        <v/>
      </c>
    </row>
    <row r="28">
      <c r="A28" s="131" t="n"/>
      <c r="B28">
        <f>TRIM(SUBSTITUTE(SUBSTITUTE(SUBSTITUTE(A28,CHAR(9)," "),"　"," "),CHAR(160)," "))</f>
        <v/>
      </c>
      <c r="C28">
        <f>IF(B28="",0,LEN(B28)-LEN(SUBSTITUTE(B28," ",""))+1)</f>
        <v/>
      </c>
      <c r="D28">
        <f>IF(C28&gt;=1,TRIM(MID(SUBSTITUTE(B28," ",REPT(" ",200)),1,200)),"")</f>
        <v/>
      </c>
      <c r="E28">
        <f>IF(C28&gt;=2,TRIM(MID(SUBSTITUTE(B28," ",REPT(" ",200)),201,200)),"")</f>
        <v/>
      </c>
      <c r="F28">
        <f>IF(C28&gt;=3,TRIM(MID(SUBSTITUTE(B28," ",REPT(" ",200)),401,200)),"")</f>
        <v/>
      </c>
      <c r="G28">
        <f>IF(C28&gt;=4,TRIM(MID(SUBSTITUTE(B28," ",REPT(" ",200)),601,200)),"")</f>
        <v/>
      </c>
      <c r="H28">
        <f>IF(C28&gt;=5,TRIM(MID(SUBSTITUTE(B28," ",REPT(" ",200)),801,200)),"")</f>
        <v/>
      </c>
      <c r="I28">
        <f>IF(C28&gt;=6,TRIM(MID(SUBSTITUTE(B28," ",REPT(" ",200)),1001,200)),"")</f>
        <v/>
      </c>
      <c r="J28">
        <f>IF(C28&gt;=7,TRIM(MID(SUBSTITUTE(B28," ",REPT(" ",200)),1201,200)),"")</f>
        <v/>
      </c>
      <c r="K28">
        <f>IF(C28&gt;=8,TRIM(MID(SUBSTITUTE(B28," ",REPT(" ",200)),1401,200)),"")</f>
        <v/>
      </c>
      <c r="L28">
        <f>SUBSTITUTE(SUBSTITUTE(SUBSTITUTE(D28,"年","-"),"組","-"),"番","")</f>
        <v/>
      </c>
      <c r="M28">
        <f>IF(D28="",0,IF(ISNUMBER(VALUE(SUBSTITUTE(L28,"-",""))),1,0))</f>
        <v/>
      </c>
      <c r="N28">
        <f>IF(M28=0,"",IFERROR(VALUE(TRIM(MID(SUBSTITUTE(L28,"-",REPT(" ",100)),101,100))),""))</f>
        <v/>
      </c>
      <c r="O28">
        <f>IF(M28=0,"",IFERROR(VALUE(TRIM(RIGHT(SUBSTITUTE(L28,"-",REPT(" ",100)),100))),""))</f>
        <v/>
      </c>
      <c r="P28">
        <f>IF(M28=1,E28,D28)</f>
        <v/>
      </c>
      <c r="Q28">
        <f>IF(C28&lt;2,"",TRIM(IF(AND(2&gt;=IF(M28=1,3,2),2&lt;=C28-IF(S28="",0,1)),E28&amp;" ","")&amp;IF(AND(3&gt;=IF(M28=1,3,2),3&lt;=C28-IF(S28="",0,1)),F28&amp;" ","")&amp;IF(AND(4&gt;=IF(M28=1,3,2),4&lt;=C28-IF(S28="",0,1)),G28&amp;" ","")&amp;IF(AND(5&gt;=IF(M28=1,3,2),5&lt;=C28-IF(S28="",0,1)),H28&amp;" ","")&amp;IF(AND(6&gt;=IF(M28=1,3,2),6&lt;=C28-IF(S28="",0,1)),I28&amp;" ","")&amp;IF(AND(7&gt;=IF(M28=1,3,2),7&lt;=C28-IF(S28="",0,1)),J28&amp;" ","")&amp;IF(AND(8&gt;=IF(M28=1,3,2),8&lt;=C28-IF(S28="",0,1)),K28&amp;" ","")))</f>
        <v/>
      </c>
      <c r="R28">
        <f>IF(Q28="","",IFERROR(VLOOKUP(Q28,資格マスタ!$A:$B,2,FALSE),Q28))</f>
        <v/>
      </c>
      <c r="S28" s="132">
        <f>IF(C28&lt;2,"",IFERROR(IF(OR(LEFT(INDEX(D28:K28,MIN(8,MAX(1,C28))),2)="令和",LEFT(INDEX(D28:K28,MIN(8,MAX(1,C28))),2)="平成",LEFT(INDEX(D28:K28,MIN(8,MAX(1,C28))),2)="昭和"),DATE(VALUE(MID(INDEX(D28:K28,MIN(8,MAX(1,C28))),3,FIND("年",INDEX(D28:K28,MIN(8,MAX(1,C28))))-3))+IF(LEFT(INDEX(D28:K28,MIN(8,MAX(1,C28))),2)="令和",2018,IF(LEFT(INDEX(D28:K28,MIN(8,MAX(1,C28))),2)="平成",1988,1925)),VALUE(MID(INDEX(D28:K28,MIN(8,MAX(1,C28))),FIND("年",INDEX(D28:K28,MIN(8,MAX(1,C28))))+1,FIND("月",INDEX(D28:K28,MIN(8,MAX(1,C28))))-FIND("年",INDEX(D28:K28,MIN(8,MAX(1,C28))))-1)),VALUE(SUBSTITUTE(MID(INDEX(D28:K28,MIN(8,MAX(1,C28))),FIND("月",INDEX(D28:K28,MIN(8,MAX(1,C28))))+1,10),"日",""))),DATE(VALUE(TRIM(MID(SUBSTITUTE(AA28,"/",REPT(" ",50)),1,50))),VALUE(TRIM(MID(SUBSTITUTE(AA28,"/",REPT(" ",50)),51,50))),VALUE(TRIM(MID(SUBSTITUTE(AA28,"/",REPT(" ",50)),101,50))))),IFERROR(DATEVALUE(INDEX(D28:K28,MIN(8,MAX(1,C28)))),"")))</f>
        <v/>
      </c>
      <c r="T28">
        <f>IF(B28="","",IFERROR(MATCH(O28,入力!$C$5:$C$44,0),IFERROR(MATCH(SUBSTITUTE(SUBSTITUTE(P28," ",""),"　",""),入力!$AJ$5:$AJ$44,0),"")))</f>
        <v/>
      </c>
      <c r="U28">
        <f>IF(T28="","",INDEX(入力!$D$5:$D$44,T28))</f>
        <v/>
      </c>
      <c r="V28">
        <f>IF(B28="","",IF(T28="","要確認（名簿と照合できません）",IF(R28="","要確認（資格名がありません）",IF(S28="","要確認（取得日が読めません）",IF((IF(INDEX(入力!$N$5:$N$44,T28)=R28,1,0)+IF(INDEX(入力!$P$5:$P$44,T28)=R28,1,0)+IF(INDEX(入力!$R$5:$R$44,T28)=R28,1,0)+IF(INDEX(入力!$T$5:$T$44,T28)=R28,1,0)+IF(INDEX(入力!$V$5:$V$44,T28)=R28,1,0)+IF(INDEX(入力!$X$5:$X$44,T28)=R28,1,0))+(COUNTIFS($T$6:$T$205,T28,$R$6:$R$205,R28,$X$6:$X$205,"&lt;"&amp;X28))&gt;0,"重複","反映")))))</f>
        <v/>
      </c>
      <c r="W28">
        <f>IF(V28="反映",1,0)</f>
        <v/>
      </c>
      <c r="X28" t="n">
        <v>28</v>
      </c>
      <c r="Y28">
        <f>IF(W28=0,"",COUNTIFS($T$6:$T$205,T28,$W$6:$W$205,1,$S$6:$S$205,"&lt;"&amp;S28)+COUNTIFS($T$6:$T$205,T28,$W$6:$W$205,1,$S$6:$S$205,S28,$X$6:$X$205,"&lt;"&amp;X28)+1)</f>
        <v/>
      </c>
      <c r="Z28">
        <f>IF(Y28="","",T28&amp;"_"&amp;Y28)</f>
        <v/>
      </c>
      <c r="AA28">
        <f>SUBSTITUTE(SUBSTITUTE(SUBSTITUTE(SUBSTITUTE(SUBSTITUTE(INDEX(D28:K28,MIN(8,MAX(1,C28))),"年","/"),"月","/"),"日",""),"-","/"),".","/")</f>
        <v/>
      </c>
    </row>
    <row r="29">
      <c r="A29" s="131" t="n"/>
      <c r="B29">
        <f>TRIM(SUBSTITUTE(SUBSTITUTE(SUBSTITUTE(A29,CHAR(9)," "),"　"," "),CHAR(160)," "))</f>
        <v/>
      </c>
      <c r="C29">
        <f>IF(B29="",0,LEN(B29)-LEN(SUBSTITUTE(B29," ",""))+1)</f>
        <v/>
      </c>
      <c r="D29">
        <f>IF(C29&gt;=1,TRIM(MID(SUBSTITUTE(B29," ",REPT(" ",200)),1,200)),"")</f>
        <v/>
      </c>
      <c r="E29">
        <f>IF(C29&gt;=2,TRIM(MID(SUBSTITUTE(B29," ",REPT(" ",200)),201,200)),"")</f>
        <v/>
      </c>
      <c r="F29">
        <f>IF(C29&gt;=3,TRIM(MID(SUBSTITUTE(B29," ",REPT(" ",200)),401,200)),"")</f>
        <v/>
      </c>
      <c r="G29">
        <f>IF(C29&gt;=4,TRIM(MID(SUBSTITUTE(B29," ",REPT(" ",200)),601,200)),"")</f>
        <v/>
      </c>
      <c r="H29">
        <f>IF(C29&gt;=5,TRIM(MID(SUBSTITUTE(B29," ",REPT(" ",200)),801,200)),"")</f>
        <v/>
      </c>
      <c r="I29">
        <f>IF(C29&gt;=6,TRIM(MID(SUBSTITUTE(B29," ",REPT(" ",200)),1001,200)),"")</f>
        <v/>
      </c>
      <c r="J29">
        <f>IF(C29&gt;=7,TRIM(MID(SUBSTITUTE(B29," ",REPT(" ",200)),1201,200)),"")</f>
        <v/>
      </c>
      <c r="K29">
        <f>IF(C29&gt;=8,TRIM(MID(SUBSTITUTE(B29," ",REPT(" ",200)),1401,200)),"")</f>
        <v/>
      </c>
      <c r="L29">
        <f>SUBSTITUTE(SUBSTITUTE(SUBSTITUTE(D29,"年","-"),"組","-"),"番","")</f>
        <v/>
      </c>
      <c r="M29">
        <f>IF(D29="",0,IF(ISNUMBER(VALUE(SUBSTITUTE(L29,"-",""))),1,0))</f>
        <v/>
      </c>
      <c r="N29">
        <f>IF(M29=0,"",IFERROR(VALUE(TRIM(MID(SUBSTITUTE(L29,"-",REPT(" ",100)),101,100))),""))</f>
        <v/>
      </c>
      <c r="O29">
        <f>IF(M29=0,"",IFERROR(VALUE(TRIM(RIGHT(SUBSTITUTE(L29,"-",REPT(" ",100)),100))),""))</f>
        <v/>
      </c>
      <c r="P29">
        <f>IF(M29=1,E29,D29)</f>
        <v/>
      </c>
      <c r="Q29">
        <f>IF(C29&lt;2,"",TRIM(IF(AND(2&gt;=IF(M29=1,3,2),2&lt;=C29-IF(S29="",0,1)),E29&amp;" ","")&amp;IF(AND(3&gt;=IF(M29=1,3,2),3&lt;=C29-IF(S29="",0,1)),F29&amp;" ","")&amp;IF(AND(4&gt;=IF(M29=1,3,2),4&lt;=C29-IF(S29="",0,1)),G29&amp;" ","")&amp;IF(AND(5&gt;=IF(M29=1,3,2),5&lt;=C29-IF(S29="",0,1)),H29&amp;" ","")&amp;IF(AND(6&gt;=IF(M29=1,3,2),6&lt;=C29-IF(S29="",0,1)),I29&amp;" ","")&amp;IF(AND(7&gt;=IF(M29=1,3,2),7&lt;=C29-IF(S29="",0,1)),J29&amp;" ","")&amp;IF(AND(8&gt;=IF(M29=1,3,2),8&lt;=C29-IF(S29="",0,1)),K29&amp;" ","")))</f>
        <v/>
      </c>
      <c r="R29">
        <f>IF(Q29="","",IFERROR(VLOOKUP(Q29,資格マスタ!$A:$B,2,FALSE),Q29))</f>
        <v/>
      </c>
      <c r="S29" s="132">
        <f>IF(C29&lt;2,"",IFERROR(IF(OR(LEFT(INDEX(D29:K29,MIN(8,MAX(1,C29))),2)="令和",LEFT(INDEX(D29:K29,MIN(8,MAX(1,C29))),2)="平成",LEFT(INDEX(D29:K29,MIN(8,MAX(1,C29))),2)="昭和"),DATE(VALUE(MID(INDEX(D29:K29,MIN(8,MAX(1,C29))),3,FIND("年",INDEX(D29:K29,MIN(8,MAX(1,C29))))-3))+IF(LEFT(INDEX(D29:K29,MIN(8,MAX(1,C29))),2)="令和",2018,IF(LEFT(INDEX(D29:K29,MIN(8,MAX(1,C29))),2)="平成",1988,1925)),VALUE(MID(INDEX(D29:K29,MIN(8,MAX(1,C29))),FIND("年",INDEX(D29:K29,MIN(8,MAX(1,C29))))+1,FIND("月",INDEX(D29:K29,MIN(8,MAX(1,C29))))-FIND("年",INDEX(D29:K29,MIN(8,MAX(1,C29))))-1)),VALUE(SUBSTITUTE(MID(INDEX(D29:K29,MIN(8,MAX(1,C29))),FIND("月",INDEX(D29:K29,MIN(8,MAX(1,C29))))+1,10),"日",""))),DATE(VALUE(TRIM(MID(SUBSTITUTE(AA29,"/",REPT(" ",50)),1,50))),VALUE(TRIM(MID(SUBSTITUTE(AA29,"/",REPT(" ",50)),51,50))),VALUE(TRIM(MID(SUBSTITUTE(AA29,"/",REPT(" ",50)),101,50))))),IFERROR(DATEVALUE(INDEX(D29:K29,MIN(8,MAX(1,C29)))),"")))</f>
        <v/>
      </c>
      <c r="T29">
        <f>IF(B29="","",IFERROR(MATCH(O29,入力!$C$5:$C$44,0),IFERROR(MATCH(SUBSTITUTE(SUBSTITUTE(P29," ",""),"　",""),入力!$AJ$5:$AJ$44,0),"")))</f>
        <v/>
      </c>
      <c r="U29">
        <f>IF(T29="","",INDEX(入力!$D$5:$D$44,T29))</f>
        <v/>
      </c>
      <c r="V29">
        <f>IF(B29="","",IF(T29="","要確認（名簿と照合できません）",IF(R29="","要確認（資格名がありません）",IF(S29="","要確認（取得日が読めません）",IF((IF(INDEX(入力!$N$5:$N$44,T29)=R29,1,0)+IF(INDEX(入力!$P$5:$P$44,T29)=R29,1,0)+IF(INDEX(入力!$R$5:$R$44,T29)=R29,1,0)+IF(INDEX(入力!$T$5:$T$44,T29)=R29,1,0)+IF(INDEX(入力!$V$5:$V$44,T29)=R29,1,0)+IF(INDEX(入力!$X$5:$X$44,T29)=R29,1,0))+(COUNTIFS($T$6:$T$205,T29,$R$6:$R$205,R29,$X$6:$X$205,"&lt;"&amp;X29))&gt;0,"重複","反映")))))</f>
        <v/>
      </c>
      <c r="W29">
        <f>IF(V29="反映",1,0)</f>
        <v/>
      </c>
      <c r="X29" t="n">
        <v>29</v>
      </c>
      <c r="Y29">
        <f>IF(W29=0,"",COUNTIFS($T$6:$T$205,T29,$W$6:$W$205,1,$S$6:$S$205,"&lt;"&amp;S29)+COUNTIFS($T$6:$T$205,T29,$W$6:$W$205,1,$S$6:$S$205,S29,$X$6:$X$205,"&lt;"&amp;X29)+1)</f>
        <v/>
      </c>
      <c r="Z29">
        <f>IF(Y29="","",T29&amp;"_"&amp;Y29)</f>
        <v/>
      </c>
      <c r="AA29">
        <f>SUBSTITUTE(SUBSTITUTE(SUBSTITUTE(SUBSTITUTE(SUBSTITUTE(INDEX(D29:K29,MIN(8,MAX(1,C29))),"年","/"),"月","/"),"日",""),"-","/"),".","/")</f>
        <v/>
      </c>
    </row>
    <row r="30">
      <c r="A30" s="131" t="n"/>
      <c r="B30">
        <f>TRIM(SUBSTITUTE(SUBSTITUTE(SUBSTITUTE(A30,CHAR(9)," "),"　"," "),CHAR(160)," "))</f>
        <v/>
      </c>
      <c r="C30">
        <f>IF(B30="",0,LEN(B30)-LEN(SUBSTITUTE(B30," ",""))+1)</f>
        <v/>
      </c>
      <c r="D30">
        <f>IF(C30&gt;=1,TRIM(MID(SUBSTITUTE(B30," ",REPT(" ",200)),1,200)),"")</f>
        <v/>
      </c>
      <c r="E30">
        <f>IF(C30&gt;=2,TRIM(MID(SUBSTITUTE(B30," ",REPT(" ",200)),201,200)),"")</f>
        <v/>
      </c>
      <c r="F30">
        <f>IF(C30&gt;=3,TRIM(MID(SUBSTITUTE(B30," ",REPT(" ",200)),401,200)),"")</f>
        <v/>
      </c>
      <c r="G30">
        <f>IF(C30&gt;=4,TRIM(MID(SUBSTITUTE(B30," ",REPT(" ",200)),601,200)),"")</f>
        <v/>
      </c>
      <c r="H30">
        <f>IF(C30&gt;=5,TRIM(MID(SUBSTITUTE(B30," ",REPT(" ",200)),801,200)),"")</f>
        <v/>
      </c>
      <c r="I30">
        <f>IF(C30&gt;=6,TRIM(MID(SUBSTITUTE(B30," ",REPT(" ",200)),1001,200)),"")</f>
        <v/>
      </c>
      <c r="J30">
        <f>IF(C30&gt;=7,TRIM(MID(SUBSTITUTE(B30," ",REPT(" ",200)),1201,200)),"")</f>
        <v/>
      </c>
      <c r="K30">
        <f>IF(C30&gt;=8,TRIM(MID(SUBSTITUTE(B30," ",REPT(" ",200)),1401,200)),"")</f>
        <v/>
      </c>
      <c r="L30">
        <f>SUBSTITUTE(SUBSTITUTE(SUBSTITUTE(D30,"年","-"),"組","-"),"番","")</f>
        <v/>
      </c>
      <c r="M30">
        <f>IF(D30="",0,IF(ISNUMBER(VALUE(SUBSTITUTE(L30,"-",""))),1,0))</f>
        <v/>
      </c>
      <c r="N30">
        <f>IF(M30=0,"",IFERROR(VALUE(TRIM(MID(SUBSTITUTE(L30,"-",REPT(" ",100)),101,100))),""))</f>
        <v/>
      </c>
      <c r="O30">
        <f>IF(M30=0,"",IFERROR(VALUE(TRIM(RIGHT(SUBSTITUTE(L30,"-",REPT(" ",100)),100))),""))</f>
        <v/>
      </c>
      <c r="P30">
        <f>IF(M30=1,E30,D30)</f>
        <v/>
      </c>
      <c r="Q30">
        <f>IF(C30&lt;2,"",TRIM(IF(AND(2&gt;=IF(M30=1,3,2),2&lt;=C30-IF(S30="",0,1)),E30&amp;" ","")&amp;IF(AND(3&gt;=IF(M30=1,3,2),3&lt;=C30-IF(S30="",0,1)),F30&amp;" ","")&amp;IF(AND(4&gt;=IF(M30=1,3,2),4&lt;=C30-IF(S30="",0,1)),G30&amp;" ","")&amp;IF(AND(5&gt;=IF(M30=1,3,2),5&lt;=C30-IF(S30="",0,1)),H30&amp;" ","")&amp;IF(AND(6&gt;=IF(M30=1,3,2),6&lt;=C30-IF(S30="",0,1)),I30&amp;" ","")&amp;IF(AND(7&gt;=IF(M30=1,3,2),7&lt;=C30-IF(S30="",0,1)),J30&amp;" ","")&amp;IF(AND(8&gt;=IF(M30=1,3,2),8&lt;=C30-IF(S30="",0,1)),K30&amp;" ","")))</f>
        <v/>
      </c>
      <c r="R30">
        <f>IF(Q30="","",IFERROR(VLOOKUP(Q30,資格マスタ!$A:$B,2,FALSE),Q30))</f>
        <v/>
      </c>
      <c r="S30" s="132">
        <f>IF(C30&lt;2,"",IFERROR(IF(OR(LEFT(INDEX(D30:K30,MIN(8,MAX(1,C30))),2)="令和",LEFT(INDEX(D30:K30,MIN(8,MAX(1,C30))),2)="平成",LEFT(INDEX(D30:K30,MIN(8,MAX(1,C30))),2)="昭和"),DATE(VALUE(MID(INDEX(D30:K30,MIN(8,MAX(1,C30))),3,FIND("年",INDEX(D30:K30,MIN(8,MAX(1,C30))))-3))+IF(LEFT(INDEX(D30:K30,MIN(8,MAX(1,C30))),2)="令和",2018,IF(LEFT(INDEX(D30:K30,MIN(8,MAX(1,C30))),2)="平成",1988,1925)),VALUE(MID(INDEX(D30:K30,MIN(8,MAX(1,C30))),FIND("年",INDEX(D30:K30,MIN(8,MAX(1,C30))))+1,FIND("月",INDEX(D30:K30,MIN(8,MAX(1,C30))))-FIND("年",INDEX(D30:K30,MIN(8,MAX(1,C30))))-1)),VALUE(SUBSTITUTE(MID(INDEX(D30:K30,MIN(8,MAX(1,C30))),FIND("月",INDEX(D30:K30,MIN(8,MAX(1,C30))))+1,10),"日",""))),DATE(VALUE(TRIM(MID(SUBSTITUTE(AA30,"/",REPT(" ",50)),1,50))),VALUE(TRIM(MID(SUBSTITUTE(AA30,"/",REPT(" ",50)),51,50))),VALUE(TRIM(MID(SUBSTITUTE(AA30,"/",REPT(" ",50)),101,50))))),IFERROR(DATEVALUE(INDEX(D30:K30,MIN(8,MAX(1,C30)))),"")))</f>
        <v/>
      </c>
      <c r="T30">
        <f>IF(B30="","",IFERROR(MATCH(O30,入力!$C$5:$C$44,0),IFERROR(MATCH(SUBSTITUTE(SUBSTITUTE(P30," ",""),"　",""),入力!$AJ$5:$AJ$44,0),"")))</f>
        <v/>
      </c>
      <c r="U30">
        <f>IF(T30="","",INDEX(入力!$D$5:$D$44,T30))</f>
        <v/>
      </c>
      <c r="V30">
        <f>IF(B30="","",IF(T30="","要確認（名簿と照合できません）",IF(R30="","要確認（資格名がありません）",IF(S30="","要確認（取得日が読めません）",IF((IF(INDEX(入力!$N$5:$N$44,T30)=R30,1,0)+IF(INDEX(入力!$P$5:$P$44,T30)=R30,1,0)+IF(INDEX(入力!$R$5:$R$44,T30)=R30,1,0)+IF(INDEX(入力!$T$5:$T$44,T30)=R30,1,0)+IF(INDEX(入力!$V$5:$V$44,T30)=R30,1,0)+IF(INDEX(入力!$X$5:$X$44,T30)=R30,1,0))+(COUNTIFS($T$6:$T$205,T30,$R$6:$R$205,R30,$X$6:$X$205,"&lt;"&amp;X30))&gt;0,"重複","反映")))))</f>
        <v/>
      </c>
      <c r="W30">
        <f>IF(V30="反映",1,0)</f>
        <v/>
      </c>
      <c r="X30" t="n">
        <v>30</v>
      </c>
      <c r="Y30">
        <f>IF(W30=0,"",COUNTIFS($T$6:$T$205,T30,$W$6:$W$205,1,$S$6:$S$205,"&lt;"&amp;S30)+COUNTIFS($T$6:$T$205,T30,$W$6:$W$205,1,$S$6:$S$205,S30,$X$6:$X$205,"&lt;"&amp;X30)+1)</f>
        <v/>
      </c>
      <c r="Z30">
        <f>IF(Y30="","",T30&amp;"_"&amp;Y30)</f>
        <v/>
      </c>
      <c r="AA30">
        <f>SUBSTITUTE(SUBSTITUTE(SUBSTITUTE(SUBSTITUTE(SUBSTITUTE(INDEX(D30:K30,MIN(8,MAX(1,C30))),"年","/"),"月","/"),"日",""),"-","/"),".","/")</f>
        <v/>
      </c>
    </row>
    <row r="31">
      <c r="A31" s="131" t="n"/>
      <c r="B31">
        <f>TRIM(SUBSTITUTE(SUBSTITUTE(SUBSTITUTE(A31,CHAR(9)," "),"　"," "),CHAR(160)," "))</f>
        <v/>
      </c>
      <c r="C31">
        <f>IF(B31="",0,LEN(B31)-LEN(SUBSTITUTE(B31," ",""))+1)</f>
        <v/>
      </c>
      <c r="D31">
        <f>IF(C31&gt;=1,TRIM(MID(SUBSTITUTE(B31," ",REPT(" ",200)),1,200)),"")</f>
        <v/>
      </c>
      <c r="E31">
        <f>IF(C31&gt;=2,TRIM(MID(SUBSTITUTE(B31," ",REPT(" ",200)),201,200)),"")</f>
        <v/>
      </c>
      <c r="F31">
        <f>IF(C31&gt;=3,TRIM(MID(SUBSTITUTE(B31," ",REPT(" ",200)),401,200)),"")</f>
        <v/>
      </c>
      <c r="G31">
        <f>IF(C31&gt;=4,TRIM(MID(SUBSTITUTE(B31," ",REPT(" ",200)),601,200)),"")</f>
        <v/>
      </c>
      <c r="H31">
        <f>IF(C31&gt;=5,TRIM(MID(SUBSTITUTE(B31," ",REPT(" ",200)),801,200)),"")</f>
        <v/>
      </c>
      <c r="I31">
        <f>IF(C31&gt;=6,TRIM(MID(SUBSTITUTE(B31," ",REPT(" ",200)),1001,200)),"")</f>
        <v/>
      </c>
      <c r="J31">
        <f>IF(C31&gt;=7,TRIM(MID(SUBSTITUTE(B31," ",REPT(" ",200)),1201,200)),"")</f>
        <v/>
      </c>
      <c r="K31">
        <f>IF(C31&gt;=8,TRIM(MID(SUBSTITUTE(B31," ",REPT(" ",200)),1401,200)),"")</f>
        <v/>
      </c>
      <c r="L31">
        <f>SUBSTITUTE(SUBSTITUTE(SUBSTITUTE(D31,"年","-"),"組","-"),"番","")</f>
        <v/>
      </c>
      <c r="M31">
        <f>IF(D31="",0,IF(ISNUMBER(VALUE(SUBSTITUTE(L31,"-",""))),1,0))</f>
        <v/>
      </c>
      <c r="N31">
        <f>IF(M31=0,"",IFERROR(VALUE(TRIM(MID(SUBSTITUTE(L31,"-",REPT(" ",100)),101,100))),""))</f>
        <v/>
      </c>
      <c r="O31">
        <f>IF(M31=0,"",IFERROR(VALUE(TRIM(RIGHT(SUBSTITUTE(L31,"-",REPT(" ",100)),100))),""))</f>
        <v/>
      </c>
      <c r="P31">
        <f>IF(M31=1,E31,D31)</f>
        <v/>
      </c>
      <c r="Q31">
        <f>IF(C31&lt;2,"",TRIM(IF(AND(2&gt;=IF(M31=1,3,2),2&lt;=C31-IF(S31="",0,1)),E31&amp;" ","")&amp;IF(AND(3&gt;=IF(M31=1,3,2),3&lt;=C31-IF(S31="",0,1)),F31&amp;" ","")&amp;IF(AND(4&gt;=IF(M31=1,3,2),4&lt;=C31-IF(S31="",0,1)),G31&amp;" ","")&amp;IF(AND(5&gt;=IF(M31=1,3,2),5&lt;=C31-IF(S31="",0,1)),H31&amp;" ","")&amp;IF(AND(6&gt;=IF(M31=1,3,2),6&lt;=C31-IF(S31="",0,1)),I31&amp;" ","")&amp;IF(AND(7&gt;=IF(M31=1,3,2),7&lt;=C31-IF(S31="",0,1)),J31&amp;" ","")&amp;IF(AND(8&gt;=IF(M31=1,3,2),8&lt;=C31-IF(S31="",0,1)),K31&amp;" ","")))</f>
        <v/>
      </c>
      <c r="R31">
        <f>IF(Q31="","",IFERROR(VLOOKUP(Q31,資格マスタ!$A:$B,2,FALSE),Q31))</f>
        <v/>
      </c>
      <c r="S31" s="132">
        <f>IF(C31&lt;2,"",IFERROR(IF(OR(LEFT(INDEX(D31:K31,MIN(8,MAX(1,C31))),2)="令和",LEFT(INDEX(D31:K31,MIN(8,MAX(1,C31))),2)="平成",LEFT(INDEX(D31:K31,MIN(8,MAX(1,C31))),2)="昭和"),DATE(VALUE(MID(INDEX(D31:K31,MIN(8,MAX(1,C31))),3,FIND("年",INDEX(D31:K31,MIN(8,MAX(1,C31))))-3))+IF(LEFT(INDEX(D31:K31,MIN(8,MAX(1,C31))),2)="令和",2018,IF(LEFT(INDEX(D31:K31,MIN(8,MAX(1,C31))),2)="平成",1988,1925)),VALUE(MID(INDEX(D31:K31,MIN(8,MAX(1,C31))),FIND("年",INDEX(D31:K31,MIN(8,MAX(1,C31))))+1,FIND("月",INDEX(D31:K31,MIN(8,MAX(1,C31))))-FIND("年",INDEX(D31:K31,MIN(8,MAX(1,C31))))-1)),VALUE(SUBSTITUTE(MID(INDEX(D31:K31,MIN(8,MAX(1,C31))),FIND("月",INDEX(D31:K31,MIN(8,MAX(1,C31))))+1,10),"日",""))),DATE(VALUE(TRIM(MID(SUBSTITUTE(AA31,"/",REPT(" ",50)),1,50))),VALUE(TRIM(MID(SUBSTITUTE(AA31,"/",REPT(" ",50)),51,50))),VALUE(TRIM(MID(SUBSTITUTE(AA31,"/",REPT(" ",50)),101,50))))),IFERROR(DATEVALUE(INDEX(D31:K31,MIN(8,MAX(1,C31)))),"")))</f>
        <v/>
      </c>
      <c r="T31">
        <f>IF(B31="","",IFERROR(MATCH(O31,入力!$C$5:$C$44,0),IFERROR(MATCH(SUBSTITUTE(SUBSTITUTE(P31," ",""),"　",""),入力!$AJ$5:$AJ$44,0),"")))</f>
        <v/>
      </c>
      <c r="U31">
        <f>IF(T31="","",INDEX(入力!$D$5:$D$44,T31))</f>
        <v/>
      </c>
      <c r="V31">
        <f>IF(B31="","",IF(T31="","要確認（名簿と照合できません）",IF(R31="","要確認（資格名がありません）",IF(S31="","要確認（取得日が読めません）",IF((IF(INDEX(入力!$N$5:$N$44,T31)=R31,1,0)+IF(INDEX(入力!$P$5:$P$44,T31)=R31,1,0)+IF(INDEX(入力!$R$5:$R$44,T31)=R31,1,0)+IF(INDEX(入力!$T$5:$T$44,T31)=R31,1,0)+IF(INDEX(入力!$V$5:$V$44,T31)=R31,1,0)+IF(INDEX(入力!$X$5:$X$44,T31)=R31,1,0))+(COUNTIFS($T$6:$T$205,T31,$R$6:$R$205,R31,$X$6:$X$205,"&lt;"&amp;X31))&gt;0,"重複","反映")))))</f>
        <v/>
      </c>
      <c r="W31">
        <f>IF(V31="反映",1,0)</f>
        <v/>
      </c>
      <c r="X31" t="n">
        <v>31</v>
      </c>
      <c r="Y31">
        <f>IF(W31=0,"",COUNTIFS($T$6:$T$205,T31,$W$6:$W$205,1,$S$6:$S$205,"&lt;"&amp;S31)+COUNTIFS($T$6:$T$205,T31,$W$6:$W$205,1,$S$6:$S$205,S31,$X$6:$X$205,"&lt;"&amp;X31)+1)</f>
        <v/>
      </c>
      <c r="Z31">
        <f>IF(Y31="","",T31&amp;"_"&amp;Y31)</f>
        <v/>
      </c>
      <c r="AA31">
        <f>SUBSTITUTE(SUBSTITUTE(SUBSTITUTE(SUBSTITUTE(SUBSTITUTE(INDEX(D31:K31,MIN(8,MAX(1,C31))),"年","/"),"月","/"),"日",""),"-","/"),".","/")</f>
        <v/>
      </c>
    </row>
    <row r="32">
      <c r="A32" s="131" t="n"/>
      <c r="B32">
        <f>TRIM(SUBSTITUTE(SUBSTITUTE(SUBSTITUTE(A32,CHAR(9)," "),"　"," "),CHAR(160)," "))</f>
        <v/>
      </c>
      <c r="C32">
        <f>IF(B32="",0,LEN(B32)-LEN(SUBSTITUTE(B32," ",""))+1)</f>
        <v/>
      </c>
      <c r="D32">
        <f>IF(C32&gt;=1,TRIM(MID(SUBSTITUTE(B32," ",REPT(" ",200)),1,200)),"")</f>
        <v/>
      </c>
      <c r="E32">
        <f>IF(C32&gt;=2,TRIM(MID(SUBSTITUTE(B32," ",REPT(" ",200)),201,200)),"")</f>
        <v/>
      </c>
      <c r="F32">
        <f>IF(C32&gt;=3,TRIM(MID(SUBSTITUTE(B32," ",REPT(" ",200)),401,200)),"")</f>
        <v/>
      </c>
      <c r="G32">
        <f>IF(C32&gt;=4,TRIM(MID(SUBSTITUTE(B32," ",REPT(" ",200)),601,200)),"")</f>
        <v/>
      </c>
      <c r="H32">
        <f>IF(C32&gt;=5,TRIM(MID(SUBSTITUTE(B32," ",REPT(" ",200)),801,200)),"")</f>
        <v/>
      </c>
      <c r="I32">
        <f>IF(C32&gt;=6,TRIM(MID(SUBSTITUTE(B32," ",REPT(" ",200)),1001,200)),"")</f>
        <v/>
      </c>
      <c r="J32">
        <f>IF(C32&gt;=7,TRIM(MID(SUBSTITUTE(B32," ",REPT(" ",200)),1201,200)),"")</f>
        <v/>
      </c>
      <c r="K32">
        <f>IF(C32&gt;=8,TRIM(MID(SUBSTITUTE(B32," ",REPT(" ",200)),1401,200)),"")</f>
        <v/>
      </c>
      <c r="L32">
        <f>SUBSTITUTE(SUBSTITUTE(SUBSTITUTE(D32,"年","-"),"組","-"),"番","")</f>
        <v/>
      </c>
      <c r="M32">
        <f>IF(D32="",0,IF(ISNUMBER(VALUE(SUBSTITUTE(L32,"-",""))),1,0))</f>
        <v/>
      </c>
      <c r="N32">
        <f>IF(M32=0,"",IFERROR(VALUE(TRIM(MID(SUBSTITUTE(L32,"-",REPT(" ",100)),101,100))),""))</f>
        <v/>
      </c>
      <c r="O32">
        <f>IF(M32=0,"",IFERROR(VALUE(TRIM(RIGHT(SUBSTITUTE(L32,"-",REPT(" ",100)),100))),""))</f>
        <v/>
      </c>
      <c r="P32">
        <f>IF(M32=1,E32,D32)</f>
        <v/>
      </c>
      <c r="Q32">
        <f>IF(C32&lt;2,"",TRIM(IF(AND(2&gt;=IF(M32=1,3,2),2&lt;=C32-IF(S32="",0,1)),E32&amp;" ","")&amp;IF(AND(3&gt;=IF(M32=1,3,2),3&lt;=C32-IF(S32="",0,1)),F32&amp;" ","")&amp;IF(AND(4&gt;=IF(M32=1,3,2),4&lt;=C32-IF(S32="",0,1)),G32&amp;" ","")&amp;IF(AND(5&gt;=IF(M32=1,3,2),5&lt;=C32-IF(S32="",0,1)),H32&amp;" ","")&amp;IF(AND(6&gt;=IF(M32=1,3,2),6&lt;=C32-IF(S32="",0,1)),I32&amp;" ","")&amp;IF(AND(7&gt;=IF(M32=1,3,2),7&lt;=C32-IF(S32="",0,1)),J32&amp;" ","")&amp;IF(AND(8&gt;=IF(M32=1,3,2),8&lt;=C32-IF(S32="",0,1)),K32&amp;" ","")))</f>
        <v/>
      </c>
      <c r="R32">
        <f>IF(Q32="","",IFERROR(VLOOKUP(Q32,資格マスタ!$A:$B,2,FALSE),Q32))</f>
        <v/>
      </c>
      <c r="S32" s="132">
        <f>IF(C32&lt;2,"",IFERROR(IF(OR(LEFT(INDEX(D32:K32,MIN(8,MAX(1,C32))),2)="令和",LEFT(INDEX(D32:K32,MIN(8,MAX(1,C32))),2)="平成",LEFT(INDEX(D32:K32,MIN(8,MAX(1,C32))),2)="昭和"),DATE(VALUE(MID(INDEX(D32:K32,MIN(8,MAX(1,C32))),3,FIND("年",INDEX(D32:K32,MIN(8,MAX(1,C32))))-3))+IF(LEFT(INDEX(D32:K32,MIN(8,MAX(1,C32))),2)="令和",2018,IF(LEFT(INDEX(D32:K32,MIN(8,MAX(1,C32))),2)="平成",1988,1925)),VALUE(MID(INDEX(D32:K32,MIN(8,MAX(1,C32))),FIND("年",INDEX(D32:K32,MIN(8,MAX(1,C32))))+1,FIND("月",INDEX(D32:K32,MIN(8,MAX(1,C32))))-FIND("年",INDEX(D32:K32,MIN(8,MAX(1,C32))))-1)),VALUE(SUBSTITUTE(MID(INDEX(D32:K32,MIN(8,MAX(1,C32))),FIND("月",INDEX(D32:K32,MIN(8,MAX(1,C32))))+1,10),"日",""))),DATE(VALUE(TRIM(MID(SUBSTITUTE(AA32,"/",REPT(" ",50)),1,50))),VALUE(TRIM(MID(SUBSTITUTE(AA32,"/",REPT(" ",50)),51,50))),VALUE(TRIM(MID(SUBSTITUTE(AA32,"/",REPT(" ",50)),101,50))))),IFERROR(DATEVALUE(INDEX(D32:K32,MIN(8,MAX(1,C32)))),"")))</f>
        <v/>
      </c>
      <c r="T32">
        <f>IF(B32="","",IFERROR(MATCH(O32,入力!$C$5:$C$44,0),IFERROR(MATCH(SUBSTITUTE(SUBSTITUTE(P32," ",""),"　",""),入力!$AJ$5:$AJ$44,0),"")))</f>
        <v/>
      </c>
      <c r="U32">
        <f>IF(T32="","",INDEX(入力!$D$5:$D$44,T32))</f>
        <v/>
      </c>
      <c r="V32">
        <f>IF(B32="","",IF(T32="","要確認（名簿と照合できません）",IF(R32="","要確認（資格名がありません）",IF(S32="","要確認（取得日が読めません）",IF((IF(INDEX(入力!$N$5:$N$44,T32)=R32,1,0)+IF(INDEX(入力!$P$5:$P$44,T32)=R32,1,0)+IF(INDEX(入力!$R$5:$R$44,T32)=R32,1,0)+IF(INDEX(入力!$T$5:$T$44,T32)=R32,1,0)+IF(INDEX(入力!$V$5:$V$44,T32)=R32,1,0)+IF(INDEX(入力!$X$5:$X$44,T32)=R32,1,0))+(COUNTIFS($T$6:$T$205,T32,$R$6:$R$205,R32,$X$6:$X$205,"&lt;"&amp;X32))&gt;0,"重複","反映")))))</f>
        <v/>
      </c>
      <c r="W32">
        <f>IF(V32="反映",1,0)</f>
        <v/>
      </c>
      <c r="X32" t="n">
        <v>32</v>
      </c>
      <c r="Y32">
        <f>IF(W32=0,"",COUNTIFS($T$6:$T$205,T32,$W$6:$W$205,1,$S$6:$S$205,"&lt;"&amp;S32)+COUNTIFS($T$6:$T$205,T32,$W$6:$W$205,1,$S$6:$S$205,S32,$X$6:$X$205,"&lt;"&amp;X32)+1)</f>
        <v/>
      </c>
      <c r="Z32">
        <f>IF(Y32="","",T32&amp;"_"&amp;Y32)</f>
        <v/>
      </c>
      <c r="AA32">
        <f>SUBSTITUTE(SUBSTITUTE(SUBSTITUTE(SUBSTITUTE(SUBSTITUTE(INDEX(D32:K32,MIN(8,MAX(1,C32))),"年","/"),"月","/"),"日",""),"-","/"),".","/")</f>
        <v/>
      </c>
    </row>
    <row r="33">
      <c r="A33" s="131" t="n"/>
      <c r="B33">
        <f>TRIM(SUBSTITUTE(SUBSTITUTE(SUBSTITUTE(A33,CHAR(9)," "),"　"," "),CHAR(160)," "))</f>
        <v/>
      </c>
      <c r="C33">
        <f>IF(B33="",0,LEN(B33)-LEN(SUBSTITUTE(B33," ",""))+1)</f>
        <v/>
      </c>
      <c r="D33">
        <f>IF(C33&gt;=1,TRIM(MID(SUBSTITUTE(B33," ",REPT(" ",200)),1,200)),"")</f>
        <v/>
      </c>
      <c r="E33">
        <f>IF(C33&gt;=2,TRIM(MID(SUBSTITUTE(B33," ",REPT(" ",200)),201,200)),"")</f>
        <v/>
      </c>
      <c r="F33">
        <f>IF(C33&gt;=3,TRIM(MID(SUBSTITUTE(B33," ",REPT(" ",200)),401,200)),"")</f>
        <v/>
      </c>
      <c r="G33">
        <f>IF(C33&gt;=4,TRIM(MID(SUBSTITUTE(B33," ",REPT(" ",200)),601,200)),"")</f>
        <v/>
      </c>
      <c r="H33">
        <f>IF(C33&gt;=5,TRIM(MID(SUBSTITUTE(B33," ",REPT(" ",200)),801,200)),"")</f>
        <v/>
      </c>
      <c r="I33">
        <f>IF(C33&gt;=6,TRIM(MID(SUBSTITUTE(B33," ",REPT(" ",200)),1001,200)),"")</f>
        <v/>
      </c>
      <c r="J33">
        <f>IF(C33&gt;=7,TRIM(MID(SUBSTITUTE(B33," ",REPT(" ",200)),1201,200)),"")</f>
        <v/>
      </c>
      <c r="K33">
        <f>IF(C33&gt;=8,TRIM(MID(SUBSTITUTE(B33," ",REPT(" ",200)),1401,200)),"")</f>
        <v/>
      </c>
      <c r="L33">
        <f>SUBSTITUTE(SUBSTITUTE(SUBSTITUTE(D33,"年","-"),"組","-"),"番","")</f>
        <v/>
      </c>
      <c r="M33">
        <f>IF(D33="",0,IF(ISNUMBER(VALUE(SUBSTITUTE(L33,"-",""))),1,0))</f>
        <v/>
      </c>
      <c r="N33">
        <f>IF(M33=0,"",IFERROR(VALUE(TRIM(MID(SUBSTITUTE(L33,"-",REPT(" ",100)),101,100))),""))</f>
        <v/>
      </c>
      <c r="O33">
        <f>IF(M33=0,"",IFERROR(VALUE(TRIM(RIGHT(SUBSTITUTE(L33,"-",REPT(" ",100)),100))),""))</f>
        <v/>
      </c>
      <c r="P33">
        <f>IF(M33=1,E33,D33)</f>
        <v/>
      </c>
      <c r="Q33">
        <f>IF(C33&lt;2,"",TRIM(IF(AND(2&gt;=IF(M33=1,3,2),2&lt;=C33-IF(S33="",0,1)),E33&amp;" ","")&amp;IF(AND(3&gt;=IF(M33=1,3,2),3&lt;=C33-IF(S33="",0,1)),F33&amp;" ","")&amp;IF(AND(4&gt;=IF(M33=1,3,2),4&lt;=C33-IF(S33="",0,1)),G33&amp;" ","")&amp;IF(AND(5&gt;=IF(M33=1,3,2),5&lt;=C33-IF(S33="",0,1)),H33&amp;" ","")&amp;IF(AND(6&gt;=IF(M33=1,3,2),6&lt;=C33-IF(S33="",0,1)),I33&amp;" ","")&amp;IF(AND(7&gt;=IF(M33=1,3,2),7&lt;=C33-IF(S33="",0,1)),J33&amp;" ","")&amp;IF(AND(8&gt;=IF(M33=1,3,2),8&lt;=C33-IF(S33="",0,1)),K33&amp;" ","")))</f>
        <v/>
      </c>
      <c r="R33">
        <f>IF(Q33="","",IFERROR(VLOOKUP(Q33,資格マスタ!$A:$B,2,FALSE),Q33))</f>
        <v/>
      </c>
      <c r="S33" s="132">
        <f>IF(C33&lt;2,"",IFERROR(IF(OR(LEFT(INDEX(D33:K33,MIN(8,MAX(1,C33))),2)="令和",LEFT(INDEX(D33:K33,MIN(8,MAX(1,C33))),2)="平成",LEFT(INDEX(D33:K33,MIN(8,MAX(1,C33))),2)="昭和"),DATE(VALUE(MID(INDEX(D33:K33,MIN(8,MAX(1,C33))),3,FIND("年",INDEX(D33:K33,MIN(8,MAX(1,C33))))-3))+IF(LEFT(INDEX(D33:K33,MIN(8,MAX(1,C33))),2)="令和",2018,IF(LEFT(INDEX(D33:K33,MIN(8,MAX(1,C33))),2)="平成",1988,1925)),VALUE(MID(INDEX(D33:K33,MIN(8,MAX(1,C33))),FIND("年",INDEX(D33:K33,MIN(8,MAX(1,C33))))+1,FIND("月",INDEX(D33:K33,MIN(8,MAX(1,C33))))-FIND("年",INDEX(D33:K33,MIN(8,MAX(1,C33))))-1)),VALUE(SUBSTITUTE(MID(INDEX(D33:K33,MIN(8,MAX(1,C33))),FIND("月",INDEX(D33:K33,MIN(8,MAX(1,C33))))+1,10),"日",""))),DATE(VALUE(TRIM(MID(SUBSTITUTE(AA33,"/",REPT(" ",50)),1,50))),VALUE(TRIM(MID(SUBSTITUTE(AA33,"/",REPT(" ",50)),51,50))),VALUE(TRIM(MID(SUBSTITUTE(AA33,"/",REPT(" ",50)),101,50))))),IFERROR(DATEVALUE(INDEX(D33:K33,MIN(8,MAX(1,C33)))),"")))</f>
        <v/>
      </c>
      <c r="T33">
        <f>IF(B33="","",IFERROR(MATCH(O33,入力!$C$5:$C$44,0),IFERROR(MATCH(SUBSTITUTE(SUBSTITUTE(P33," ",""),"　",""),入力!$AJ$5:$AJ$44,0),"")))</f>
        <v/>
      </c>
      <c r="U33">
        <f>IF(T33="","",INDEX(入力!$D$5:$D$44,T33))</f>
        <v/>
      </c>
      <c r="V33">
        <f>IF(B33="","",IF(T33="","要確認（名簿と照合できません）",IF(R33="","要確認（資格名がありません）",IF(S33="","要確認（取得日が読めません）",IF((IF(INDEX(入力!$N$5:$N$44,T33)=R33,1,0)+IF(INDEX(入力!$P$5:$P$44,T33)=R33,1,0)+IF(INDEX(入力!$R$5:$R$44,T33)=R33,1,0)+IF(INDEX(入力!$T$5:$T$44,T33)=R33,1,0)+IF(INDEX(入力!$V$5:$V$44,T33)=R33,1,0)+IF(INDEX(入力!$X$5:$X$44,T33)=R33,1,0))+(COUNTIFS($T$6:$T$205,T33,$R$6:$R$205,R33,$X$6:$X$205,"&lt;"&amp;X33))&gt;0,"重複","反映")))))</f>
        <v/>
      </c>
      <c r="W33">
        <f>IF(V33="反映",1,0)</f>
        <v/>
      </c>
      <c r="X33" t="n">
        <v>33</v>
      </c>
      <c r="Y33">
        <f>IF(W33=0,"",COUNTIFS($T$6:$T$205,T33,$W$6:$W$205,1,$S$6:$S$205,"&lt;"&amp;S33)+COUNTIFS($T$6:$T$205,T33,$W$6:$W$205,1,$S$6:$S$205,S33,$X$6:$X$205,"&lt;"&amp;X33)+1)</f>
        <v/>
      </c>
      <c r="Z33">
        <f>IF(Y33="","",T33&amp;"_"&amp;Y33)</f>
        <v/>
      </c>
      <c r="AA33">
        <f>SUBSTITUTE(SUBSTITUTE(SUBSTITUTE(SUBSTITUTE(SUBSTITUTE(INDEX(D33:K33,MIN(8,MAX(1,C33))),"年","/"),"月","/"),"日",""),"-","/"),".","/")</f>
        <v/>
      </c>
    </row>
    <row r="34">
      <c r="A34" s="131" t="n"/>
      <c r="B34">
        <f>TRIM(SUBSTITUTE(SUBSTITUTE(SUBSTITUTE(A34,CHAR(9)," "),"　"," "),CHAR(160)," "))</f>
        <v/>
      </c>
      <c r="C34">
        <f>IF(B34="",0,LEN(B34)-LEN(SUBSTITUTE(B34," ",""))+1)</f>
        <v/>
      </c>
      <c r="D34">
        <f>IF(C34&gt;=1,TRIM(MID(SUBSTITUTE(B34," ",REPT(" ",200)),1,200)),"")</f>
        <v/>
      </c>
      <c r="E34">
        <f>IF(C34&gt;=2,TRIM(MID(SUBSTITUTE(B34," ",REPT(" ",200)),201,200)),"")</f>
        <v/>
      </c>
      <c r="F34">
        <f>IF(C34&gt;=3,TRIM(MID(SUBSTITUTE(B34," ",REPT(" ",200)),401,200)),"")</f>
        <v/>
      </c>
      <c r="G34">
        <f>IF(C34&gt;=4,TRIM(MID(SUBSTITUTE(B34," ",REPT(" ",200)),601,200)),"")</f>
        <v/>
      </c>
      <c r="H34">
        <f>IF(C34&gt;=5,TRIM(MID(SUBSTITUTE(B34," ",REPT(" ",200)),801,200)),"")</f>
        <v/>
      </c>
      <c r="I34">
        <f>IF(C34&gt;=6,TRIM(MID(SUBSTITUTE(B34," ",REPT(" ",200)),1001,200)),"")</f>
        <v/>
      </c>
      <c r="J34">
        <f>IF(C34&gt;=7,TRIM(MID(SUBSTITUTE(B34," ",REPT(" ",200)),1201,200)),"")</f>
        <v/>
      </c>
      <c r="K34">
        <f>IF(C34&gt;=8,TRIM(MID(SUBSTITUTE(B34," ",REPT(" ",200)),1401,200)),"")</f>
        <v/>
      </c>
      <c r="L34">
        <f>SUBSTITUTE(SUBSTITUTE(SUBSTITUTE(D34,"年","-"),"組","-"),"番","")</f>
        <v/>
      </c>
      <c r="M34">
        <f>IF(D34="",0,IF(ISNUMBER(VALUE(SUBSTITUTE(L34,"-",""))),1,0))</f>
        <v/>
      </c>
      <c r="N34">
        <f>IF(M34=0,"",IFERROR(VALUE(TRIM(MID(SUBSTITUTE(L34,"-",REPT(" ",100)),101,100))),""))</f>
        <v/>
      </c>
      <c r="O34">
        <f>IF(M34=0,"",IFERROR(VALUE(TRIM(RIGHT(SUBSTITUTE(L34,"-",REPT(" ",100)),100))),""))</f>
        <v/>
      </c>
      <c r="P34">
        <f>IF(M34=1,E34,D34)</f>
        <v/>
      </c>
      <c r="Q34">
        <f>IF(C34&lt;2,"",TRIM(IF(AND(2&gt;=IF(M34=1,3,2),2&lt;=C34-IF(S34="",0,1)),E34&amp;" ","")&amp;IF(AND(3&gt;=IF(M34=1,3,2),3&lt;=C34-IF(S34="",0,1)),F34&amp;" ","")&amp;IF(AND(4&gt;=IF(M34=1,3,2),4&lt;=C34-IF(S34="",0,1)),G34&amp;" ","")&amp;IF(AND(5&gt;=IF(M34=1,3,2),5&lt;=C34-IF(S34="",0,1)),H34&amp;" ","")&amp;IF(AND(6&gt;=IF(M34=1,3,2),6&lt;=C34-IF(S34="",0,1)),I34&amp;" ","")&amp;IF(AND(7&gt;=IF(M34=1,3,2),7&lt;=C34-IF(S34="",0,1)),J34&amp;" ","")&amp;IF(AND(8&gt;=IF(M34=1,3,2),8&lt;=C34-IF(S34="",0,1)),K34&amp;" ","")))</f>
        <v/>
      </c>
      <c r="R34">
        <f>IF(Q34="","",IFERROR(VLOOKUP(Q34,資格マスタ!$A:$B,2,FALSE),Q34))</f>
        <v/>
      </c>
      <c r="S34" s="132">
        <f>IF(C34&lt;2,"",IFERROR(IF(OR(LEFT(INDEX(D34:K34,MIN(8,MAX(1,C34))),2)="令和",LEFT(INDEX(D34:K34,MIN(8,MAX(1,C34))),2)="平成",LEFT(INDEX(D34:K34,MIN(8,MAX(1,C34))),2)="昭和"),DATE(VALUE(MID(INDEX(D34:K34,MIN(8,MAX(1,C34))),3,FIND("年",INDEX(D34:K34,MIN(8,MAX(1,C34))))-3))+IF(LEFT(INDEX(D34:K34,MIN(8,MAX(1,C34))),2)="令和",2018,IF(LEFT(INDEX(D34:K34,MIN(8,MAX(1,C34))),2)="平成",1988,1925)),VALUE(MID(INDEX(D34:K34,MIN(8,MAX(1,C34))),FIND("年",INDEX(D34:K34,MIN(8,MAX(1,C34))))+1,FIND("月",INDEX(D34:K34,MIN(8,MAX(1,C34))))-FIND("年",INDEX(D34:K34,MIN(8,MAX(1,C34))))-1)),VALUE(SUBSTITUTE(MID(INDEX(D34:K34,MIN(8,MAX(1,C34))),FIND("月",INDEX(D34:K34,MIN(8,MAX(1,C34))))+1,10),"日",""))),DATE(VALUE(TRIM(MID(SUBSTITUTE(AA34,"/",REPT(" ",50)),1,50))),VALUE(TRIM(MID(SUBSTITUTE(AA34,"/",REPT(" ",50)),51,50))),VALUE(TRIM(MID(SUBSTITUTE(AA34,"/",REPT(" ",50)),101,50))))),IFERROR(DATEVALUE(INDEX(D34:K34,MIN(8,MAX(1,C34)))),"")))</f>
        <v/>
      </c>
      <c r="T34">
        <f>IF(B34="","",IFERROR(MATCH(O34,入力!$C$5:$C$44,0),IFERROR(MATCH(SUBSTITUTE(SUBSTITUTE(P34," ",""),"　",""),入力!$AJ$5:$AJ$44,0),"")))</f>
        <v/>
      </c>
      <c r="U34">
        <f>IF(T34="","",INDEX(入力!$D$5:$D$44,T34))</f>
        <v/>
      </c>
      <c r="V34">
        <f>IF(B34="","",IF(T34="","要確認（名簿と照合できません）",IF(R34="","要確認（資格名がありません）",IF(S34="","要確認（取得日が読めません）",IF((IF(INDEX(入力!$N$5:$N$44,T34)=R34,1,0)+IF(INDEX(入力!$P$5:$P$44,T34)=R34,1,0)+IF(INDEX(入力!$R$5:$R$44,T34)=R34,1,0)+IF(INDEX(入力!$T$5:$T$44,T34)=R34,1,0)+IF(INDEX(入力!$V$5:$V$44,T34)=R34,1,0)+IF(INDEX(入力!$X$5:$X$44,T34)=R34,1,0))+(COUNTIFS($T$6:$T$205,T34,$R$6:$R$205,R34,$X$6:$X$205,"&lt;"&amp;X34))&gt;0,"重複","反映")))))</f>
        <v/>
      </c>
      <c r="W34">
        <f>IF(V34="反映",1,0)</f>
        <v/>
      </c>
      <c r="X34" t="n">
        <v>34</v>
      </c>
      <c r="Y34">
        <f>IF(W34=0,"",COUNTIFS($T$6:$T$205,T34,$W$6:$W$205,1,$S$6:$S$205,"&lt;"&amp;S34)+COUNTIFS($T$6:$T$205,T34,$W$6:$W$205,1,$S$6:$S$205,S34,$X$6:$X$205,"&lt;"&amp;X34)+1)</f>
        <v/>
      </c>
      <c r="Z34">
        <f>IF(Y34="","",T34&amp;"_"&amp;Y34)</f>
        <v/>
      </c>
      <c r="AA34">
        <f>SUBSTITUTE(SUBSTITUTE(SUBSTITUTE(SUBSTITUTE(SUBSTITUTE(INDEX(D34:K34,MIN(8,MAX(1,C34))),"年","/"),"月","/"),"日",""),"-","/"),".","/")</f>
        <v/>
      </c>
    </row>
    <row r="35">
      <c r="A35" s="131" t="n"/>
      <c r="B35">
        <f>TRIM(SUBSTITUTE(SUBSTITUTE(SUBSTITUTE(A35,CHAR(9)," "),"　"," "),CHAR(160)," "))</f>
        <v/>
      </c>
      <c r="C35">
        <f>IF(B35="",0,LEN(B35)-LEN(SUBSTITUTE(B35," ",""))+1)</f>
        <v/>
      </c>
      <c r="D35">
        <f>IF(C35&gt;=1,TRIM(MID(SUBSTITUTE(B35," ",REPT(" ",200)),1,200)),"")</f>
        <v/>
      </c>
      <c r="E35">
        <f>IF(C35&gt;=2,TRIM(MID(SUBSTITUTE(B35," ",REPT(" ",200)),201,200)),"")</f>
        <v/>
      </c>
      <c r="F35">
        <f>IF(C35&gt;=3,TRIM(MID(SUBSTITUTE(B35," ",REPT(" ",200)),401,200)),"")</f>
        <v/>
      </c>
      <c r="G35">
        <f>IF(C35&gt;=4,TRIM(MID(SUBSTITUTE(B35," ",REPT(" ",200)),601,200)),"")</f>
        <v/>
      </c>
      <c r="H35">
        <f>IF(C35&gt;=5,TRIM(MID(SUBSTITUTE(B35," ",REPT(" ",200)),801,200)),"")</f>
        <v/>
      </c>
      <c r="I35">
        <f>IF(C35&gt;=6,TRIM(MID(SUBSTITUTE(B35," ",REPT(" ",200)),1001,200)),"")</f>
        <v/>
      </c>
      <c r="J35">
        <f>IF(C35&gt;=7,TRIM(MID(SUBSTITUTE(B35," ",REPT(" ",200)),1201,200)),"")</f>
        <v/>
      </c>
      <c r="K35">
        <f>IF(C35&gt;=8,TRIM(MID(SUBSTITUTE(B35," ",REPT(" ",200)),1401,200)),"")</f>
        <v/>
      </c>
      <c r="L35">
        <f>SUBSTITUTE(SUBSTITUTE(SUBSTITUTE(D35,"年","-"),"組","-"),"番","")</f>
        <v/>
      </c>
      <c r="M35">
        <f>IF(D35="",0,IF(ISNUMBER(VALUE(SUBSTITUTE(L35,"-",""))),1,0))</f>
        <v/>
      </c>
      <c r="N35">
        <f>IF(M35=0,"",IFERROR(VALUE(TRIM(MID(SUBSTITUTE(L35,"-",REPT(" ",100)),101,100))),""))</f>
        <v/>
      </c>
      <c r="O35">
        <f>IF(M35=0,"",IFERROR(VALUE(TRIM(RIGHT(SUBSTITUTE(L35,"-",REPT(" ",100)),100))),""))</f>
        <v/>
      </c>
      <c r="P35">
        <f>IF(M35=1,E35,D35)</f>
        <v/>
      </c>
      <c r="Q35">
        <f>IF(C35&lt;2,"",TRIM(IF(AND(2&gt;=IF(M35=1,3,2),2&lt;=C35-IF(S35="",0,1)),E35&amp;" ","")&amp;IF(AND(3&gt;=IF(M35=1,3,2),3&lt;=C35-IF(S35="",0,1)),F35&amp;" ","")&amp;IF(AND(4&gt;=IF(M35=1,3,2),4&lt;=C35-IF(S35="",0,1)),G35&amp;" ","")&amp;IF(AND(5&gt;=IF(M35=1,3,2),5&lt;=C35-IF(S35="",0,1)),H35&amp;" ","")&amp;IF(AND(6&gt;=IF(M35=1,3,2),6&lt;=C35-IF(S35="",0,1)),I35&amp;" ","")&amp;IF(AND(7&gt;=IF(M35=1,3,2),7&lt;=C35-IF(S35="",0,1)),J35&amp;" ","")&amp;IF(AND(8&gt;=IF(M35=1,3,2),8&lt;=C35-IF(S35="",0,1)),K35&amp;" ","")))</f>
        <v/>
      </c>
      <c r="R35">
        <f>IF(Q35="","",IFERROR(VLOOKUP(Q35,資格マスタ!$A:$B,2,FALSE),Q35))</f>
        <v/>
      </c>
      <c r="S35" s="132">
        <f>IF(C35&lt;2,"",IFERROR(IF(OR(LEFT(INDEX(D35:K35,MIN(8,MAX(1,C35))),2)="令和",LEFT(INDEX(D35:K35,MIN(8,MAX(1,C35))),2)="平成",LEFT(INDEX(D35:K35,MIN(8,MAX(1,C35))),2)="昭和"),DATE(VALUE(MID(INDEX(D35:K35,MIN(8,MAX(1,C35))),3,FIND("年",INDEX(D35:K35,MIN(8,MAX(1,C35))))-3))+IF(LEFT(INDEX(D35:K35,MIN(8,MAX(1,C35))),2)="令和",2018,IF(LEFT(INDEX(D35:K35,MIN(8,MAX(1,C35))),2)="平成",1988,1925)),VALUE(MID(INDEX(D35:K35,MIN(8,MAX(1,C35))),FIND("年",INDEX(D35:K35,MIN(8,MAX(1,C35))))+1,FIND("月",INDEX(D35:K35,MIN(8,MAX(1,C35))))-FIND("年",INDEX(D35:K35,MIN(8,MAX(1,C35))))-1)),VALUE(SUBSTITUTE(MID(INDEX(D35:K35,MIN(8,MAX(1,C35))),FIND("月",INDEX(D35:K35,MIN(8,MAX(1,C35))))+1,10),"日",""))),DATE(VALUE(TRIM(MID(SUBSTITUTE(AA35,"/",REPT(" ",50)),1,50))),VALUE(TRIM(MID(SUBSTITUTE(AA35,"/",REPT(" ",50)),51,50))),VALUE(TRIM(MID(SUBSTITUTE(AA35,"/",REPT(" ",50)),101,50))))),IFERROR(DATEVALUE(INDEX(D35:K35,MIN(8,MAX(1,C35)))),"")))</f>
        <v/>
      </c>
      <c r="T35">
        <f>IF(B35="","",IFERROR(MATCH(O35,入力!$C$5:$C$44,0),IFERROR(MATCH(SUBSTITUTE(SUBSTITUTE(P35," ",""),"　",""),入力!$AJ$5:$AJ$44,0),"")))</f>
        <v/>
      </c>
      <c r="U35">
        <f>IF(T35="","",INDEX(入力!$D$5:$D$44,T35))</f>
        <v/>
      </c>
      <c r="V35">
        <f>IF(B35="","",IF(T35="","要確認（名簿と照合できません）",IF(R35="","要確認（資格名がありません）",IF(S35="","要確認（取得日が読めません）",IF((IF(INDEX(入力!$N$5:$N$44,T35)=R35,1,0)+IF(INDEX(入力!$P$5:$P$44,T35)=R35,1,0)+IF(INDEX(入力!$R$5:$R$44,T35)=R35,1,0)+IF(INDEX(入力!$T$5:$T$44,T35)=R35,1,0)+IF(INDEX(入力!$V$5:$V$44,T35)=R35,1,0)+IF(INDEX(入力!$X$5:$X$44,T35)=R35,1,0))+(COUNTIFS($T$6:$T$205,T35,$R$6:$R$205,R35,$X$6:$X$205,"&lt;"&amp;X35))&gt;0,"重複","反映")))))</f>
        <v/>
      </c>
      <c r="W35">
        <f>IF(V35="反映",1,0)</f>
        <v/>
      </c>
      <c r="X35" t="n">
        <v>35</v>
      </c>
      <c r="Y35">
        <f>IF(W35=0,"",COUNTIFS($T$6:$T$205,T35,$W$6:$W$205,1,$S$6:$S$205,"&lt;"&amp;S35)+COUNTIFS($T$6:$T$205,T35,$W$6:$W$205,1,$S$6:$S$205,S35,$X$6:$X$205,"&lt;"&amp;X35)+1)</f>
        <v/>
      </c>
      <c r="Z35">
        <f>IF(Y35="","",T35&amp;"_"&amp;Y35)</f>
        <v/>
      </c>
      <c r="AA35">
        <f>SUBSTITUTE(SUBSTITUTE(SUBSTITUTE(SUBSTITUTE(SUBSTITUTE(INDEX(D35:K35,MIN(8,MAX(1,C35))),"年","/"),"月","/"),"日",""),"-","/"),".","/")</f>
        <v/>
      </c>
    </row>
    <row r="36">
      <c r="A36" s="131" t="n"/>
      <c r="B36">
        <f>TRIM(SUBSTITUTE(SUBSTITUTE(SUBSTITUTE(A36,CHAR(9)," "),"　"," "),CHAR(160)," "))</f>
        <v/>
      </c>
      <c r="C36">
        <f>IF(B36="",0,LEN(B36)-LEN(SUBSTITUTE(B36," ",""))+1)</f>
        <v/>
      </c>
      <c r="D36">
        <f>IF(C36&gt;=1,TRIM(MID(SUBSTITUTE(B36," ",REPT(" ",200)),1,200)),"")</f>
        <v/>
      </c>
      <c r="E36">
        <f>IF(C36&gt;=2,TRIM(MID(SUBSTITUTE(B36," ",REPT(" ",200)),201,200)),"")</f>
        <v/>
      </c>
      <c r="F36">
        <f>IF(C36&gt;=3,TRIM(MID(SUBSTITUTE(B36," ",REPT(" ",200)),401,200)),"")</f>
        <v/>
      </c>
      <c r="G36">
        <f>IF(C36&gt;=4,TRIM(MID(SUBSTITUTE(B36," ",REPT(" ",200)),601,200)),"")</f>
        <v/>
      </c>
      <c r="H36">
        <f>IF(C36&gt;=5,TRIM(MID(SUBSTITUTE(B36," ",REPT(" ",200)),801,200)),"")</f>
        <v/>
      </c>
      <c r="I36">
        <f>IF(C36&gt;=6,TRIM(MID(SUBSTITUTE(B36," ",REPT(" ",200)),1001,200)),"")</f>
        <v/>
      </c>
      <c r="J36">
        <f>IF(C36&gt;=7,TRIM(MID(SUBSTITUTE(B36," ",REPT(" ",200)),1201,200)),"")</f>
        <v/>
      </c>
      <c r="K36">
        <f>IF(C36&gt;=8,TRIM(MID(SUBSTITUTE(B36," ",REPT(" ",200)),1401,200)),"")</f>
        <v/>
      </c>
      <c r="L36">
        <f>SUBSTITUTE(SUBSTITUTE(SUBSTITUTE(D36,"年","-"),"組","-"),"番","")</f>
        <v/>
      </c>
      <c r="M36">
        <f>IF(D36="",0,IF(ISNUMBER(VALUE(SUBSTITUTE(L36,"-",""))),1,0))</f>
        <v/>
      </c>
      <c r="N36">
        <f>IF(M36=0,"",IFERROR(VALUE(TRIM(MID(SUBSTITUTE(L36,"-",REPT(" ",100)),101,100))),""))</f>
        <v/>
      </c>
      <c r="O36">
        <f>IF(M36=0,"",IFERROR(VALUE(TRIM(RIGHT(SUBSTITUTE(L36,"-",REPT(" ",100)),100))),""))</f>
        <v/>
      </c>
      <c r="P36">
        <f>IF(M36=1,E36,D36)</f>
        <v/>
      </c>
      <c r="Q36">
        <f>IF(C36&lt;2,"",TRIM(IF(AND(2&gt;=IF(M36=1,3,2),2&lt;=C36-IF(S36="",0,1)),E36&amp;" ","")&amp;IF(AND(3&gt;=IF(M36=1,3,2),3&lt;=C36-IF(S36="",0,1)),F36&amp;" ","")&amp;IF(AND(4&gt;=IF(M36=1,3,2),4&lt;=C36-IF(S36="",0,1)),G36&amp;" ","")&amp;IF(AND(5&gt;=IF(M36=1,3,2),5&lt;=C36-IF(S36="",0,1)),H36&amp;" ","")&amp;IF(AND(6&gt;=IF(M36=1,3,2),6&lt;=C36-IF(S36="",0,1)),I36&amp;" ","")&amp;IF(AND(7&gt;=IF(M36=1,3,2),7&lt;=C36-IF(S36="",0,1)),J36&amp;" ","")&amp;IF(AND(8&gt;=IF(M36=1,3,2),8&lt;=C36-IF(S36="",0,1)),K36&amp;" ","")))</f>
        <v/>
      </c>
      <c r="R36">
        <f>IF(Q36="","",IFERROR(VLOOKUP(Q36,資格マスタ!$A:$B,2,FALSE),Q36))</f>
        <v/>
      </c>
      <c r="S36" s="132">
        <f>IF(C36&lt;2,"",IFERROR(IF(OR(LEFT(INDEX(D36:K36,MIN(8,MAX(1,C36))),2)="令和",LEFT(INDEX(D36:K36,MIN(8,MAX(1,C36))),2)="平成",LEFT(INDEX(D36:K36,MIN(8,MAX(1,C36))),2)="昭和"),DATE(VALUE(MID(INDEX(D36:K36,MIN(8,MAX(1,C36))),3,FIND("年",INDEX(D36:K36,MIN(8,MAX(1,C36))))-3))+IF(LEFT(INDEX(D36:K36,MIN(8,MAX(1,C36))),2)="令和",2018,IF(LEFT(INDEX(D36:K36,MIN(8,MAX(1,C36))),2)="平成",1988,1925)),VALUE(MID(INDEX(D36:K36,MIN(8,MAX(1,C36))),FIND("年",INDEX(D36:K36,MIN(8,MAX(1,C36))))+1,FIND("月",INDEX(D36:K36,MIN(8,MAX(1,C36))))-FIND("年",INDEX(D36:K36,MIN(8,MAX(1,C36))))-1)),VALUE(SUBSTITUTE(MID(INDEX(D36:K36,MIN(8,MAX(1,C36))),FIND("月",INDEX(D36:K36,MIN(8,MAX(1,C36))))+1,10),"日",""))),DATE(VALUE(TRIM(MID(SUBSTITUTE(AA36,"/",REPT(" ",50)),1,50))),VALUE(TRIM(MID(SUBSTITUTE(AA36,"/",REPT(" ",50)),51,50))),VALUE(TRIM(MID(SUBSTITUTE(AA36,"/",REPT(" ",50)),101,50))))),IFERROR(DATEVALUE(INDEX(D36:K36,MIN(8,MAX(1,C36)))),"")))</f>
        <v/>
      </c>
      <c r="T36">
        <f>IF(B36="","",IFERROR(MATCH(O36,入力!$C$5:$C$44,0),IFERROR(MATCH(SUBSTITUTE(SUBSTITUTE(P36," ",""),"　",""),入力!$AJ$5:$AJ$44,0),"")))</f>
        <v/>
      </c>
      <c r="U36">
        <f>IF(T36="","",INDEX(入力!$D$5:$D$44,T36))</f>
        <v/>
      </c>
      <c r="V36">
        <f>IF(B36="","",IF(T36="","要確認（名簿と照合できません）",IF(R36="","要確認（資格名がありません）",IF(S36="","要確認（取得日が読めません）",IF((IF(INDEX(入力!$N$5:$N$44,T36)=R36,1,0)+IF(INDEX(入力!$P$5:$P$44,T36)=R36,1,0)+IF(INDEX(入力!$R$5:$R$44,T36)=R36,1,0)+IF(INDEX(入力!$T$5:$T$44,T36)=R36,1,0)+IF(INDEX(入力!$V$5:$V$44,T36)=R36,1,0)+IF(INDEX(入力!$X$5:$X$44,T36)=R36,1,0))+(COUNTIFS($T$6:$T$205,T36,$R$6:$R$205,R36,$X$6:$X$205,"&lt;"&amp;X36))&gt;0,"重複","反映")))))</f>
        <v/>
      </c>
      <c r="W36">
        <f>IF(V36="反映",1,0)</f>
        <v/>
      </c>
      <c r="X36" t="n">
        <v>36</v>
      </c>
      <c r="Y36">
        <f>IF(W36=0,"",COUNTIFS($T$6:$T$205,T36,$W$6:$W$205,1,$S$6:$S$205,"&lt;"&amp;S36)+COUNTIFS($T$6:$T$205,T36,$W$6:$W$205,1,$S$6:$S$205,S36,$X$6:$X$205,"&lt;"&amp;X36)+1)</f>
        <v/>
      </c>
      <c r="Z36">
        <f>IF(Y36="","",T36&amp;"_"&amp;Y36)</f>
        <v/>
      </c>
      <c r="AA36">
        <f>SUBSTITUTE(SUBSTITUTE(SUBSTITUTE(SUBSTITUTE(SUBSTITUTE(INDEX(D36:K36,MIN(8,MAX(1,C36))),"年","/"),"月","/"),"日",""),"-","/"),".","/")</f>
        <v/>
      </c>
    </row>
    <row r="37">
      <c r="A37" s="131" t="n"/>
      <c r="B37">
        <f>TRIM(SUBSTITUTE(SUBSTITUTE(SUBSTITUTE(A37,CHAR(9)," "),"　"," "),CHAR(160)," "))</f>
        <v/>
      </c>
      <c r="C37">
        <f>IF(B37="",0,LEN(B37)-LEN(SUBSTITUTE(B37," ",""))+1)</f>
        <v/>
      </c>
      <c r="D37">
        <f>IF(C37&gt;=1,TRIM(MID(SUBSTITUTE(B37," ",REPT(" ",200)),1,200)),"")</f>
        <v/>
      </c>
      <c r="E37">
        <f>IF(C37&gt;=2,TRIM(MID(SUBSTITUTE(B37," ",REPT(" ",200)),201,200)),"")</f>
        <v/>
      </c>
      <c r="F37">
        <f>IF(C37&gt;=3,TRIM(MID(SUBSTITUTE(B37," ",REPT(" ",200)),401,200)),"")</f>
        <v/>
      </c>
      <c r="G37">
        <f>IF(C37&gt;=4,TRIM(MID(SUBSTITUTE(B37," ",REPT(" ",200)),601,200)),"")</f>
        <v/>
      </c>
      <c r="H37">
        <f>IF(C37&gt;=5,TRIM(MID(SUBSTITUTE(B37," ",REPT(" ",200)),801,200)),"")</f>
        <v/>
      </c>
      <c r="I37">
        <f>IF(C37&gt;=6,TRIM(MID(SUBSTITUTE(B37," ",REPT(" ",200)),1001,200)),"")</f>
        <v/>
      </c>
      <c r="J37">
        <f>IF(C37&gt;=7,TRIM(MID(SUBSTITUTE(B37," ",REPT(" ",200)),1201,200)),"")</f>
        <v/>
      </c>
      <c r="K37">
        <f>IF(C37&gt;=8,TRIM(MID(SUBSTITUTE(B37," ",REPT(" ",200)),1401,200)),"")</f>
        <v/>
      </c>
      <c r="L37">
        <f>SUBSTITUTE(SUBSTITUTE(SUBSTITUTE(D37,"年","-"),"組","-"),"番","")</f>
        <v/>
      </c>
      <c r="M37">
        <f>IF(D37="",0,IF(ISNUMBER(VALUE(SUBSTITUTE(L37,"-",""))),1,0))</f>
        <v/>
      </c>
      <c r="N37">
        <f>IF(M37=0,"",IFERROR(VALUE(TRIM(MID(SUBSTITUTE(L37,"-",REPT(" ",100)),101,100))),""))</f>
        <v/>
      </c>
      <c r="O37">
        <f>IF(M37=0,"",IFERROR(VALUE(TRIM(RIGHT(SUBSTITUTE(L37,"-",REPT(" ",100)),100))),""))</f>
        <v/>
      </c>
      <c r="P37">
        <f>IF(M37=1,E37,D37)</f>
        <v/>
      </c>
      <c r="Q37">
        <f>IF(C37&lt;2,"",TRIM(IF(AND(2&gt;=IF(M37=1,3,2),2&lt;=C37-IF(S37="",0,1)),E37&amp;" ","")&amp;IF(AND(3&gt;=IF(M37=1,3,2),3&lt;=C37-IF(S37="",0,1)),F37&amp;" ","")&amp;IF(AND(4&gt;=IF(M37=1,3,2),4&lt;=C37-IF(S37="",0,1)),G37&amp;" ","")&amp;IF(AND(5&gt;=IF(M37=1,3,2),5&lt;=C37-IF(S37="",0,1)),H37&amp;" ","")&amp;IF(AND(6&gt;=IF(M37=1,3,2),6&lt;=C37-IF(S37="",0,1)),I37&amp;" ","")&amp;IF(AND(7&gt;=IF(M37=1,3,2),7&lt;=C37-IF(S37="",0,1)),J37&amp;" ","")&amp;IF(AND(8&gt;=IF(M37=1,3,2),8&lt;=C37-IF(S37="",0,1)),K37&amp;" ","")))</f>
        <v/>
      </c>
      <c r="R37">
        <f>IF(Q37="","",IFERROR(VLOOKUP(Q37,資格マスタ!$A:$B,2,FALSE),Q37))</f>
        <v/>
      </c>
      <c r="S37" s="132">
        <f>IF(C37&lt;2,"",IFERROR(IF(OR(LEFT(INDEX(D37:K37,MIN(8,MAX(1,C37))),2)="令和",LEFT(INDEX(D37:K37,MIN(8,MAX(1,C37))),2)="平成",LEFT(INDEX(D37:K37,MIN(8,MAX(1,C37))),2)="昭和"),DATE(VALUE(MID(INDEX(D37:K37,MIN(8,MAX(1,C37))),3,FIND("年",INDEX(D37:K37,MIN(8,MAX(1,C37))))-3))+IF(LEFT(INDEX(D37:K37,MIN(8,MAX(1,C37))),2)="令和",2018,IF(LEFT(INDEX(D37:K37,MIN(8,MAX(1,C37))),2)="平成",1988,1925)),VALUE(MID(INDEX(D37:K37,MIN(8,MAX(1,C37))),FIND("年",INDEX(D37:K37,MIN(8,MAX(1,C37))))+1,FIND("月",INDEX(D37:K37,MIN(8,MAX(1,C37))))-FIND("年",INDEX(D37:K37,MIN(8,MAX(1,C37))))-1)),VALUE(SUBSTITUTE(MID(INDEX(D37:K37,MIN(8,MAX(1,C37))),FIND("月",INDEX(D37:K37,MIN(8,MAX(1,C37))))+1,10),"日",""))),DATE(VALUE(TRIM(MID(SUBSTITUTE(AA37,"/",REPT(" ",50)),1,50))),VALUE(TRIM(MID(SUBSTITUTE(AA37,"/",REPT(" ",50)),51,50))),VALUE(TRIM(MID(SUBSTITUTE(AA37,"/",REPT(" ",50)),101,50))))),IFERROR(DATEVALUE(INDEX(D37:K37,MIN(8,MAX(1,C37)))),"")))</f>
        <v/>
      </c>
      <c r="T37">
        <f>IF(B37="","",IFERROR(MATCH(O37,入力!$C$5:$C$44,0),IFERROR(MATCH(SUBSTITUTE(SUBSTITUTE(P37," ",""),"　",""),入力!$AJ$5:$AJ$44,0),"")))</f>
        <v/>
      </c>
      <c r="U37">
        <f>IF(T37="","",INDEX(入力!$D$5:$D$44,T37))</f>
        <v/>
      </c>
      <c r="V37">
        <f>IF(B37="","",IF(T37="","要確認（名簿と照合できません）",IF(R37="","要確認（資格名がありません）",IF(S37="","要確認（取得日が読めません）",IF((IF(INDEX(入力!$N$5:$N$44,T37)=R37,1,0)+IF(INDEX(入力!$P$5:$P$44,T37)=R37,1,0)+IF(INDEX(入力!$R$5:$R$44,T37)=R37,1,0)+IF(INDEX(入力!$T$5:$T$44,T37)=R37,1,0)+IF(INDEX(入力!$V$5:$V$44,T37)=R37,1,0)+IF(INDEX(入力!$X$5:$X$44,T37)=R37,1,0))+(COUNTIFS($T$6:$T$205,T37,$R$6:$R$205,R37,$X$6:$X$205,"&lt;"&amp;X37))&gt;0,"重複","反映")))))</f>
        <v/>
      </c>
      <c r="W37">
        <f>IF(V37="反映",1,0)</f>
        <v/>
      </c>
      <c r="X37" t="n">
        <v>37</v>
      </c>
      <c r="Y37">
        <f>IF(W37=0,"",COUNTIFS($T$6:$T$205,T37,$W$6:$W$205,1,$S$6:$S$205,"&lt;"&amp;S37)+COUNTIFS($T$6:$T$205,T37,$W$6:$W$205,1,$S$6:$S$205,S37,$X$6:$X$205,"&lt;"&amp;X37)+1)</f>
        <v/>
      </c>
      <c r="Z37">
        <f>IF(Y37="","",T37&amp;"_"&amp;Y37)</f>
        <v/>
      </c>
      <c r="AA37">
        <f>SUBSTITUTE(SUBSTITUTE(SUBSTITUTE(SUBSTITUTE(SUBSTITUTE(INDEX(D37:K37,MIN(8,MAX(1,C37))),"年","/"),"月","/"),"日",""),"-","/"),".","/")</f>
        <v/>
      </c>
    </row>
    <row r="38">
      <c r="A38" s="131" t="n"/>
      <c r="B38">
        <f>TRIM(SUBSTITUTE(SUBSTITUTE(SUBSTITUTE(A38,CHAR(9)," "),"　"," "),CHAR(160)," "))</f>
        <v/>
      </c>
      <c r="C38">
        <f>IF(B38="",0,LEN(B38)-LEN(SUBSTITUTE(B38," ",""))+1)</f>
        <v/>
      </c>
      <c r="D38">
        <f>IF(C38&gt;=1,TRIM(MID(SUBSTITUTE(B38," ",REPT(" ",200)),1,200)),"")</f>
        <v/>
      </c>
      <c r="E38">
        <f>IF(C38&gt;=2,TRIM(MID(SUBSTITUTE(B38," ",REPT(" ",200)),201,200)),"")</f>
        <v/>
      </c>
      <c r="F38">
        <f>IF(C38&gt;=3,TRIM(MID(SUBSTITUTE(B38," ",REPT(" ",200)),401,200)),"")</f>
        <v/>
      </c>
      <c r="G38">
        <f>IF(C38&gt;=4,TRIM(MID(SUBSTITUTE(B38," ",REPT(" ",200)),601,200)),"")</f>
        <v/>
      </c>
      <c r="H38">
        <f>IF(C38&gt;=5,TRIM(MID(SUBSTITUTE(B38," ",REPT(" ",200)),801,200)),"")</f>
        <v/>
      </c>
      <c r="I38">
        <f>IF(C38&gt;=6,TRIM(MID(SUBSTITUTE(B38," ",REPT(" ",200)),1001,200)),"")</f>
        <v/>
      </c>
      <c r="J38">
        <f>IF(C38&gt;=7,TRIM(MID(SUBSTITUTE(B38," ",REPT(" ",200)),1201,200)),"")</f>
        <v/>
      </c>
      <c r="K38">
        <f>IF(C38&gt;=8,TRIM(MID(SUBSTITUTE(B38," ",REPT(" ",200)),1401,200)),"")</f>
        <v/>
      </c>
      <c r="L38">
        <f>SUBSTITUTE(SUBSTITUTE(SUBSTITUTE(D38,"年","-"),"組","-"),"番","")</f>
        <v/>
      </c>
      <c r="M38">
        <f>IF(D38="",0,IF(ISNUMBER(VALUE(SUBSTITUTE(L38,"-",""))),1,0))</f>
        <v/>
      </c>
      <c r="N38">
        <f>IF(M38=0,"",IFERROR(VALUE(TRIM(MID(SUBSTITUTE(L38,"-",REPT(" ",100)),101,100))),""))</f>
        <v/>
      </c>
      <c r="O38">
        <f>IF(M38=0,"",IFERROR(VALUE(TRIM(RIGHT(SUBSTITUTE(L38,"-",REPT(" ",100)),100))),""))</f>
        <v/>
      </c>
      <c r="P38">
        <f>IF(M38=1,E38,D38)</f>
        <v/>
      </c>
      <c r="Q38">
        <f>IF(C38&lt;2,"",TRIM(IF(AND(2&gt;=IF(M38=1,3,2),2&lt;=C38-IF(S38="",0,1)),E38&amp;" ","")&amp;IF(AND(3&gt;=IF(M38=1,3,2),3&lt;=C38-IF(S38="",0,1)),F38&amp;" ","")&amp;IF(AND(4&gt;=IF(M38=1,3,2),4&lt;=C38-IF(S38="",0,1)),G38&amp;" ","")&amp;IF(AND(5&gt;=IF(M38=1,3,2),5&lt;=C38-IF(S38="",0,1)),H38&amp;" ","")&amp;IF(AND(6&gt;=IF(M38=1,3,2),6&lt;=C38-IF(S38="",0,1)),I38&amp;" ","")&amp;IF(AND(7&gt;=IF(M38=1,3,2),7&lt;=C38-IF(S38="",0,1)),J38&amp;" ","")&amp;IF(AND(8&gt;=IF(M38=1,3,2),8&lt;=C38-IF(S38="",0,1)),K38&amp;" ","")))</f>
        <v/>
      </c>
      <c r="R38">
        <f>IF(Q38="","",IFERROR(VLOOKUP(Q38,資格マスタ!$A:$B,2,FALSE),Q38))</f>
        <v/>
      </c>
      <c r="S38" s="132">
        <f>IF(C38&lt;2,"",IFERROR(IF(OR(LEFT(INDEX(D38:K38,MIN(8,MAX(1,C38))),2)="令和",LEFT(INDEX(D38:K38,MIN(8,MAX(1,C38))),2)="平成",LEFT(INDEX(D38:K38,MIN(8,MAX(1,C38))),2)="昭和"),DATE(VALUE(MID(INDEX(D38:K38,MIN(8,MAX(1,C38))),3,FIND("年",INDEX(D38:K38,MIN(8,MAX(1,C38))))-3))+IF(LEFT(INDEX(D38:K38,MIN(8,MAX(1,C38))),2)="令和",2018,IF(LEFT(INDEX(D38:K38,MIN(8,MAX(1,C38))),2)="平成",1988,1925)),VALUE(MID(INDEX(D38:K38,MIN(8,MAX(1,C38))),FIND("年",INDEX(D38:K38,MIN(8,MAX(1,C38))))+1,FIND("月",INDEX(D38:K38,MIN(8,MAX(1,C38))))-FIND("年",INDEX(D38:K38,MIN(8,MAX(1,C38))))-1)),VALUE(SUBSTITUTE(MID(INDEX(D38:K38,MIN(8,MAX(1,C38))),FIND("月",INDEX(D38:K38,MIN(8,MAX(1,C38))))+1,10),"日",""))),DATE(VALUE(TRIM(MID(SUBSTITUTE(AA38,"/",REPT(" ",50)),1,50))),VALUE(TRIM(MID(SUBSTITUTE(AA38,"/",REPT(" ",50)),51,50))),VALUE(TRIM(MID(SUBSTITUTE(AA38,"/",REPT(" ",50)),101,50))))),IFERROR(DATEVALUE(INDEX(D38:K38,MIN(8,MAX(1,C38)))),"")))</f>
        <v/>
      </c>
      <c r="T38">
        <f>IF(B38="","",IFERROR(MATCH(O38,入力!$C$5:$C$44,0),IFERROR(MATCH(SUBSTITUTE(SUBSTITUTE(P38," ",""),"　",""),入力!$AJ$5:$AJ$44,0),"")))</f>
        <v/>
      </c>
      <c r="U38">
        <f>IF(T38="","",INDEX(入力!$D$5:$D$44,T38))</f>
        <v/>
      </c>
      <c r="V38">
        <f>IF(B38="","",IF(T38="","要確認（名簿と照合できません）",IF(R38="","要確認（資格名がありません）",IF(S38="","要確認（取得日が読めません）",IF((IF(INDEX(入力!$N$5:$N$44,T38)=R38,1,0)+IF(INDEX(入力!$P$5:$P$44,T38)=R38,1,0)+IF(INDEX(入力!$R$5:$R$44,T38)=R38,1,0)+IF(INDEX(入力!$T$5:$T$44,T38)=R38,1,0)+IF(INDEX(入力!$V$5:$V$44,T38)=R38,1,0)+IF(INDEX(入力!$X$5:$X$44,T38)=R38,1,0))+(COUNTIFS($T$6:$T$205,T38,$R$6:$R$205,R38,$X$6:$X$205,"&lt;"&amp;X38))&gt;0,"重複","反映")))))</f>
        <v/>
      </c>
      <c r="W38">
        <f>IF(V38="反映",1,0)</f>
        <v/>
      </c>
      <c r="X38" t="n">
        <v>38</v>
      </c>
      <c r="Y38">
        <f>IF(W38=0,"",COUNTIFS($T$6:$T$205,T38,$W$6:$W$205,1,$S$6:$S$205,"&lt;"&amp;S38)+COUNTIFS($T$6:$T$205,T38,$W$6:$W$205,1,$S$6:$S$205,S38,$X$6:$X$205,"&lt;"&amp;X38)+1)</f>
        <v/>
      </c>
      <c r="Z38">
        <f>IF(Y38="","",T38&amp;"_"&amp;Y38)</f>
        <v/>
      </c>
      <c r="AA38">
        <f>SUBSTITUTE(SUBSTITUTE(SUBSTITUTE(SUBSTITUTE(SUBSTITUTE(INDEX(D38:K38,MIN(8,MAX(1,C38))),"年","/"),"月","/"),"日",""),"-","/"),".","/")</f>
        <v/>
      </c>
    </row>
    <row r="39">
      <c r="A39" s="131" t="n"/>
      <c r="B39">
        <f>TRIM(SUBSTITUTE(SUBSTITUTE(SUBSTITUTE(A39,CHAR(9)," "),"　"," "),CHAR(160)," "))</f>
        <v/>
      </c>
      <c r="C39">
        <f>IF(B39="",0,LEN(B39)-LEN(SUBSTITUTE(B39," ",""))+1)</f>
        <v/>
      </c>
      <c r="D39">
        <f>IF(C39&gt;=1,TRIM(MID(SUBSTITUTE(B39," ",REPT(" ",200)),1,200)),"")</f>
        <v/>
      </c>
      <c r="E39">
        <f>IF(C39&gt;=2,TRIM(MID(SUBSTITUTE(B39," ",REPT(" ",200)),201,200)),"")</f>
        <v/>
      </c>
      <c r="F39">
        <f>IF(C39&gt;=3,TRIM(MID(SUBSTITUTE(B39," ",REPT(" ",200)),401,200)),"")</f>
        <v/>
      </c>
      <c r="G39">
        <f>IF(C39&gt;=4,TRIM(MID(SUBSTITUTE(B39," ",REPT(" ",200)),601,200)),"")</f>
        <v/>
      </c>
      <c r="H39">
        <f>IF(C39&gt;=5,TRIM(MID(SUBSTITUTE(B39," ",REPT(" ",200)),801,200)),"")</f>
        <v/>
      </c>
      <c r="I39">
        <f>IF(C39&gt;=6,TRIM(MID(SUBSTITUTE(B39," ",REPT(" ",200)),1001,200)),"")</f>
        <v/>
      </c>
      <c r="J39">
        <f>IF(C39&gt;=7,TRIM(MID(SUBSTITUTE(B39," ",REPT(" ",200)),1201,200)),"")</f>
        <v/>
      </c>
      <c r="K39">
        <f>IF(C39&gt;=8,TRIM(MID(SUBSTITUTE(B39," ",REPT(" ",200)),1401,200)),"")</f>
        <v/>
      </c>
      <c r="L39">
        <f>SUBSTITUTE(SUBSTITUTE(SUBSTITUTE(D39,"年","-"),"組","-"),"番","")</f>
        <v/>
      </c>
      <c r="M39">
        <f>IF(D39="",0,IF(ISNUMBER(VALUE(SUBSTITUTE(L39,"-",""))),1,0))</f>
        <v/>
      </c>
      <c r="N39">
        <f>IF(M39=0,"",IFERROR(VALUE(TRIM(MID(SUBSTITUTE(L39,"-",REPT(" ",100)),101,100))),""))</f>
        <v/>
      </c>
      <c r="O39">
        <f>IF(M39=0,"",IFERROR(VALUE(TRIM(RIGHT(SUBSTITUTE(L39,"-",REPT(" ",100)),100))),""))</f>
        <v/>
      </c>
      <c r="P39">
        <f>IF(M39=1,E39,D39)</f>
        <v/>
      </c>
      <c r="Q39">
        <f>IF(C39&lt;2,"",TRIM(IF(AND(2&gt;=IF(M39=1,3,2),2&lt;=C39-IF(S39="",0,1)),E39&amp;" ","")&amp;IF(AND(3&gt;=IF(M39=1,3,2),3&lt;=C39-IF(S39="",0,1)),F39&amp;" ","")&amp;IF(AND(4&gt;=IF(M39=1,3,2),4&lt;=C39-IF(S39="",0,1)),G39&amp;" ","")&amp;IF(AND(5&gt;=IF(M39=1,3,2),5&lt;=C39-IF(S39="",0,1)),H39&amp;" ","")&amp;IF(AND(6&gt;=IF(M39=1,3,2),6&lt;=C39-IF(S39="",0,1)),I39&amp;" ","")&amp;IF(AND(7&gt;=IF(M39=1,3,2),7&lt;=C39-IF(S39="",0,1)),J39&amp;" ","")&amp;IF(AND(8&gt;=IF(M39=1,3,2),8&lt;=C39-IF(S39="",0,1)),K39&amp;" ","")))</f>
        <v/>
      </c>
      <c r="R39">
        <f>IF(Q39="","",IFERROR(VLOOKUP(Q39,資格マスタ!$A:$B,2,FALSE),Q39))</f>
        <v/>
      </c>
      <c r="S39" s="132">
        <f>IF(C39&lt;2,"",IFERROR(IF(OR(LEFT(INDEX(D39:K39,MIN(8,MAX(1,C39))),2)="令和",LEFT(INDEX(D39:K39,MIN(8,MAX(1,C39))),2)="平成",LEFT(INDEX(D39:K39,MIN(8,MAX(1,C39))),2)="昭和"),DATE(VALUE(MID(INDEX(D39:K39,MIN(8,MAX(1,C39))),3,FIND("年",INDEX(D39:K39,MIN(8,MAX(1,C39))))-3))+IF(LEFT(INDEX(D39:K39,MIN(8,MAX(1,C39))),2)="令和",2018,IF(LEFT(INDEX(D39:K39,MIN(8,MAX(1,C39))),2)="平成",1988,1925)),VALUE(MID(INDEX(D39:K39,MIN(8,MAX(1,C39))),FIND("年",INDEX(D39:K39,MIN(8,MAX(1,C39))))+1,FIND("月",INDEX(D39:K39,MIN(8,MAX(1,C39))))-FIND("年",INDEX(D39:K39,MIN(8,MAX(1,C39))))-1)),VALUE(SUBSTITUTE(MID(INDEX(D39:K39,MIN(8,MAX(1,C39))),FIND("月",INDEX(D39:K39,MIN(8,MAX(1,C39))))+1,10),"日",""))),DATE(VALUE(TRIM(MID(SUBSTITUTE(AA39,"/",REPT(" ",50)),1,50))),VALUE(TRIM(MID(SUBSTITUTE(AA39,"/",REPT(" ",50)),51,50))),VALUE(TRIM(MID(SUBSTITUTE(AA39,"/",REPT(" ",50)),101,50))))),IFERROR(DATEVALUE(INDEX(D39:K39,MIN(8,MAX(1,C39)))),"")))</f>
        <v/>
      </c>
      <c r="T39">
        <f>IF(B39="","",IFERROR(MATCH(O39,入力!$C$5:$C$44,0),IFERROR(MATCH(SUBSTITUTE(SUBSTITUTE(P39," ",""),"　",""),入力!$AJ$5:$AJ$44,0),"")))</f>
        <v/>
      </c>
      <c r="U39">
        <f>IF(T39="","",INDEX(入力!$D$5:$D$44,T39))</f>
        <v/>
      </c>
      <c r="V39">
        <f>IF(B39="","",IF(T39="","要確認（名簿と照合できません）",IF(R39="","要確認（資格名がありません）",IF(S39="","要確認（取得日が読めません）",IF((IF(INDEX(入力!$N$5:$N$44,T39)=R39,1,0)+IF(INDEX(入力!$P$5:$P$44,T39)=R39,1,0)+IF(INDEX(入力!$R$5:$R$44,T39)=R39,1,0)+IF(INDEX(入力!$T$5:$T$44,T39)=R39,1,0)+IF(INDEX(入力!$V$5:$V$44,T39)=R39,1,0)+IF(INDEX(入力!$X$5:$X$44,T39)=R39,1,0))+(COUNTIFS($T$6:$T$205,T39,$R$6:$R$205,R39,$X$6:$X$205,"&lt;"&amp;X39))&gt;0,"重複","反映")))))</f>
        <v/>
      </c>
      <c r="W39">
        <f>IF(V39="反映",1,0)</f>
        <v/>
      </c>
      <c r="X39" t="n">
        <v>39</v>
      </c>
      <c r="Y39">
        <f>IF(W39=0,"",COUNTIFS($T$6:$T$205,T39,$W$6:$W$205,1,$S$6:$S$205,"&lt;"&amp;S39)+COUNTIFS($T$6:$T$205,T39,$W$6:$W$205,1,$S$6:$S$205,S39,$X$6:$X$205,"&lt;"&amp;X39)+1)</f>
        <v/>
      </c>
      <c r="Z39">
        <f>IF(Y39="","",T39&amp;"_"&amp;Y39)</f>
        <v/>
      </c>
      <c r="AA39">
        <f>SUBSTITUTE(SUBSTITUTE(SUBSTITUTE(SUBSTITUTE(SUBSTITUTE(INDEX(D39:K39,MIN(8,MAX(1,C39))),"年","/"),"月","/"),"日",""),"-","/"),".","/")</f>
        <v/>
      </c>
    </row>
    <row r="40">
      <c r="A40" s="131" t="n"/>
      <c r="B40">
        <f>TRIM(SUBSTITUTE(SUBSTITUTE(SUBSTITUTE(A40,CHAR(9)," "),"　"," "),CHAR(160)," "))</f>
        <v/>
      </c>
      <c r="C40">
        <f>IF(B40="",0,LEN(B40)-LEN(SUBSTITUTE(B40," ",""))+1)</f>
        <v/>
      </c>
      <c r="D40">
        <f>IF(C40&gt;=1,TRIM(MID(SUBSTITUTE(B40," ",REPT(" ",200)),1,200)),"")</f>
        <v/>
      </c>
      <c r="E40">
        <f>IF(C40&gt;=2,TRIM(MID(SUBSTITUTE(B40," ",REPT(" ",200)),201,200)),"")</f>
        <v/>
      </c>
      <c r="F40">
        <f>IF(C40&gt;=3,TRIM(MID(SUBSTITUTE(B40," ",REPT(" ",200)),401,200)),"")</f>
        <v/>
      </c>
      <c r="G40">
        <f>IF(C40&gt;=4,TRIM(MID(SUBSTITUTE(B40," ",REPT(" ",200)),601,200)),"")</f>
        <v/>
      </c>
      <c r="H40">
        <f>IF(C40&gt;=5,TRIM(MID(SUBSTITUTE(B40," ",REPT(" ",200)),801,200)),"")</f>
        <v/>
      </c>
      <c r="I40">
        <f>IF(C40&gt;=6,TRIM(MID(SUBSTITUTE(B40," ",REPT(" ",200)),1001,200)),"")</f>
        <v/>
      </c>
      <c r="J40">
        <f>IF(C40&gt;=7,TRIM(MID(SUBSTITUTE(B40," ",REPT(" ",200)),1201,200)),"")</f>
        <v/>
      </c>
      <c r="K40">
        <f>IF(C40&gt;=8,TRIM(MID(SUBSTITUTE(B40," ",REPT(" ",200)),1401,200)),"")</f>
        <v/>
      </c>
      <c r="L40">
        <f>SUBSTITUTE(SUBSTITUTE(SUBSTITUTE(D40,"年","-"),"組","-"),"番","")</f>
        <v/>
      </c>
      <c r="M40">
        <f>IF(D40="",0,IF(ISNUMBER(VALUE(SUBSTITUTE(L40,"-",""))),1,0))</f>
        <v/>
      </c>
      <c r="N40">
        <f>IF(M40=0,"",IFERROR(VALUE(TRIM(MID(SUBSTITUTE(L40,"-",REPT(" ",100)),101,100))),""))</f>
        <v/>
      </c>
      <c r="O40">
        <f>IF(M40=0,"",IFERROR(VALUE(TRIM(RIGHT(SUBSTITUTE(L40,"-",REPT(" ",100)),100))),""))</f>
        <v/>
      </c>
      <c r="P40">
        <f>IF(M40=1,E40,D40)</f>
        <v/>
      </c>
      <c r="Q40">
        <f>IF(C40&lt;2,"",TRIM(IF(AND(2&gt;=IF(M40=1,3,2),2&lt;=C40-IF(S40="",0,1)),E40&amp;" ","")&amp;IF(AND(3&gt;=IF(M40=1,3,2),3&lt;=C40-IF(S40="",0,1)),F40&amp;" ","")&amp;IF(AND(4&gt;=IF(M40=1,3,2),4&lt;=C40-IF(S40="",0,1)),G40&amp;" ","")&amp;IF(AND(5&gt;=IF(M40=1,3,2),5&lt;=C40-IF(S40="",0,1)),H40&amp;" ","")&amp;IF(AND(6&gt;=IF(M40=1,3,2),6&lt;=C40-IF(S40="",0,1)),I40&amp;" ","")&amp;IF(AND(7&gt;=IF(M40=1,3,2),7&lt;=C40-IF(S40="",0,1)),J40&amp;" ","")&amp;IF(AND(8&gt;=IF(M40=1,3,2),8&lt;=C40-IF(S40="",0,1)),K40&amp;" ","")))</f>
        <v/>
      </c>
      <c r="R40">
        <f>IF(Q40="","",IFERROR(VLOOKUP(Q40,資格マスタ!$A:$B,2,FALSE),Q40))</f>
        <v/>
      </c>
      <c r="S40" s="132">
        <f>IF(C40&lt;2,"",IFERROR(IF(OR(LEFT(INDEX(D40:K40,MIN(8,MAX(1,C40))),2)="令和",LEFT(INDEX(D40:K40,MIN(8,MAX(1,C40))),2)="平成",LEFT(INDEX(D40:K40,MIN(8,MAX(1,C40))),2)="昭和"),DATE(VALUE(MID(INDEX(D40:K40,MIN(8,MAX(1,C40))),3,FIND("年",INDEX(D40:K40,MIN(8,MAX(1,C40))))-3))+IF(LEFT(INDEX(D40:K40,MIN(8,MAX(1,C40))),2)="令和",2018,IF(LEFT(INDEX(D40:K40,MIN(8,MAX(1,C40))),2)="平成",1988,1925)),VALUE(MID(INDEX(D40:K40,MIN(8,MAX(1,C40))),FIND("年",INDEX(D40:K40,MIN(8,MAX(1,C40))))+1,FIND("月",INDEX(D40:K40,MIN(8,MAX(1,C40))))-FIND("年",INDEX(D40:K40,MIN(8,MAX(1,C40))))-1)),VALUE(SUBSTITUTE(MID(INDEX(D40:K40,MIN(8,MAX(1,C40))),FIND("月",INDEX(D40:K40,MIN(8,MAX(1,C40))))+1,10),"日",""))),DATE(VALUE(TRIM(MID(SUBSTITUTE(AA40,"/",REPT(" ",50)),1,50))),VALUE(TRIM(MID(SUBSTITUTE(AA40,"/",REPT(" ",50)),51,50))),VALUE(TRIM(MID(SUBSTITUTE(AA40,"/",REPT(" ",50)),101,50))))),IFERROR(DATEVALUE(INDEX(D40:K40,MIN(8,MAX(1,C40)))),"")))</f>
        <v/>
      </c>
      <c r="T40">
        <f>IF(B40="","",IFERROR(MATCH(O40,入力!$C$5:$C$44,0),IFERROR(MATCH(SUBSTITUTE(SUBSTITUTE(P40," ",""),"　",""),入力!$AJ$5:$AJ$44,0),"")))</f>
        <v/>
      </c>
      <c r="U40">
        <f>IF(T40="","",INDEX(入力!$D$5:$D$44,T40))</f>
        <v/>
      </c>
      <c r="V40">
        <f>IF(B40="","",IF(T40="","要確認（名簿と照合できません）",IF(R40="","要確認（資格名がありません）",IF(S40="","要確認（取得日が読めません）",IF((IF(INDEX(入力!$N$5:$N$44,T40)=R40,1,0)+IF(INDEX(入力!$P$5:$P$44,T40)=R40,1,0)+IF(INDEX(入力!$R$5:$R$44,T40)=R40,1,0)+IF(INDEX(入力!$T$5:$T$44,T40)=R40,1,0)+IF(INDEX(入力!$V$5:$V$44,T40)=R40,1,0)+IF(INDEX(入力!$X$5:$X$44,T40)=R40,1,0))+(COUNTIFS($T$6:$T$205,T40,$R$6:$R$205,R40,$X$6:$X$205,"&lt;"&amp;X40))&gt;0,"重複","反映")))))</f>
        <v/>
      </c>
      <c r="W40">
        <f>IF(V40="反映",1,0)</f>
        <v/>
      </c>
      <c r="X40" t="n">
        <v>40</v>
      </c>
      <c r="Y40">
        <f>IF(W40=0,"",COUNTIFS($T$6:$T$205,T40,$W$6:$W$205,1,$S$6:$S$205,"&lt;"&amp;S40)+COUNTIFS($T$6:$T$205,T40,$W$6:$W$205,1,$S$6:$S$205,S40,$X$6:$X$205,"&lt;"&amp;X40)+1)</f>
        <v/>
      </c>
      <c r="Z40">
        <f>IF(Y40="","",T40&amp;"_"&amp;Y40)</f>
        <v/>
      </c>
      <c r="AA40">
        <f>SUBSTITUTE(SUBSTITUTE(SUBSTITUTE(SUBSTITUTE(SUBSTITUTE(INDEX(D40:K40,MIN(8,MAX(1,C40))),"年","/"),"月","/"),"日",""),"-","/"),".","/")</f>
        <v/>
      </c>
    </row>
    <row r="41">
      <c r="A41" s="131" t="n"/>
      <c r="B41">
        <f>TRIM(SUBSTITUTE(SUBSTITUTE(SUBSTITUTE(A41,CHAR(9)," "),"　"," "),CHAR(160)," "))</f>
        <v/>
      </c>
      <c r="C41">
        <f>IF(B41="",0,LEN(B41)-LEN(SUBSTITUTE(B41," ",""))+1)</f>
        <v/>
      </c>
      <c r="D41">
        <f>IF(C41&gt;=1,TRIM(MID(SUBSTITUTE(B41," ",REPT(" ",200)),1,200)),"")</f>
        <v/>
      </c>
      <c r="E41">
        <f>IF(C41&gt;=2,TRIM(MID(SUBSTITUTE(B41," ",REPT(" ",200)),201,200)),"")</f>
        <v/>
      </c>
      <c r="F41">
        <f>IF(C41&gt;=3,TRIM(MID(SUBSTITUTE(B41," ",REPT(" ",200)),401,200)),"")</f>
        <v/>
      </c>
      <c r="G41">
        <f>IF(C41&gt;=4,TRIM(MID(SUBSTITUTE(B41," ",REPT(" ",200)),601,200)),"")</f>
        <v/>
      </c>
      <c r="H41">
        <f>IF(C41&gt;=5,TRIM(MID(SUBSTITUTE(B41," ",REPT(" ",200)),801,200)),"")</f>
        <v/>
      </c>
      <c r="I41">
        <f>IF(C41&gt;=6,TRIM(MID(SUBSTITUTE(B41," ",REPT(" ",200)),1001,200)),"")</f>
        <v/>
      </c>
      <c r="J41">
        <f>IF(C41&gt;=7,TRIM(MID(SUBSTITUTE(B41," ",REPT(" ",200)),1201,200)),"")</f>
        <v/>
      </c>
      <c r="K41">
        <f>IF(C41&gt;=8,TRIM(MID(SUBSTITUTE(B41," ",REPT(" ",200)),1401,200)),"")</f>
        <v/>
      </c>
      <c r="L41">
        <f>SUBSTITUTE(SUBSTITUTE(SUBSTITUTE(D41,"年","-"),"組","-"),"番","")</f>
        <v/>
      </c>
      <c r="M41">
        <f>IF(D41="",0,IF(ISNUMBER(VALUE(SUBSTITUTE(L41,"-",""))),1,0))</f>
        <v/>
      </c>
      <c r="N41">
        <f>IF(M41=0,"",IFERROR(VALUE(TRIM(MID(SUBSTITUTE(L41,"-",REPT(" ",100)),101,100))),""))</f>
        <v/>
      </c>
      <c r="O41">
        <f>IF(M41=0,"",IFERROR(VALUE(TRIM(RIGHT(SUBSTITUTE(L41,"-",REPT(" ",100)),100))),""))</f>
        <v/>
      </c>
      <c r="P41">
        <f>IF(M41=1,E41,D41)</f>
        <v/>
      </c>
      <c r="Q41">
        <f>IF(C41&lt;2,"",TRIM(IF(AND(2&gt;=IF(M41=1,3,2),2&lt;=C41-IF(S41="",0,1)),E41&amp;" ","")&amp;IF(AND(3&gt;=IF(M41=1,3,2),3&lt;=C41-IF(S41="",0,1)),F41&amp;" ","")&amp;IF(AND(4&gt;=IF(M41=1,3,2),4&lt;=C41-IF(S41="",0,1)),G41&amp;" ","")&amp;IF(AND(5&gt;=IF(M41=1,3,2),5&lt;=C41-IF(S41="",0,1)),H41&amp;" ","")&amp;IF(AND(6&gt;=IF(M41=1,3,2),6&lt;=C41-IF(S41="",0,1)),I41&amp;" ","")&amp;IF(AND(7&gt;=IF(M41=1,3,2),7&lt;=C41-IF(S41="",0,1)),J41&amp;" ","")&amp;IF(AND(8&gt;=IF(M41=1,3,2),8&lt;=C41-IF(S41="",0,1)),K41&amp;" ","")))</f>
        <v/>
      </c>
      <c r="R41">
        <f>IF(Q41="","",IFERROR(VLOOKUP(Q41,資格マスタ!$A:$B,2,FALSE),Q41))</f>
        <v/>
      </c>
      <c r="S41" s="132">
        <f>IF(C41&lt;2,"",IFERROR(IF(OR(LEFT(INDEX(D41:K41,MIN(8,MAX(1,C41))),2)="令和",LEFT(INDEX(D41:K41,MIN(8,MAX(1,C41))),2)="平成",LEFT(INDEX(D41:K41,MIN(8,MAX(1,C41))),2)="昭和"),DATE(VALUE(MID(INDEX(D41:K41,MIN(8,MAX(1,C41))),3,FIND("年",INDEX(D41:K41,MIN(8,MAX(1,C41))))-3))+IF(LEFT(INDEX(D41:K41,MIN(8,MAX(1,C41))),2)="令和",2018,IF(LEFT(INDEX(D41:K41,MIN(8,MAX(1,C41))),2)="平成",1988,1925)),VALUE(MID(INDEX(D41:K41,MIN(8,MAX(1,C41))),FIND("年",INDEX(D41:K41,MIN(8,MAX(1,C41))))+1,FIND("月",INDEX(D41:K41,MIN(8,MAX(1,C41))))-FIND("年",INDEX(D41:K41,MIN(8,MAX(1,C41))))-1)),VALUE(SUBSTITUTE(MID(INDEX(D41:K41,MIN(8,MAX(1,C41))),FIND("月",INDEX(D41:K41,MIN(8,MAX(1,C41))))+1,10),"日",""))),DATE(VALUE(TRIM(MID(SUBSTITUTE(AA41,"/",REPT(" ",50)),1,50))),VALUE(TRIM(MID(SUBSTITUTE(AA41,"/",REPT(" ",50)),51,50))),VALUE(TRIM(MID(SUBSTITUTE(AA41,"/",REPT(" ",50)),101,50))))),IFERROR(DATEVALUE(INDEX(D41:K41,MIN(8,MAX(1,C41)))),"")))</f>
        <v/>
      </c>
      <c r="T41">
        <f>IF(B41="","",IFERROR(MATCH(O41,入力!$C$5:$C$44,0),IFERROR(MATCH(SUBSTITUTE(SUBSTITUTE(P41," ",""),"　",""),入力!$AJ$5:$AJ$44,0),"")))</f>
        <v/>
      </c>
      <c r="U41">
        <f>IF(T41="","",INDEX(入力!$D$5:$D$44,T41))</f>
        <v/>
      </c>
      <c r="V41">
        <f>IF(B41="","",IF(T41="","要確認（名簿と照合できません）",IF(R41="","要確認（資格名がありません）",IF(S41="","要確認（取得日が読めません）",IF((IF(INDEX(入力!$N$5:$N$44,T41)=R41,1,0)+IF(INDEX(入力!$P$5:$P$44,T41)=R41,1,0)+IF(INDEX(入力!$R$5:$R$44,T41)=R41,1,0)+IF(INDEX(入力!$T$5:$T$44,T41)=R41,1,0)+IF(INDEX(入力!$V$5:$V$44,T41)=R41,1,0)+IF(INDEX(入力!$X$5:$X$44,T41)=R41,1,0))+(COUNTIFS($T$6:$T$205,T41,$R$6:$R$205,R41,$X$6:$X$205,"&lt;"&amp;X41))&gt;0,"重複","反映")))))</f>
        <v/>
      </c>
      <c r="W41">
        <f>IF(V41="反映",1,0)</f>
        <v/>
      </c>
      <c r="X41" t="n">
        <v>41</v>
      </c>
      <c r="Y41">
        <f>IF(W41=0,"",COUNTIFS($T$6:$T$205,T41,$W$6:$W$205,1,$S$6:$S$205,"&lt;"&amp;S41)+COUNTIFS($T$6:$T$205,T41,$W$6:$W$205,1,$S$6:$S$205,S41,$X$6:$X$205,"&lt;"&amp;X41)+1)</f>
        <v/>
      </c>
      <c r="Z41">
        <f>IF(Y41="","",T41&amp;"_"&amp;Y41)</f>
        <v/>
      </c>
      <c r="AA41">
        <f>SUBSTITUTE(SUBSTITUTE(SUBSTITUTE(SUBSTITUTE(SUBSTITUTE(INDEX(D41:K41,MIN(8,MAX(1,C41))),"年","/"),"月","/"),"日",""),"-","/"),".","/")</f>
        <v/>
      </c>
    </row>
    <row r="42">
      <c r="A42" s="131" t="n"/>
      <c r="B42">
        <f>TRIM(SUBSTITUTE(SUBSTITUTE(SUBSTITUTE(A42,CHAR(9)," "),"　"," "),CHAR(160)," "))</f>
        <v/>
      </c>
      <c r="C42">
        <f>IF(B42="",0,LEN(B42)-LEN(SUBSTITUTE(B42," ",""))+1)</f>
        <v/>
      </c>
      <c r="D42">
        <f>IF(C42&gt;=1,TRIM(MID(SUBSTITUTE(B42," ",REPT(" ",200)),1,200)),"")</f>
        <v/>
      </c>
      <c r="E42">
        <f>IF(C42&gt;=2,TRIM(MID(SUBSTITUTE(B42," ",REPT(" ",200)),201,200)),"")</f>
        <v/>
      </c>
      <c r="F42">
        <f>IF(C42&gt;=3,TRIM(MID(SUBSTITUTE(B42," ",REPT(" ",200)),401,200)),"")</f>
        <v/>
      </c>
      <c r="G42">
        <f>IF(C42&gt;=4,TRIM(MID(SUBSTITUTE(B42," ",REPT(" ",200)),601,200)),"")</f>
        <v/>
      </c>
      <c r="H42">
        <f>IF(C42&gt;=5,TRIM(MID(SUBSTITUTE(B42," ",REPT(" ",200)),801,200)),"")</f>
        <v/>
      </c>
      <c r="I42">
        <f>IF(C42&gt;=6,TRIM(MID(SUBSTITUTE(B42," ",REPT(" ",200)),1001,200)),"")</f>
        <v/>
      </c>
      <c r="J42">
        <f>IF(C42&gt;=7,TRIM(MID(SUBSTITUTE(B42," ",REPT(" ",200)),1201,200)),"")</f>
        <v/>
      </c>
      <c r="K42">
        <f>IF(C42&gt;=8,TRIM(MID(SUBSTITUTE(B42," ",REPT(" ",200)),1401,200)),"")</f>
        <v/>
      </c>
      <c r="L42">
        <f>SUBSTITUTE(SUBSTITUTE(SUBSTITUTE(D42,"年","-"),"組","-"),"番","")</f>
        <v/>
      </c>
      <c r="M42">
        <f>IF(D42="",0,IF(ISNUMBER(VALUE(SUBSTITUTE(L42,"-",""))),1,0))</f>
        <v/>
      </c>
      <c r="N42">
        <f>IF(M42=0,"",IFERROR(VALUE(TRIM(MID(SUBSTITUTE(L42,"-",REPT(" ",100)),101,100))),""))</f>
        <v/>
      </c>
      <c r="O42">
        <f>IF(M42=0,"",IFERROR(VALUE(TRIM(RIGHT(SUBSTITUTE(L42,"-",REPT(" ",100)),100))),""))</f>
        <v/>
      </c>
      <c r="P42">
        <f>IF(M42=1,E42,D42)</f>
        <v/>
      </c>
      <c r="Q42">
        <f>IF(C42&lt;2,"",TRIM(IF(AND(2&gt;=IF(M42=1,3,2),2&lt;=C42-IF(S42="",0,1)),E42&amp;" ","")&amp;IF(AND(3&gt;=IF(M42=1,3,2),3&lt;=C42-IF(S42="",0,1)),F42&amp;" ","")&amp;IF(AND(4&gt;=IF(M42=1,3,2),4&lt;=C42-IF(S42="",0,1)),G42&amp;" ","")&amp;IF(AND(5&gt;=IF(M42=1,3,2),5&lt;=C42-IF(S42="",0,1)),H42&amp;" ","")&amp;IF(AND(6&gt;=IF(M42=1,3,2),6&lt;=C42-IF(S42="",0,1)),I42&amp;" ","")&amp;IF(AND(7&gt;=IF(M42=1,3,2),7&lt;=C42-IF(S42="",0,1)),J42&amp;" ","")&amp;IF(AND(8&gt;=IF(M42=1,3,2),8&lt;=C42-IF(S42="",0,1)),K42&amp;" ","")))</f>
        <v/>
      </c>
      <c r="R42">
        <f>IF(Q42="","",IFERROR(VLOOKUP(Q42,資格マスタ!$A:$B,2,FALSE),Q42))</f>
        <v/>
      </c>
      <c r="S42" s="132">
        <f>IF(C42&lt;2,"",IFERROR(IF(OR(LEFT(INDEX(D42:K42,MIN(8,MAX(1,C42))),2)="令和",LEFT(INDEX(D42:K42,MIN(8,MAX(1,C42))),2)="平成",LEFT(INDEX(D42:K42,MIN(8,MAX(1,C42))),2)="昭和"),DATE(VALUE(MID(INDEX(D42:K42,MIN(8,MAX(1,C42))),3,FIND("年",INDEX(D42:K42,MIN(8,MAX(1,C42))))-3))+IF(LEFT(INDEX(D42:K42,MIN(8,MAX(1,C42))),2)="令和",2018,IF(LEFT(INDEX(D42:K42,MIN(8,MAX(1,C42))),2)="平成",1988,1925)),VALUE(MID(INDEX(D42:K42,MIN(8,MAX(1,C42))),FIND("年",INDEX(D42:K42,MIN(8,MAX(1,C42))))+1,FIND("月",INDEX(D42:K42,MIN(8,MAX(1,C42))))-FIND("年",INDEX(D42:K42,MIN(8,MAX(1,C42))))-1)),VALUE(SUBSTITUTE(MID(INDEX(D42:K42,MIN(8,MAX(1,C42))),FIND("月",INDEX(D42:K42,MIN(8,MAX(1,C42))))+1,10),"日",""))),DATE(VALUE(TRIM(MID(SUBSTITUTE(AA42,"/",REPT(" ",50)),1,50))),VALUE(TRIM(MID(SUBSTITUTE(AA42,"/",REPT(" ",50)),51,50))),VALUE(TRIM(MID(SUBSTITUTE(AA42,"/",REPT(" ",50)),101,50))))),IFERROR(DATEVALUE(INDEX(D42:K42,MIN(8,MAX(1,C42)))),"")))</f>
        <v/>
      </c>
      <c r="T42">
        <f>IF(B42="","",IFERROR(MATCH(O42,入力!$C$5:$C$44,0),IFERROR(MATCH(SUBSTITUTE(SUBSTITUTE(P42," ",""),"　",""),入力!$AJ$5:$AJ$44,0),"")))</f>
        <v/>
      </c>
      <c r="U42">
        <f>IF(T42="","",INDEX(入力!$D$5:$D$44,T42))</f>
        <v/>
      </c>
      <c r="V42">
        <f>IF(B42="","",IF(T42="","要確認（名簿と照合できません）",IF(R42="","要確認（資格名がありません）",IF(S42="","要確認（取得日が読めません）",IF((IF(INDEX(入力!$N$5:$N$44,T42)=R42,1,0)+IF(INDEX(入力!$P$5:$P$44,T42)=R42,1,0)+IF(INDEX(入力!$R$5:$R$44,T42)=R42,1,0)+IF(INDEX(入力!$T$5:$T$44,T42)=R42,1,0)+IF(INDEX(入力!$V$5:$V$44,T42)=R42,1,0)+IF(INDEX(入力!$X$5:$X$44,T42)=R42,1,0))+(COUNTIFS($T$6:$T$205,T42,$R$6:$R$205,R42,$X$6:$X$205,"&lt;"&amp;X42))&gt;0,"重複","反映")))))</f>
        <v/>
      </c>
      <c r="W42">
        <f>IF(V42="反映",1,0)</f>
        <v/>
      </c>
      <c r="X42" t="n">
        <v>42</v>
      </c>
      <c r="Y42">
        <f>IF(W42=0,"",COUNTIFS($T$6:$T$205,T42,$W$6:$W$205,1,$S$6:$S$205,"&lt;"&amp;S42)+COUNTIFS($T$6:$T$205,T42,$W$6:$W$205,1,$S$6:$S$205,S42,$X$6:$X$205,"&lt;"&amp;X42)+1)</f>
        <v/>
      </c>
      <c r="Z42">
        <f>IF(Y42="","",T42&amp;"_"&amp;Y42)</f>
        <v/>
      </c>
      <c r="AA42">
        <f>SUBSTITUTE(SUBSTITUTE(SUBSTITUTE(SUBSTITUTE(SUBSTITUTE(INDEX(D42:K42,MIN(8,MAX(1,C42))),"年","/"),"月","/"),"日",""),"-","/"),".","/")</f>
        <v/>
      </c>
    </row>
    <row r="43">
      <c r="A43" s="131" t="n"/>
      <c r="B43">
        <f>TRIM(SUBSTITUTE(SUBSTITUTE(SUBSTITUTE(A43,CHAR(9)," "),"　"," "),CHAR(160)," "))</f>
        <v/>
      </c>
      <c r="C43">
        <f>IF(B43="",0,LEN(B43)-LEN(SUBSTITUTE(B43," ",""))+1)</f>
        <v/>
      </c>
      <c r="D43">
        <f>IF(C43&gt;=1,TRIM(MID(SUBSTITUTE(B43," ",REPT(" ",200)),1,200)),"")</f>
        <v/>
      </c>
      <c r="E43">
        <f>IF(C43&gt;=2,TRIM(MID(SUBSTITUTE(B43," ",REPT(" ",200)),201,200)),"")</f>
        <v/>
      </c>
      <c r="F43">
        <f>IF(C43&gt;=3,TRIM(MID(SUBSTITUTE(B43," ",REPT(" ",200)),401,200)),"")</f>
        <v/>
      </c>
      <c r="G43">
        <f>IF(C43&gt;=4,TRIM(MID(SUBSTITUTE(B43," ",REPT(" ",200)),601,200)),"")</f>
        <v/>
      </c>
      <c r="H43">
        <f>IF(C43&gt;=5,TRIM(MID(SUBSTITUTE(B43," ",REPT(" ",200)),801,200)),"")</f>
        <v/>
      </c>
      <c r="I43">
        <f>IF(C43&gt;=6,TRIM(MID(SUBSTITUTE(B43," ",REPT(" ",200)),1001,200)),"")</f>
        <v/>
      </c>
      <c r="J43">
        <f>IF(C43&gt;=7,TRIM(MID(SUBSTITUTE(B43," ",REPT(" ",200)),1201,200)),"")</f>
        <v/>
      </c>
      <c r="K43">
        <f>IF(C43&gt;=8,TRIM(MID(SUBSTITUTE(B43," ",REPT(" ",200)),1401,200)),"")</f>
        <v/>
      </c>
      <c r="L43">
        <f>SUBSTITUTE(SUBSTITUTE(SUBSTITUTE(D43,"年","-"),"組","-"),"番","")</f>
        <v/>
      </c>
      <c r="M43">
        <f>IF(D43="",0,IF(ISNUMBER(VALUE(SUBSTITUTE(L43,"-",""))),1,0))</f>
        <v/>
      </c>
      <c r="N43">
        <f>IF(M43=0,"",IFERROR(VALUE(TRIM(MID(SUBSTITUTE(L43,"-",REPT(" ",100)),101,100))),""))</f>
        <v/>
      </c>
      <c r="O43">
        <f>IF(M43=0,"",IFERROR(VALUE(TRIM(RIGHT(SUBSTITUTE(L43,"-",REPT(" ",100)),100))),""))</f>
        <v/>
      </c>
      <c r="P43">
        <f>IF(M43=1,E43,D43)</f>
        <v/>
      </c>
      <c r="Q43">
        <f>IF(C43&lt;2,"",TRIM(IF(AND(2&gt;=IF(M43=1,3,2),2&lt;=C43-IF(S43="",0,1)),E43&amp;" ","")&amp;IF(AND(3&gt;=IF(M43=1,3,2),3&lt;=C43-IF(S43="",0,1)),F43&amp;" ","")&amp;IF(AND(4&gt;=IF(M43=1,3,2),4&lt;=C43-IF(S43="",0,1)),G43&amp;" ","")&amp;IF(AND(5&gt;=IF(M43=1,3,2),5&lt;=C43-IF(S43="",0,1)),H43&amp;" ","")&amp;IF(AND(6&gt;=IF(M43=1,3,2),6&lt;=C43-IF(S43="",0,1)),I43&amp;" ","")&amp;IF(AND(7&gt;=IF(M43=1,3,2),7&lt;=C43-IF(S43="",0,1)),J43&amp;" ","")&amp;IF(AND(8&gt;=IF(M43=1,3,2),8&lt;=C43-IF(S43="",0,1)),K43&amp;" ","")))</f>
        <v/>
      </c>
      <c r="R43">
        <f>IF(Q43="","",IFERROR(VLOOKUP(Q43,資格マスタ!$A:$B,2,FALSE),Q43))</f>
        <v/>
      </c>
      <c r="S43" s="132">
        <f>IF(C43&lt;2,"",IFERROR(IF(OR(LEFT(INDEX(D43:K43,MIN(8,MAX(1,C43))),2)="令和",LEFT(INDEX(D43:K43,MIN(8,MAX(1,C43))),2)="平成",LEFT(INDEX(D43:K43,MIN(8,MAX(1,C43))),2)="昭和"),DATE(VALUE(MID(INDEX(D43:K43,MIN(8,MAX(1,C43))),3,FIND("年",INDEX(D43:K43,MIN(8,MAX(1,C43))))-3))+IF(LEFT(INDEX(D43:K43,MIN(8,MAX(1,C43))),2)="令和",2018,IF(LEFT(INDEX(D43:K43,MIN(8,MAX(1,C43))),2)="平成",1988,1925)),VALUE(MID(INDEX(D43:K43,MIN(8,MAX(1,C43))),FIND("年",INDEX(D43:K43,MIN(8,MAX(1,C43))))+1,FIND("月",INDEX(D43:K43,MIN(8,MAX(1,C43))))-FIND("年",INDEX(D43:K43,MIN(8,MAX(1,C43))))-1)),VALUE(SUBSTITUTE(MID(INDEX(D43:K43,MIN(8,MAX(1,C43))),FIND("月",INDEX(D43:K43,MIN(8,MAX(1,C43))))+1,10),"日",""))),DATE(VALUE(TRIM(MID(SUBSTITUTE(AA43,"/",REPT(" ",50)),1,50))),VALUE(TRIM(MID(SUBSTITUTE(AA43,"/",REPT(" ",50)),51,50))),VALUE(TRIM(MID(SUBSTITUTE(AA43,"/",REPT(" ",50)),101,50))))),IFERROR(DATEVALUE(INDEX(D43:K43,MIN(8,MAX(1,C43)))),"")))</f>
        <v/>
      </c>
      <c r="T43">
        <f>IF(B43="","",IFERROR(MATCH(O43,入力!$C$5:$C$44,0),IFERROR(MATCH(SUBSTITUTE(SUBSTITUTE(P43," ",""),"　",""),入力!$AJ$5:$AJ$44,0),"")))</f>
        <v/>
      </c>
      <c r="U43">
        <f>IF(T43="","",INDEX(入力!$D$5:$D$44,T43))</f>
        <v/>
      </c>
      <c r="V43">
        <f>IF(B43="","",IF(T43="","要確認（名簿と照合できません）",IF(R43="","要確認（資格名がありません）",IF(S43="","要確認（取得日が読めません）",IF((IF(INDEX(入力!$N$5:$N$44,T43)=R43,1,0)+IF(INDEX(入力!$P$5:$P$44,T43)=R43,1,0)+IF(INDEX(入力!$R$5:$R$44,T43)=R43,1,0)+IF(INDEX(入力!$T$5:$T$44,T43)=R43,1,0)+IF(INDEX(入力!$V$5:$V$44,T43)=R43,1,0)+IF(INDEX(入力!$X$5:$X$44,T43)=R43,1,0))+(COUNTIFS($T$6:$T$205,T43,$R$6:$R$205,R43,$X$6:$X$205,"&lt;"&amp;X43))&gt;0,"重複","反映")))))</f>
        <v/>
      </c>
      <c r="W43">
        <f>IF(V43="反映",1,0)</f>
        <v/>
      </c>
      <c r="X43" t="n">
        <v>43</v>
      </c>
      <c r="Y43">
        <f>IF(W43=0,"",COUNTIFS($T$6:$T$205,T43,$W$6:$W$205,1,$S$6:$S$205,"&lt;"&amp;S43)+COUNTIFS($T$6:$T$205,T43,$W$6:$W$205,1,$S$6:$S$205,S43,$X$6:$X$205,"&lt;"&amp;X43)+1)</f>
        <v/>
      </c>
      <c r="Z43">
        <f>IF(Y43="","",T43&amp;"_"&amp;Y43)</f>
        <v/>
      </c>
      <c r="AA43">
        <f>SUBSTITUTE(SUBSTITUTE(SUBSTITUTE(SUBSTITUTE(SUBSTITUTE(INDEX(D43:K43,MIN(8,MAX(1,C43))),"年","/"),"月","/"),"日",""),"-","/"),".","/")</f>
        <v/>
      </c>
    </row>
    <row r="44">
      <c r="A44" s="131" t="n"/>
      <c r="B44">
        <f>TRIM(SUBSTITUTE(SUBSTITUTE(SUBSTITUTE(A44,CHAR(9)," "),"　"," "),CHAR(160)," "))</f>
        <v/>
      </c>
      <c r="C44">
        <f>IF(B44="",0,LEN(B44)-LEN(SUBSTITUTE(B44," ",""))+1)</f>
        <v/>
      </c>
      <c r="D44">
        <f>IF(C44&gt;=1,TRIM(MID(SUBSTITUTE(B44," ",REPT(" ",200)),1,200)),"")</f>
        <v/>
      </c>
      <c r="E44">
        <f>IF(C44&gt;=2,TRIM(MID(SUBSTITUTE(B44," ",REPT(" ",200)),201,200)),"")</f>
        <v/>
      </c>
      <c r="F44">
        <f>IF(C44&gt;=3,TRIM(MID(SUBSTITUTE(B44," ",REPT(" ",200)),401,200)),"")</f>
        <v/>
      </c>
      <c r="G44">
        <f>IF(C44&gt;=4,TRIM(MID(SUBSTITUTE(B44," ",REPT(" ",200)),601,200)),"")</f>
        <v/>
      </c>
      <c r="H44">
        <f>IF(C44&gt;=5,TRIM(MID(SUBSTITUTE(B44," ",REPT(" ",200)),801,200)),"")</f>
        <v/>
      </c>
      <c r="I44">
        <f>IF(C44&gt;=6,TRIM(MID(SUBSTITUTE(B44," ",REPT(" ",200)),1001,200)),"")</f>
        <v/>
      </c>
      <c r="J44">
        <f>IF(C44&gt;=7,TRIM(MID(SUBSTITUTE(B44," ",REPT(" ",200)),1201,200)),"")</f>
        <v/>
      </c>
      <c r="K44">
        <f>IF(C44&gt;=8,TRIM(MID(SUBSTITUTE(B44," ",REPT(" ",200)),1401,200)),"")</f>
        <v/>
      </c>
      <c r="L44">
        <f>SUBSTITUTE(SUBSTITUTE(SUBSTITUTE(D44,"年","-"),"組","-"),"番","")</f>
        <v/>
      </c>
      <c r="M44">
        <f>IF(D44="",0,IF(ISNUMBER(VALUE(SUBSTITUTE(L44,"-",""))),1,0))</f>
        <v/>
      </c>
      <c r="N44">
        <f>IF(M44=0,"",IFERROR(VALUE(TRIM(MID(SUBSTITUTE(L44,"-",REPT(" ",100)),101,100))),""))</f>
        <v/>
      </c>
      <c r="O44">
        <f>IF(M44=0,"",IFERROR(VALUE(TRIM(RIGHT(SUBSTITUTE(L44,"-",REPT(" ",100)),100))),""))</f>
        <v/>
      </c>
      <c r="P44">
        <f>IF(M44=1,E44,D44)</f>
        <v/>
      </c>
      <c r="Q44">
        <f>IF(C44&lt;2,"",TRIM(IF(AND(2&gt;=IF(M44=1,3,2),2&lt;=C44-IF(S44="",0,1)),E44&amp;" ","")&amp;IF(AND(3&gt;=IF(M44=1,3,2),3&lt;=C44-IF(S44="",0,1)),F44&amp;" ","")&amp;IF(AND(4&gt;=IF(M44=1,3,2),4&lt;=C44-IF(S44="",0,1)),G44&amp;" ","")&amp;IF(AND(5&gt;=IF(M44=1,3,2),5&lt;=C44-IF(S44="",0,1)),H44&amp;" ","")&amp;IF(AND(6&gt;=IF(M44=1,3,2),6&lt;=C44-IF(S44="",0,1)),I44&amp;" ","")&amp;IF(AND(7&gt;=IF(M44=1,3,2),7&lt;=C44-IF(S44="",0,1)),J44&amp;" ","")&amp;IF(AND(8&gt;=IF(M44=1,3,2),8&lt;=C44-IF(S44="",0,1)),K44&amp;" ","")))</f>
        <v/>
      </c>
      <c r="R44">
        <f>IF(Q44="","",IFERROR(VLOOKUP(Q44,資格マスタ!$A:$B,2,FALSE),Q44))</f>
        <v/>
      </c>
      <c r="S44" s="132">
        <f>IF(C44&lt;2,"",IFERROR(IF(OR(LEFT(INDEX(D44:K44,MIN(8,MAX(1,C44))),2)="令和",LEFT(INDEX(D44:K44,MIN(8,MAX(1,C44))),2)="平成",LEFT(INDEX(D44:K44,MIN(8,MAX(1,C44))),2)="昭和"),DATE(VALUE(MID(INDEX(D44:K44,MIN(8,MAX(1,C44))),3,FIND("年",INDEX(D44:K44,MIN(8,MAX(1,C44))))-3))+IF(LEFT(INDEX(D44:K44,MIN(8,MAX(1,C44))),2)="令和",2018,IF(LEFT(INDEX(D44:K44,MIN(8,MAX(1,C44))),2)="平成",1988,1925)),VALUE(MID(INDEX(D44:K44,MIN(8,MAX(1,C44))),FIND("年",INDEX(D44:K44,MIN(8,MAX(1,C44))))+1,FIND("月",INDEX(D44:K44,MIN(8,MAX(1,C44))))-FIND("年",INDEX(D44:K44,MIN(8,MAX(1,C44))))-1)),VALUE(SUBSTITUTE(MID(INDEX(D44:K44,MIN(8,MAX(1,C44))),FIND("月",INDEX(D44:K44,MIN(8,MAX(1,C44))))+1,10),"日",""))),DATE(VALUE(TRIM(MID(SUBSTITUTE(AA44,"/",REPT(" ",50)),1,50))),VALUE(TRIM(MID(SUBSTITUTE(AA44,"/",REPT(" ",50)),51,50))),VALUE(TRIM(MID(SUBSTITUTE(AA44,"/",REPT(" ",50)),101,50))))),IFERROR(DATEVALUE(INDEX(D44:K44,MIN(8,MAX(1,C44)))),"")))</f>
        <v/>
      </c>
      <c r="T44">
        <f>IF(B44="","",IFERROR(MATCH(O44,入力!$C$5:$C$44,0),IFERROR(MATCH(SUBSTITUTE(SUBSTITUTE(P44," ",""),"　",""),入力!$AJ$5:$AJ$44,0),"")))</f>
        <v/>
      </c>
      <c r="U44">
        <f>IF(T44="","",INDEX(入力!$D$5:$D$44,T44))</f>
        <v/>
      </c>
      <c r="V44">
        <f>IF(B44="","",IF(T44="","要確認（名簿と照合できません）",IF(R44="","要確認（資格名がありません）",IF(S44="","要確認（取得日が読めません）",IF((IF(INDEX(入力!$N$5:$N$44,T44)=R44,1,0)+IF(INDEX(入力!$P$5:$P$44,T44)=R44,1,0)+IF(INDEX(入力!$R$5:$R$44,T44)=R44,1,0)+IF(INDEX(入力!$T$5:$T$44,T44)=R44,1,0)+IF(INDEX(入力!$V$5:$V$44,T44)=R44,1,0)+IF(INDEX(入力!$X$5:$X$44,T44)=R44,1,0))+(COUNTIFS($T$6:$T$205,T44,$R$6:$R$205,R44,$X$6:$X$205,"&lt;"&amp;X44))&gt;0,"重複","反映")))))</f>
        <v/>
      </c>
      <c r="W44">
        <f>IF(V44="反映",1,0)</f>
        <v/>
      </c>
      <c r="X44" t="n">
        <v>44</v>
      </c>
      <c r="Y44">
        <f>IF(W44=0,"",COUNTIFS($T$6:$T$205,T44,$W$6:$W$205,1,$S$6:$S$205,"&lt;"&amp;S44)+COUNTIFS($T$6:$T$205,T44,$W$6:$W$205,1,$S$6:$S$205,S44,$X$6:$X$205,"&lt;"&amp;X44)+1)</f>
        <v/>
      </c>
      <c r="Z44">
        <f>IF(Y44="","",T44&amp;"_"&amp;Y44)</f>
        <v/>
      </c>
      <c r="AA44">
        <f>SUBSTITUTE(SUBSTITUTE(SUBSTITUTE(SUBSTITUTE(SUBSTITUTE(INDEX(D44:K44,MIN(8,MAX(1,C44))),"年","/"),"月","/"),"日",""),"-","/"),".","/")</f>
        <v/>
      </c>
    </row>
    <row r="45">
      <c r="A45" s="131" t="n"/>
      <c r="B45">
        <f>TRIM(SUBSTITUTE(SUBSTITUTE(SUBSTITUTE(A45,CHAR(9)," "),"　"," "),CHAR(160)," "))</f>
        <v/>
      </c>
      <c r="C45">
        <f>IF(B45="",0,LEN(B45)-LEN(SUBSTITUTE(B45," ",""))+1)</f>
        <v/>
      </c>
      <c r="D45">
        <f>IF(C45&gt;=1,TRIM(MID(SUBSTITUTE(B45," ",REPT(" ",200)),1,200)),"")</f>
        <v/>
      </c>
      <c r="E45">
        <f>IF(C45&gt;=2,TRIM(MID(SUBSTITUTE(B45," ",REPT(" ",200)),201,200)),"")</f>
        <v/>
      </c>
      <c r="F45">
        <f>IF(C45&gt;=3,TRIM(MID(SUBSTITUTE(B45," ",REPT(" ",200)),401,200)),"")</f>
        <v/>
      </c>
      <c r="G45">
        <f>IF(C45&gt;=4,TRIM(MID(SUBSTITUTE(B45," ",REPT(" ",200)),601,200)),"")</f>
        <v/>
      </c>
      <c r="H45">
        <f>IF(C45&gt;=5,TRIM(MID(SUBSTITUTE(B45," ",REPT(" ",200)),801,200)),"")</f>
        <v/>
      </c>
      <c r="I45">
        <f>IF(C45&gt;=6,TRIM(MID(SUBSTITUTE(B45," ",REPT(" ",200)),1001,200)),"")</f>
        <v/>
      </c>
      <c r="J45">
        <f>IF(C45&gt;=7,TRIM(MID(SUBSTITUTE(B45," ",REPT(" ",200)),1201,200)),"")</f>
        <v/>
      </c>
      <c r="K45">
        <f>IF(C45&gt;=8,TRIM(MID(SUBSTITUTE(B45," ",REPT(" ",200)),1401,200)),"")</f>
        <v/>
      </c>
      <c r="L45">
        <f>SUBSTITUTE(SUBSTITUTE(SUBSTITUTE(D45,"年","-"),"組","-"),"番","")</f>
        <v/>
      </c>
      <c r="M45">
        <f>IF(D45="",0,IF(ISNUMBER(VALUE(SUBSTITUTE(L45,"-",""))),1,0))</f>
        <v/>
      </c>
      <c r="N45">
        <f>IF(M45=0,"",IFERROR(VALUE(TRIM(MID(SUBSTITUTE(L45,"-",REPT(" ",100)),101,100))),""))</f>
        <v/>
      </c>
      <c r="O45">
        <f>IF(M45=0,"",IFERROR(VALUE(TRIM(RIGHT(SUBSTITUTE(L45,"-",REPT(" ",100)),100))),""))</f>
        <v/>
      </c>
      <c r="P45">
        <f>IF(M45=1,E45,D45)</f>
        <v/>
      </c>
      <c r="Q45">
        <f>IF(C45&lt;2,"",TRIM(IF(AND(2&gt;=IF(M45=1,3,2),2&lt;=C45-IF(S45="",0,1)),E45&amp;" ","")&amp;IF(AND(3&gt;=IF(M45=1,3,2),3&lt;=C45-IF(S45="",0,1)),F45&amp;" ","")&amp;IF(AND(4&gt;=IF(M45=1,3,2),4&lt;=C45-IF(S45="",0,1)),G45&amp;" ","")&amp;IF(AND(5&gt;=IF(M45=1,3,2),5&lt;=C45-IF(S45="",0,1)),H45&amp;" ","")&amp;IF(AND(6&gt;=IF(M45=1,3,2),6&lt;=C45-IF(S45="",0,1)),I45&amp;" ","")&amp;IF(AND(7&gt;=IF(M45=1,3,2),7&lt;=C45-IF(S45="",0,1)),J45&amp;" ","")&amp;IF(AND(8&gt;=IF(M45=1,3,2),8&lt;=C45-IF(S45="",0,1)),K45&amp;" ","")))</f>
        <v/>
      </c>
      <c r="R45">
        <f>IF(Q45="","",IFERROR(VLOOKUP(Q45,資格マスタ!$A:$B,2,FALSE),Q45))</f>
        <v/>
      </c>
      <c r="S45" s="132">
        <f>IF(C45&lt;2,"",IFERROR(IF(OR(LEFT(INDEX(D45:K45,MIN(8,MAX(1,C45))),2)="令和",LEFT(INDEX(D45:K45,MIN(8,MAX(1,C45))),2)="平成",LEFT(INDEX(D45:K45,MIN(8,MAX(1,C45))),2)="昭和"),DATE(VALUE(MID(INDEX(D45:K45,MIN(8,MAX(1,C45))),3,FIND("年",INDEX(D45:K45,MIN(8,MAX(1,C45))))-3))+IF(LEFT(INDEX(D45:K45,MIN(8,MAX(1,C45))),2)="令和",2018,IF(LEFT(INDEX(D45:K45,MIN(8,MAX(1,C45))),2)="平成",1988,1925)),VALUE(MID(INDEX(D45:K45,MIN(8,MAX(1,C45))),FIND("年",INDEX(D45:K45,MIN(8,MAX(1,C45))))+1,FIND("月",INDEX(D45:K45,MIN(8,MAX(1,C45))))-FIND("年",INDEX(D45:K45,MIN(8,MAX(1,C45))))-1)),VALUE(SUBSTITUTE(MID(INDEX(D45:K45,MIN(8,MAX(1,C45))),FIND("月",INDEX(D45:K45,MIN(8,MAX(1,C45))))+1,10),"日",""))),DATE(VALUE(TRIM(MID(SUBSTITUTE(AA45,"/",REPT(" ",50)),1,50))),VALUE(TRIM(MID(SUBSTITUTE(AA45,"/",REPT(" ",50)),51,50))),VALUE(TRIM(MID(SUBSTITUTE(AA45,"/",REPT(" ",50)),101,50))))),IFERROR(DATEVALUE(INDEX(D45:K45,MIN(8,MAX(1,C45)))),"")))</f>
        <v/>
      </c>
      <c r="T45">
        <f>IF(B45="","",IFERROR(MATCH(O45,入力!$C$5:$C$44,0),IFERROR(MATCH(SUBSTITUTE(SUBSTITUTE(P45," ",""),"　",""),入力!$AJ$5:$AJ$44,0),"")))</f>
        <v/>
      </c>
      <c r="U45">
        <f>IF(T45="","",INDEX(入力!$D$5:$D$44,T45))</f>
        <v/>
      </c>
      <c r="V45">
        <f>IF(B45="","",IF(T45="","要確認（名簿と照合できません）",IF(R45="","要確認（資格名がありません）",IF(S45="","要確認（取得日が読めません）",IF((IF(INDEX(入力!$N$5:$N$44,T45)=R45,1,0)+IF(INDEX(入力!$P$5:$P$44,T45)=R45,1,0)+IF(INDEX(入力!$R$5:$R$44,T45)=R45,1,0)+IF(INDEX(入力!$T$5:$T$44,T45)=R45,1,0)+IF(INDEX(入力!$V$5:$V$44,T45)=R45,1,0)+IF(INDEX(入力!$X$5:$X$44,T45)=R45,1,0))+(COUNTIFS($T$6:$T$205,T45,$R$6:$R$205,R45,$X$6:$X$205,"&lt;"&amp;X45))&gt;0,"重複","反映")))))</f>
        <v/>
      </c>
      <c r="W45">
        <f>IF(V45="反映",1,0)</f>
        <v/>
      </c>
      <c r="X45" t="n">
        <v>45</v>
      </c>
      <c r="Y45">
        <f>IF(W45=0,"",COUNTIFS($T$6:$T$205,T45,$W$6:$W$205,1,$S$6:$S$205,"&lt;"&amp;S45)+COUNTIFS($T$6:$T$205,T45,$W$6:$W$205,1,$S$6:$S$205,S45,$X$6:$X$205,"&lt;"&amp;X45)+1)</f>
        <v/>
      </c>
      <c r="Z45">
        <f>IF(Y45="","",T45&amp;"_"&amp;Y45)</f>
        <v/>
      </c>
      <c r="AA45">
        <f>SUBSTITUTE(SUBSTITUTE(SUBSTITUTE(SUBSTITUTE(SUBSTITUTE(INDEX(D45:K45,MIN(8,MAX(1,C45))),"年","/"),"月","/"),"日",""),"-","/"),".","/")</f>
        <v/>
      </c>
    </row>
    <row r="46">
      <c r="A46" s="131" t="n"/>
      <c r="B46">
        <f>TRIM(SUBSTITUTE(SUBSTITUTE(SUBSTITUTE(A46,CHAR(9)," "),"　"," "),CHAR(160)," "))</f>
        <v/>
      </c>
      <c r="C46">
        <f>IF(B46="",0,LEN(B46)-LEN(SUBSTITUTE(B46," ",""))+1)</f>
        <v/>
      </c>
      <c r="D46">
        <f>IF(C46&gt;=1,TRIM(MID(SUBSTITUTE(B46," ",REPT(" ",200)),1,200)),"")</f>
        <v/>
      </c>
      <c r="E46">
        <f>IF(C46&gt;=2,TRIM(MID(SUBSTITUTE(B46," ",REPT(" ",200)),201,200)),"")</f>
        <v/>
      </c>
      <c r="F46">
        <f>IF(C46&gt;=3,TRIM(MID(SUBSTITUTE(B46," ",REPT(" ",200)),401,200)),"")</f>
        <v/>
      </c>
      <c r="G46">
        <f>IF(C46&gt;=4,TRIM(MID(SUBSTITUTE(B46," ",REPT(" ",200)),601,200)),"")</f>
        <v/>
      </c>
      <c r="H46">
        <f>IF(C46&gt;=5,TRIM(MID(SUBSTITUTE(B46," ",REPT(" ",200)),801,200)),"")</f>
        <v/>
      </c>
      <c r="I46">
        <f>IF(C46&gt;=6,TRIM(MID(SUBSTITUTE(B46," ",REPT(" ",200)),1001,200)),"")</f>
        <v/>
      </c>
      <c r="J46">
        <f>IF(C46&gt;=7,TRIM(MID(SUBSTITUTE(B46," ",REPT(" ",200)),1201,200)),"")</f>
        <v/>
      </c>
      <c r="K46">
        <f>IF(C46&gt;=8,TRIM(MID(SUBSTITUTE(B46," ",REPT(" ",200)),1401,200)),"")</f>
        <v/>
      </c>
      <c r="L46">
        <f>SUBSTITUTE(SUBSTITUTE(SUBSTITUTE(D46,"年","-"),"組","-"),"番","")</f>
        <v/>
      </c>
      <c r="M46">
        <f>IF(D46="",0,IF(ISNUMBER(VALUE(SUBSTITUTE(L46,"-",""))),1,0))</f>
        <v/>
      </c>
      <c r="N46">
        <f>IF(M46=0,"",IFERROR(VALUE(TRIM(MID(SUBSTITUTE(L46,"-",REPT(" ",100)),101,100))),""))</f>
        <v/>
      </c>
      <c r="O46">
        <f>IF(M46=0,"",IFERROR(VALUE(TRIM(RIGHT(SUBSTITUTE(L46,"-",REPT(" ",100)),100))),""))</f>
        <v/>
      </c>
      <c r="P46">
        <f>IF(M46=1,E46,D46)</f>
        <v/>
      </c>
      <c r="Q46">
        <f>IF(C46&lt;2,"",TRIM(IF(AND(2&gt;=IF(M46=1,3,2),2&lt;=C46-IF(S46="",0,1)),E46&amp;" ","")&amp;IF(AND(3&gt;=IF(M46=1,3,2),3&lt;=C46-IF(S46="",0,1)),F46&amp;" ","")&amp;IF(AND(4&gt;=IF(M46=1,3,2),4&lt;=C46-IF(S46="",0,1)),G46&amp;" ","")&amp;IF(AND(5&gt;=IF(M46=1,3,2),5&lt;=C46-IF(S46="",0,1)),H46&amp;" ","")&amp;IF(AND(6&gt;=IF(M46=1,3,2),6&lt;=C46-IF(S46="",0,1)),I46&amp;" ","")&amp;IF(AND(7&gt;=IF(M46=1,3,2),7&lt;=C46-IF(S46="",0,1)),J46&amp;" ","")&amp;IF(AND(8&gt;=IF(M46=1,3,2),8&lt;=C46-IF(S46="",0,1)),K46&amp;" ","")))</f>
        <v/>
      </c>
      <c r="R46">
        <f>IF(Q46="","",IFERROR(VLOOKUP(Q46,資格マスタ!$A:$B,2,FALSE),Q46))</f>
        <v/>
      </c>
      <c r="S46" s="132">
        <f>IF(C46&lt;2,"",IFERROR(IF(OR(LEFT(INDEX(D46:K46,MIN(8,MAX(1,C46))),2)="令和",LEFT(INDEX(D46:K46,MIN(8,MAX(1,C46))),2)="平成",LEFT(INDEX(D46:K46,MIN(8,MAX(1,C46))),2)="昭和"),DATE(VALUE(MID(INDEX(D46:K46,MIN(8,MAX(1,C46))),3,FIND("年",INDEX(D46:K46,MIN(8,MAX(1,C46))))-3))+IF(LEFT(INDEX(D46:K46,MIN(8,MAX(1,C46))),2)="令和",2018,IF(LEFT(INDEX(D46:K46,MIN(8,MAX(1,C46))),2)="平成",1988,1925)),VALUE(MID(INDEX(D46:K46,MIN(8,MAX(1,C46))),FIND("年",INDEX(D46:K46,MIN(8,MAX(1,C46))))+1,FIND("月",INDEX(D46:K46,MIN(8,MAX(1,C46))))-FIND("年",INDEX(D46:K46,MIN(8,MAX(1,C46))))-1)),VALUE(SUBSTITUTE(MID(INDEX(D46:K46,MIN(8,MAX(1,C46))),FIND("月",INDEX(D46:K46,MIN(8,MAX(1,C46))))+1,10),"日",""))),DATE(VALUE(TRIM(MID(SUBSTITUTE(AA46,"/",REPT(" ",50)),1,50))),VALUE(TRIM(MID(SUBSTITUTE(AA46,"/",REPT(" ",50)),51,50))),VALUE(TRIM(MID(SUBSTITUTE(AA46,"/",REPT(" ",50)),101,50))))),IFERROR(DATEVALUE(INDEX(D46:K46,MIN(8,MAX(1,C46)))),"")))</f>
        <v/>
      </c>
      <c r="T46">
        <f>IF(B46="","",IFERROR(MATCH(O46,入力!$C$5:$C$44,0),IFERROR(MATCH(SUBSTITUTE(SUBSTITUTE(P46," ",""),"　",""),入力!$AJ$5:$AJ$44,0),"")))</f>
        <v/>
      </c>
      <c r="U46">
        <f>IF(T46="","",INDEX(入力!$D$5:$D$44,T46))</f>
        <v/>
      </c>
      <c r="V46">
        <f>IF(B46="","",IF(T46="","要確認（名簿と照合できません）",IF(R46="","要確認（資格名がありません）",IF(S46="","要確認（取得日が読めません）",IF((IF(INDEX(入力!$N$5:$N$44,T46)=R46,1,0)+IF(INDEX(入力!$P$5:$P$44,T46)=R46,1,0)+IF(INDEX(入力!$R$5:$R$44,T46)=R46,1,0)+IF(INDEX(入力!$T$5:$T$44,T46)=R46,1,0)+IF(INDEX(入力!$V$5:$V$44,T46)=R46,1,0)+IF(INDEX(入力!$X$5:$X$44,T46)=R46,1,0))+(COUNTIFS($T$6:$T$205,T46,$R$6:$R$205,R46,$X$6:$X$205,"&lt;"&amp;X46))&gt;0,"重複","反映")))))</f>
        <v/>
      </c>
      <c r="W46">
        <f>IF(V46="反映",1,0)</f>
        <v/>
      </c>
      <c r="X46" t="n">
        <v>46</v>
      </c>
      <c r="Y46">
        <f>IF(W46=0,"",COUNTIFS($T$6:$T$205,T46,$W$6:$W$205,1,$S$6:$S$205,"&lt;"&amp;S46)+COUNTIFS($T$6:$T$205,T46,$W$6:$W$205,1,$S$6:$S$205,S46,$X$6:$X$205,"&lt;"&amp;X46)+1)</f>
        <v/>
      </c>
      <c r="Z46">
        <f>IF(Y46="","",T46&amp;"_"&amp;Y46)</f>
        <v/>
      </c>
      <c r="AA46">
        <f>SUBSTITUTE(SUBSTITUTE(SUBSTITUTE(SUBSTITUTE(SUBSTITUTE(INDEX(D46:K46,MIN(8,MAX(1,C46))),"年","/"),"月","/"),"日",""),"-","/"),".","/")</f>
        <v/>
      </c>
    </row>
    <row r="47">
      <c r="A47" s="131" t="n"/>
      <c r="B47">
        <f>TRIM(SUBSTITUTE(SUBSTITUTE(SUBSTITUTE(A47,CHAR(9)," "),"　"," "),CHAR(160)," "))</f>
        <v/>
      </c>
      <c r="C47">
        <f>IF(B47="",0,LEN(B47)-LEN(SUBSTITUTE(B47," ",""))+1)</f>
        <v/>
      </c>
      <c r="D47">
        <f>IF(C47&gt;=1,TRIM(MID(SUBSTITUTE(B47," ",REPT(" ",200)),1,200)),"")</f>
        <v/>
      </c>
      <c r="E47">
        <f>IF(C47&gt;=2,TRIM(MID(SUBSTITUTE(B47," ",REPT(" ",200)),201,200)),"")</f>
        <v/>
      </c>
      <c r="F47">
        <f>IF(C47&gt;=3,TRIM(MID(SUBSTITUTE(B47," ",REPT(" ",200)),401,200)),"")</f>
        <v/>
      </c>
      <c r="G47">
        <f>IF(C47&gt;=4,TRIM(MID(SUBSTITUTE(B47," ",REPT(" ",200)),601,200)),"")</f>
        <v/>
      </c>
      <c r="H47">
        <f>IF(C47&gt;=5,TRIM(MID(SUBSTITUTE(B47," ",REPT(" ",200)),801,200)),"")</f>
        <v/>
      </c>
      <c r="I47">
        <f>IF(C47&gt;=6,TRIM(MID(SUBSTITUTE(B47," ",REPT(" ",200)),1001,200)),"")</f>
        <v/>
      </c>
      <c r="J47">
        <f>IF(C47&gt;=7,TRIM(MID(SUBSTITUTE(B47," ",REPT(" ",200)),1201,200)),"")</f>
        <v/>
      </c>
      <c r="K47">
        <f>IF(C47&gt;=8,TRIM(MID(SUBSTITUTE(B47," ",REPT(" ",200)),1401,200)),"")</f>
        <v/>
      </c>
      <c r="L47">
        <f>SUBSTITUTE(SUBSTITUTE(SUBSTITUTE(D47,"年","-"),"組","-"),"番","")</f>
        <v/>
      </c>
      <c r="M47">
        <f>IF(D47="",0,IF(ISNUMBER(VALUE(SUBSTITUTE(L47,"-",""))),1,0))</f>
        <v/>
      </c>
      <c r="N47">
        <f>IF(M47=0,"",IFERROR(VALUE(TRIM(MID(SUBSTITUTE(L47,"-",REPT(" ",100)),101,100))),""))</f>
        <v/>
      </c>
      <c r="O47">
        <f>IF(M47=0,"",IFERROR(VALUE(TRIM(RIGHT(SUBSTITUTE(L47,"-",REPT(" ",100)),100))),""))</f>
        <v/>
      </c>
      <c r="P47">
        <f>IF(M47=1,E47,D47)</f>
        <v/>
      </c>
      <c r="Q47">
        <f>IF(C47&lt;2,"",TRIM(IF(AND(2&gt;=IF(M47=1,3,2),2&lt;=C47-IF(S47="",0,1)),E47&amp;" ","")&amp;IF(AND(3&gt;=IF(M47=1,3,2),3&lt;=C47-IF(S47="",0,1)),F47&amp;" ","")&amp;IF(AND(4&gt;=IF(M47=1,3,2),4&lt;=C47-IF(S47="",0,1)),G47&amp;" ","")&amp;IF(AND(5&gt;=IF(M47=1,3,2),5&lt;=C47-IF(S47="",0,1)),H47&amp;" ","")&amp;IF(AND(6&gt;=IF(M47=1,3,2),6&lt;=C47-IF(S47="",0,1)),I47&amp;" ","")&amp;IF(AND(7&gt;=IF(M47=1,3,2),7&lt;=C47-IF(S47="",0,1)),J47&amp;" ","")&amp;IF(AND(8&gt;=IF(M47=1,3,2),8&lt;=C47-IF(S47="",0,1)),K47&amp;" ","")))</f>
        <v/>
      </c>
      <c r="R47">
        <f>IF(Q47="","",IFERROR(VLOOKUP(Q47,資格マスタ!$A:$B,2,FALSE),Q47))</f>
        <v/>
      </c>
      <c r="S47" s="132">
        <f>IF(C47&lt;2,"",IFERROR(IF(OR(LEFT(INDEX(D47:K47,MIN(8,MAX(1,C47))),2)="令和",LEFT(INDEX(D47:K47,MIN(8,MAX(1,C47))),2)="平成",LEFT(INDEX(D47:K47,MIN(8,MAX(1,C47))),2)="昭和"),DATE(VALUE(MID(INDEX(D47:K47,MIN(8,MAX(1,C47))),3,FIND("年",INDEX(D47:K47,MIN(8,MAX(1,C47))))-3))+IF(LEFT(INDEX(D47:K47,MIN(8,MAX(1,C47))),2)="令和",2018,IF(LEFT(INDEX(D47:K47,MIN(8,MAX(1,C47))),2)="平成",1988,1925)),VALUE(MID(INDEX(D47:K47,MIN(8,MAX(1,C47))),FIND("年",INDEX(D47:K47,MIN(8,MAX(1,C47))))+1,FIND("月",INDEX(D47:K47,MIN(8,MAX(1,C47))))-FIND("年",INDEX(D47:K47,MIN(8,MAX(1,C47))))-1)),VALUE(SUBSTITUTE(MID(INDEX(D47:K47,MIN(8,MAX(1,C47))),FIND("月",INDEX(D47:K47,MIN(8,MAX(1,C47))))+1,10),"日",""))),DATE(VALUE(TRIM(MID(SUBSTITUTE(AA47,"/",REPT(" ",50)),1,50))),VALUE(TRIM(MID(SUBSTITUTE(AA47,"/",REPT(" ",50)),51,50))),VALUE(TRIM(MID(SUBSTITUTE(AA47,"/",REPT(" ",50)),101,50))))),IFERROR(DATEVALUE(INDEX(D47:K47,MIN(8,MAX(1,C47)))),"")))</f>
        <v/>
      </c>
      <c r="T47">
        <f>IF(B47="","",IFERROR(MATCH(O47,入力!$C$5:$C$44,0),IFERROR(MATCH(SUBSTITUTE(SUBSTITUTE(P47," ",""),"　",""),入力!$AJ$5:$AJ$44,0),"")))</f>
        <v/>
      </c>
      <c r="U47">
        <f>IF(T47="","",INDEX(入力!$D$5:$D$44,T47))</f>
        <v/>
      </c>
      <c r="V47">
        <f>IF(B47="","",IF(T47="","要確認（名簿と照合できません）",IF(R47="","要確認（資格名がありません）",IF(S47="","要確認（取得日が読めません）",IF((IF(INDEX(入力!$N$5:$N$44,T47)=R47,1,0)+IF(INDEX(入力!$P$5:$P$44,T47)=R47,1,0)+IF(INDEX(入力!$R$5:$R$44,T47)=R47,1,0)+IF(INDEX(入力!$T$5:$T$44,T47)=R47,1,0)+IF(INDEX(入力!$V$5:$V$44,T47)=R47,1,0)+IF(INDEX(入力!$X$5:$X$44,T47)=R47,1,0))+(COUNTIFS($T$6:$T$205,T47,$R$6:$R$205,R47,$X$6:$X$205,"&lt;"&amp;X47))&gt;0,"重複","反映")))))</f>
        <v/>
      </c>
      <c r="W47">
        <f>IF(V47="反映",1,0)</f>
        <v/>
      </c>
      <c r="X47" t="n">
        <v>47</v>
      </c>
      <c r="Y47">
        <f>IF(W47=0,"",COUNTIFS($T$6:$T$205,T47,$W$6:$W$205,1,$S$6:$S$205,"&lt;"&amp;S47)+COUNTIFS($T$6:$T$205,T47,$W$6:$W$205,1,$S$6:$S$205,S47,$X$6:$X$205,"&lt;"&amp;X47)+1)</f>
        <v/>
      </c>
      <c r="Z47">
        <f>IF(Y47="","",T47&amp;"_"&amp;Y47)</f>
        <v/>
      </c>
      <c r="AA47">
        <f>SUBSTITUTE(SUBSTITUTE(SUBSTITUTE(SUBSTITUTE(SUBSTITUTE(INDEX(D47:K47,MIN(8,MAX(1,C47))),"年","/"),"月","/"),"日",""),"-","/"),".","/")</f>
        <v/>
      </c>
    </row>
    <row r="48">
      <c r="A48" s="131" t="n"/>
      <c r="B48">
        <f>TRIM(SUBSTITUTE(SUBSTITUTE(SUBSTITUTE(A48,CHAR(9)," "),"　"," "),CHAR(160)," "))</f>
        <v/>
      </c>
      <c r="C48">
        <f>IF(B48="",0,LEN(B48)-LEN(SUBSTITUTE(B48," ",""))+1)</f>
        <v/>
      </c>
      <c r="D48">
        <f>IF(C48&gt;=1,TRIM(MID(SUBSTITUTE(B48," ",REPT(" ",200)),1,200)),"")</f>
        <v/>
      </c>
      <c r="E48">
        <f>IF(C48&gt;=2,TRIM(MID(SUBSTITUTE(B48," ",REPT(" ",200)),201,200)),"")</f>
        <v/>
      </c>
      <c r="F48">
        <f>IF(C48&gt;=3,TRIM(MID(SUBSTITUTE(B48," ",REPT(" ",200)),401,200)),"")</f>
        <v/>
      </c>
      <c r="G48">
        <f>IF(C48&gt;=4,TRIM(MID(SUBSTITUTE(B48," ",REPT(" ",200)),601,200)),"")</f>
        <v/>
      </c>
      <c r="H48">
        <f>IF(C48&gt;=5,TRIM(MID(SUBSTITUTE(B48," ",REPT(" ",200)),801,200)),"")</f>
        <v/>
      </c>
      <c r="I48">
        <f>IF(C48&gt;=6,TRIM(MID(SUBSTITUTE(B48," ",REPT(" ",200)),1001,200)),"")</f>
        <v/>
      </c>
      <c r="J48">
        <f>IF(C48&gt;=7,TRIM(MID(SUBSTITUTE(B48," ",REPT(" ",200)),1201,200)),"")</f>
        <v/>
      </c>
      <c r="K48">
        <f>IF(C48&gt;=8,TRIM(MID(SUBSTITUTE(B48," ",REPT(" ",200)),1401,200)),"")</f>
        <v/>
      </c>
      <c r="L48">
        <f>SUBSTITUTE(SUBSTITUTE(SUBSTITUTE(D48,"年","-"),"組","-"),"番","")</f>
        <v/>
      </c>
      <c r="M48">
        <f>IF(D48="",0,IF(ISNUMBER(VALUE(SUBSTITUTE(L48,"-",""))),1,0))</f>
        <v/>
      </c>
      <c r="N48">
        <f>IF(M48=0,"",IFERROR(VALUE(TRIM(MID(SUBSTITUTE(L48,"-",REPT(" ",100)),101,100))),""))</f>
        <v/>
      </c>
      <c r="O48">
        <f>IF(M48=0,"",IFERROR(VALUE(TRIM(RIGHT(SUBSTITUTE(L48,"-",REPT(" ",100)),100))),""))</f>
        <v/>
      </c>
      <c r="P48">
        <f>IF(M48=1,E48,D48)</f>
        <v/>
      </c>
      <c r="Q48">
        <f>IF(C48&lt;2,"",TRIM(IF(AND(2&gt;=IF(M48=1,3,2),2&lt;=C48-IF(S48="",0,1)),E48&amp;" ","")&amp;IF(AND(3&gt;=IF(M48=1,3,2),3&lt;=C48-IF(S48="",0,1)),F48&amp;" ","")&amp;IF(AND(4&gt;=IF(M48=1,3,2),4&lt;=C48-IF(S48="",0,1)),G48&amp;" ","")&amp;IF(AND(5&gt;=IF(M48=1,3,2),5&lt;=C48-IF(S48="",0,1)),H48&amp;" ","")&amp;IF(AND(6&gt;=IF(M48=1,3,2),6&lt;=C48-IF(S48="",0,1)),I48&amp;" ","")&amp;IF(AND(7&gt;=IF(M48=1,3,2),7&lt;=C48-IF(S48="",0,1)),J48&amp;" ","")&amp;IF(AND(8&gt;=IF(M48=1,3,2),8&lt;=C48-IF(S48="",0,1)),K48&amp;" ","")))</f>
        <v/>
      </c>
      <c r="R48">
        <f>IF(Q48="","",IFERROR(VLOOKUP(Q48,資格マスタ!$A:$B,2,FALSE),Q48))</f>
        <v/>
      </c>
      <c r="S48" s="132">
        <f>IF(C48&lt;2,"",IFERROR(IF(OR(LEFT(INDEX(D48:K48,MIN(8,MAX(1,C48))),2)="令和",LEFT(INDEX(D48:K48,MIN(8,MAX(1,C48))),2)="平成",LEFT(INDEX(D48:K48,MIN(8,MAX(1,C48))),2)="昭和"),DATE(VALUE(MID(INDEX(D48:K48,MIN(8,MAX(1,C48))),3,FIND("年",INDEX(D48:K48,MIN(8,MAX(1,C48))))-3))+IF(LEFT(INDEX(D48:K48,MIN(8,MAX(1,C48))),2)="令和",2018,IF(LEFT(INDEX(D48:K48,MIN(8,MAX(1,C48))),2)="平成",1988,1925)),VALUE(MID(INDEX(D48:K48,MIN(8,MAX(1,C48))),FIND("年",INDEX(D48:K48,MIN(8,MAX(1,C48))))+1,FIND("月",INDEX(D48:K48,MIN(8,MAX(1,C48))))-FIND("年",INDEX(D48:K48,MIN(8,MAX(1,C48))))-1)),VALUE(SUBSTITUTE(MID(INDEX(D48:K48,MIN(8,MAX(1,C48))),FIND("月",INDEX(D48:K48,MIN(8,MAX(1,C48))))+1,10),"日",""))),DATE(VALUE(TRIM(MID(SUBSTITUTE(AA48,"/",REPT(" ",50)),1,50))),VALUE(TRIM(MID(SUBSTITUTE(AA48,"/",REPT(" ",50)),51,50))),VALUE(TRIM(MID(SUBSTITUTE(AA48,"/",REPT(" ",50)),101,50))))),IFERROR(DATEVALUE(INDEX(D48:K48,MIN(8,MAX(1,C48)))),"")))</f>
        <v/>
      </c>
      <c r="T48">
        <f>IF(B48="","",IFERROR(MATCH(O48,入力!$C$5:$C$44,0),IFERROR(MATCH(SUBSTITUTE(SUBSTITUTE(P48," ",""),"　",""),入力!$AJ$5:$AJ$44,0),"")))</f>
        <v/>
      </c>
      <c r="U48">
        <f>IF(T48="","",INDEX(入力!$D$5:$D$44,T48))</f>
        <v/>
      </c>
      <c r="V48">
        <f>IF(B48="","",IF(T48="","要確認（名簿と照合できません）",IF(R48="","要確認（資格名がありません）",IF(S48="","要確認（取得日が読めません）",IF((IF(INDEX(入力!$N$5:$N$44,T48)=R48,1,0)+IF(INDEX(入力!$P$5:$P$44,T48)=R48,1,0)+IF(INDEX(入力!$R$5:$R$44,T48)=R48,1,0)+IF(INDEX(入力!$T$5:$T$44,T48)=R48,1,0)+IF(INDEX(入力!$V$5:$V$44,T48)=R48,1,0)+IF(INDEX(入力!$X$5:$X$44,T48)=R48,1,0))+(COUNTIFS($T$6:$T$205,T48,$R$6:$R$205,R48,$X$6:$X$205,"&lt;"&amp;X48))&gt;0,"重複","反映")))))</f>
        <v/>
      </c>
      <c r="W48">
        <f>IF(V48="反映",1,0)</f>
        <v/>
      </c>
      <c r="X48" t="n">
        <v>48</v>
      </c>
      <c r="Y48">
        <f>IF(W48=0,"",COUNTIFS($T$6:$T$205,T48,$W$6:$W$205,1,$S$6:$S$205,"&lt;"&amp;S48)+COUNTIFS($T$6:$T$205,T48,$W$6:$W$205,1,$S$6:$S$205,S48,$X$6:$X$205,"&lt;"&amp;X48)+1)</f>
        <v/>
      </c>
      <c r="Z48">
        <f>IF(Y48="","",T48&amp;"_"&amp;Y48)</f>
        <v/>
      </c>
      <c r="AA48">
        <f>SUBSTITUTE(SUBSTITUTE(SUBSTITUTE(SUBSTITUTE(SUBSTITUTE(INDEX(D48:K48,MIN(8,MAX(1,C48))),"年","/"),"月","/"),"日",""),"-","/"),".","/")</f>
        <v/>
      </c>
    </row>
    <row r="49">
      <c r="A49" s="131" t="n"/>
      <c r="B49">
        <f>TRIM(SUBSTITUTE(SUBSTITUTE(SUBSTITUTE(A49,CHAR(9)," "),"　"," "),CHAR(160)," "))</f>
        <v/>
      </c>
      <c r="C49">
        <f>IF(B49="",0,LEN(B49)-LEN(SUBSTITUTE(B49," ",""))+1)</f>
        <v/>
      </c>
      <c r="D49">
        <f>IF(C49&gt;=1,TRIM(MID(SUBSTITUTE(B49," ",REPT(" ",200)),1,200)),"")</f>
        <v/>
      </c>
      <c r="E49">
        <f>IF(C49&gt;=2,TRIM(MID(SUBSTITUTE(B49," ",REPT(" ",200)),201,200)),"")</f>
        <v/>
      </c>
      <c r="F49">
        <f>IF(C49&gt;=3,TRIM(MID(SUBSTITUTE(B49," ",REPT(" ",200)),401,200)),"")</f>
        <v/>
      </c>
      <c r="G49">
        <f>IF(C49&gt;=4,TRIM(MID(SUBSTITUTE(B49," ",REPT(" ",200)),601,200)),"")</f>
        <v/>
      </c>
      <c r="H49">
        <f>IF(C49&gt;=5,TRIM(MID(SUBSTITUTE(B49," ",REPT(" ",200)),801,200)),"")</f>
        <v/>
      </c>
      <c r="I49">
        <f>IF(C49&gt;=6,TRIM(MID(SUBSTITUTE(B49," ",REPT(" ",200)),1001,200)),"")</f>
        <v/>
      </c>
      <c r="J49">
        <f>IF(C49&gt;=7,TRIM(MID(SUBSTITUTE(B49," ",REPT(" ",200)),1201,200)),"")</f>
        <v/>
      </c>
      <c r="K49">
        <f>IF(C49&gt;=8,TRIM(MID(SUBSTITUTE(B49," ",REPT(" ",200)),1401,200)),"")</f>
        <v/>
      </c>
      <c r="L49">
        <f>SUBSTITUTE(SUBSTITUTE(SUBSTITUTE(D49,"年","-"),"組","-"),"番","")</f>
        <v/>
      </c>
      <c r="M49">
        <f>IF(D49="",0,IF(ISNUMBER(VALUE(SUBSTITUTE(L49,"-",""))),1,0))</f>
        <v/>
      </c>
      <c r="N49">
        <f>IF(M49=0,"",IFERROR(VALUE(TRIM(MID(SUBSTITUTE(L49,"-",REPT(" ",100)),101,100))),""))</f>
        <v/>
      </c>
      <c r="O49">
        <f>IF(M49=0,"",IFERROR(VALUE(TRIM(RIGHT(SUBSTITUTE(L49,"-",REPT(" ",100)),100))),""))</f>
        <v/>
      </c>
      <c r="P49">
        <f>IF(M49=1,E49,D49)</f>
        <v/>
      </c>
      <c r="Q49">
        <f>IF(C49&lt;2,"",TRIM(IF(AND(2&gt;=IF(M49=1,3,2),2&lt;=C49-IF(S49="",0,1)),E49&amp;" ","")&amp;IF(AND(3&gt;=IF(M49=1,3,2),3&lt;=C49-IF(S49="",0,1)),F49&amp;" ","")&amp;IF(AND(4&gt;=IF(M49=1,3,2),4&lt;=C49-IF(S49="",0,1)),G49&amp;" ","")&amp;IF(AND(5&gt;=IF(M49=1,3,2),5&lt;=C49-IF(S49="",0,1)),H49&amp;" ","")&amp;IF(AND(6&gt;=IF(M49=1,3,2),6&lt;=C49-IF(S49="",0,1)),I49&amp;" ","")&amp;IF(AND(7&gt;=IF(M49=1,3,2),7&lt;=C49-IF(S49="",0,1)),J49&amp;" ","")&amp;IF(AND(8&gt;=IF(M49=1,3,2),8&lt;=C49-IF(S49="",0,1)),K49&amp;" ","")))</f>
        <v/>
      </c>
      <c r="R49">
        <f>IF(Q49="","",IFERROR(VLOOKUP(Q49,資格マスタ!$A:$B,2,FALSE),Q49))</f>
        <v/>
      </c>
      <c r="S49" s="132">
        <f>IF(C49&lt;2,"",IFERROR(IF(OR(LEFT(INDEX(D49:K49,MIN(8,MAX(1,C49))),2)="令和",LEFT(INDEX(D49:K49,MIN(8,MAX(1,C49))),2)="平成",LEFT(INDEX(D49:K49,MIN(8,MAX(1,C49))),2)="昭和"),DATE(VALUE(MID(INDEX(D49:K49,MIN(8,MAX(1,C49))),3,FIND("年",INDEX(D49:K49,MIN(8,MAX(1,C49))))-3))+IF(LEFT(INDEX(D49:K49,MIN(8,MAX(1,C49))),2)="令和",2018,IF(LEFT(INDEX(D49:K49,MIN(8,MAX(1,C49))),2)="平成",1988,1925)),VALUE(MID(INDEX(D49:K49,MIN(8,MAX(1,C49))),FIND("年",INDEX(D49:K49,MIN(8,MAX(1,C49))))+1,FIND("月",INDEX(D49:K49,MIN(8,MAX(1,C49))))-FIND("年",INDEX(D49:K49,MIN(8,MAX(1,C49))))-1)),VALUE(SUBSTITUTE(MID(INDEX(D49:K49,MIN(8,MAX(1,C49))),FIND("月",INDEX(D49:K49,MIN(8,MAX(1,C49))))+1,10),"日",""))),DATE(VALUE(TRIM(MID(SUBSTITUTE(AA49,"/",REPT(" ",50)),1,50))),VALUE(TRIM(MID(SUBSTITUTE(AA49,"/",REPT(" ",50)),51,50))),VALUE(TRIM(MID(SUBSTITUTE(AA49,"/",REPT(" ",50)),101,50))))),IFERROR(DATEVALUE(INDEX(D49:K49,MIN(8,MAX(1,C49)))),"")))</f>
        <v/>
      </c>
      <c r="T49">
        <f>IF(B49="","",IFERROR(MATCH(O49,入力!$C$5:$C$44,0),IFERROR(MATCH(SUBSTITUTE(SUBSTITUTE(P49," ",""),"　",""),入力!$AJ$5:$AJ$44,0),"")))</f>
        <v/>
      </c>
      <c r="U49">
        <f>IF(T49="","",INDEX(入力!$D$5:$D$44,T49))</f>
        <v/>
      </c>
      <c r="V49">
        <f>IF(B49="","",IF(T49="","要確認（名簿と照合できません）",IF(R49="","要確認（資格名がありません）",IF(S49="","要確認（取得日が読めません）",IF((IF(INDEX(入力!$N$5:$N$44,T49)=R49,1,0)+IF(INDEX(入力!$P$5:$P$44,T49)=R49,1,0)+IF(INDEX(入力!$R$5:$R$44,T49)=R49,1,0)+IF(INDEX(入力!$T$5:$T$44,T49)=R49,1,0)+IF(INDEX(入力!$V$5:$V$44,T49)=R49,1,0)+IF(INDEX(入力!$X$5:$X$44,T49)=R49,1,0))+(COUNTIFS($T$6:$T$205,T49,$R$6:$R$205,R49,$X$6:$X$205,"&lt;"&amp;X49))&gt;0,"重複","反映")))))</f>
        <v/>
      </c>
      <c r="W49">
        <f>IF(V49="反映",1,0)</f>
        <v/>
      </c>
      <c r="X49" t="n">
        <v>49</v>
      </c>
      <c r="Y49">
        <f>IF(W49=0,"",COUNTIFS($T$6:$T$205,T49,$W$6:$W$205,1,$S$6:$S$205,"&lt;"&amp;S49)+COUNTIFS($T$6:$T$205,T49,$W$6:$W$205,1,$S$6:$S$205,S49,$X$6:$X$205,"&lt;"&amp;X49)+1)</f>
        <v/>
      </c>
      <c r="Z49">
        <f>IF(Y49="","",T49&amp;"_"&amp;Y49)</f>
        <v/>
      </c>
      <c r="AA49">
        <f>SUBSTITUTE(SUBSTITUTE(SUBSTITUTE(SUBSTITUTE(SUBSTITUTE(INDEX(D49:K49,MIN(8,MAX(1,C49))),"年","/"),"月","/"),"日",""),"-","/"),".","/")</f>
        <v/>
      </c>
    </row>
    <row r="50">
      <c r="A50" s="131" t="n"/>
      <c r="B50">
        <f>TRIM(SUBSTITUTE(SUBSTITUTE(SUBSTITUTE(A50,CHAR(9)," "),"　"," "),CHAR(160)," "))</f>
        <v/>
      </c>
      <c r="C50">
        <f>IF(B50="",0,LEN(B50)-LEN(SUBSTITUTE(B50," ",""))+1)</f>
        <v/>
      </c>
      <c r="D50">
        <f>IF(C50&gt;=1,TRIM(MID(SUBSTITUTE(B50," ",REPT(" ",200)),1,200)),"")</f>
        <v/>
      </c>
      <c r="E50">
        <f>IF(C50&gt;=2,TRIM(MID(SUBSTITUTE(B50," ",REPT(" ",200)),201,200)),"")</f>
        <v/>
      </c>
      <c r="F50">
        <f>IF(C50&gt;=3,TRIM(MID(SUBSTITUTE(B50," ",REPT(" ",200)),401,200)),"")</f>
        <v/>
      </c>
      <c r="G50">
        <f>IF(C50&gt;=4,TRIM(MID(SUBSTITUTE(B50," ",REPT(" ",200)),601,200)),"")</f>
        <v/>
      </c>
      <c r="H50">
        <f>IF(C50&gt;=5,TRIM(MID(SUBSTITUTE(B50," ",REPT(" ",200)),801,200)),"")</f>
        <v/>
      </c>
      <c r="I50">
        <f>IF(C50&gt;=6,TRIM(MID(SUBSTITUTE(B50," ",REPT(" ",200)),1001,200)),"")</f>
        <v/>
      </c>
      <c r="J50">
        <f>IF(C50&gt;=7,TRIM(MID(SUBSTITUTE(B50," ",REPT(" ",200)),1201,200)),"")</f>
        <v/>
      </c>
      <c r="K50">
        <f>IF(C50&gt;=8,TRIM(MID(SUBSTITUTE(B50," ",REPT(" ",200)),1401,200)),"")</f>
        <v/>
      </c>
      <c r="L50">
        <f>SUBSTITUTE(SUBSTITUTE(SUBSTITUTE(D50,"年","-"),"組","-"),"番","")</f>
        <v/>
      </c>
      <c r="M50">
        <f>IF(D50="",0,IF(ISNUMBER(VALUE(SUBSTITUTE(L50,"-",""))),1,0))</f>
        <v/>
      </c>
      <c r="N50">
        <f>IF(M50=0,"",IFERROR(VALUE(TRIM(MID(SUBSTITUTE(L50,"-",REPT(" ",100)),101,100))),""))</f>
        <v/>
      </c>
      <c r="O50">
        <f>IF(M50=0,"",IFERROR(VALUE(TRIM(RIGHT(SUBSTITUTE(L50,"-",REPT(" ",100)),100))),""))</f>
        <v/>
      </c>
      <c r="P50">
        <f>IF(M50=1,E50,D50)</f>
        <v/>
      </c>
      <c r="Q50">
        <f>IF(C50&lt;2,"",TRIM(IF(AND(2&gt;=IF(M50=1,3,2),2&lt;=C50-IF(S50="",0,1)),E50&amp;" ","")&amp;IF(AND(3&gt;=IF(M50=1,3,2),3&lt;=C50-IF(S50="",0,1)),F50&amp;" ","")&amp;IF(AND(4&gt;=IF(M50=1,3,2),4&lt;=C50-IF(S50="",0,1)),G50&amp;" ","")&amp;IF(AND(5&gt;=IF(M50=1,3,2),5&lt;=C50-IF(S50="",0,1)),H50&amp;" ","")&amp;IF(AND(6&gt;=IF(M50=1,3,2),6&lt;=C50-IF(S50="",0,1)),I50&amp;" ","")&amp;IF(AND(7&gt;=IF(M50=1,3,2),7&lt;=C50-IF(S50="",0,1)),J50&amp;" ","")&amp;IF(AND(8&gt;=IF(M50=1,3,2),8&lt;=C50-IF(S50="",0,1)),K50&amp;" ","")))</f>
        <v/>
      </c>
      <c r="R50">
        <f>IF(Q50="","",IFERROR(VLOOKUP(Q50,資格マスタ!$A:$B,2,FALSE),Q50))</f>
        <v/>
      </c>
      <c r="S50" s="132">
        <f>IF(C50&lt;2,"",IFERROR(IF(OR(LEFT(INDEX(D50:K50,MIN(8,MAX(1,C50))),2)="令和",LEFT(INDEX(D50:K50,MIN(8,MAX(1,C50))),2)="平成",LEFT(INDEX(D50:K50,MIN(8,MAX(1,C50))),2)="昭和"),DATE(VALUE(MID(INDEX(D50:K50,MIN(8,MAX(1,C50))),3,FIND("年",INDEX(D50:K50,MIN(8,MAX(1,C50))))-3))+IF(LEFT(INDEX(D50:K50,MIN(8,MAX(1,C50))),2)="令和",2018,IF(LEFT(INDEX(D50:K50,MIN(8,MAX(1,C50))),2)="平成",1988,1925)),VALUE(MID(INDEX(D50:K50,MIN(8,MAX(1,C50))),FIND("年",INDEX(D50:K50,MIN(8,MAX(1,C50))))+1,FIND("月",INDEX(D50:K50,MIN(8,MAX(1,C50))))-FIND("年",INDEX(D50:K50,MIN(8,MAX(1,C50))))-1)),VALUE(SUBSTITUTE(MID(INDEX(D50:K50,MIN(8,MAX(1,C50))),FIND("月",INDEX(D50:K50,MIN(8,MAX(1,C50))))+1,10),"日",""))),DATE(VALUE(TRIM(MID(SUBSTITUTE(AA50,"/",REPT(" ",50)),1,50))),VALUE(TRIM(MID(SUBSTITUTE(AA50,"/",REPT(" ",50)),51,50))),VALUE(TRIM(MID(SUBSTITUTE(AA50,"/",REPT(" ",50)),101,50))))),IFERROR(DATEVALUE(INDEX(D50:K50,MIN(8,MAX(1,C50)))),"")))</f>
        <v/>
      </c>
      <c r="T50">
        <f>IF(B50="","",IFERROR(MATCH(O50,入力!$C$5:$C$44,0),IFERROR(MATCH(SUBSTITUTE(SUBSTITUTE(P50," ",""),"　",""),入力!$AJ$5:$AJ$44,0),"")))</f>
        <v/>
      </c>
      <c r="U50">
        <f>IF(T50="","",INDEX(入力!$D$5:$D$44,T50))</f>
        <v/>
      </c>
      <c r="V50">
        <f>IF(B50="","",IF(T50="","要確認（名簿と照合できません）",IF(R50="","要確認（資格名がありません）",IF(S50="","要確認（取得日が読めません）",IF((IF(INDEX(入力!$N$5:$N$44,T50)=R50,1,0)+IF(INDEX(入力!$P$5:$P$44,T50)=R50,1,0)+IF(INDEX(入力!$R$5:$R$44,T50)=R50,1,0)+IF(INDEX(入力!$T$5:$T$44,T50)=R50,1,0)+IF(INDEX(入力!$V$5:$V$44,T50)=R50,1,0)+IF(INDEX(入力!$X$5:$X$44,T50)=R50,1,0))+(COUNTIFS($T$6:$T$205,T50,$R$6:$R$205,R50,$X$6:$X$205,"&lt;"&amp;X50))&gt;0,"重複","反映")))))</f>
        <v/>
      </c>
      <c r="W50">
        <f>IF(V50="反映",1,0)</f>
        <v/>
      </c>
      <c r="X50" t="n">
        <v>50</v>
      </c>
      <c r="Y50">
        <f>IF(W50=0,"",COUNTIFS($T$6:$T$205,T50,$W$6:$W$205,1,$S$6:$S$205,"&lt;"&amp;S50)+COUNTIFS($T$6:$T$205,T50,$W$6:$W$205,1,$S$6:$S$205,S50,$X$6:$X$205,"&lt;"&amp;X50)+1)</f>
        <v/>
      </c>
      <c r="Z50">
        <f>IF(Y50="","",T50&amp;"_"&amp;Y50)</f>
        <v/>
      </c>
      <c r="AA50">
        <f>SUBSTITUTE(SUBSTITUTE(SUBSTITUTE(SUBSTITUTE(SUBSTITUTE(INDEX(D50:K50,MIN(8,MAX(1,C50))),"年","/"),"月","/"),"日",""),"-","/"),".","/")</f>
        <v/>
      </c>
    </row>
    <row r="51">
      <c r="A51" s="131" t="n"/>
      <c r="B51">
        <f>TRIM(SUBSTITUTE(SUBSTITUTE(SUBSTITUTE(A51,CHAR(9)," "),"　"," "),CHAR(160)," "))</f>
        <v/>
      </c>
      <c r="C51">
        <f>IF(B51="",0,LEN(B51)-LEN(SUBSTITUTE(B51," ",""))+1)</f>
        <v/>
      </c>
      <c r="D51">
        <f>IF(C51&gt;=1,TRIM(MID(SUBSTITUTE(B51," ",REPT(" ",200)),1,200)),"")</f>
        <v/>
      </c>
      <c r="E51">
        <f>IF(C51&gt;=2,TRIM(MID(SUBSTITUTE(B51," ",REPT(" ",200)),201,200)),"")</f>
        <v/>
      </c>
      <c r="F51">
        <f>IF(C51&gt;=3,TRIM(MID(SUBSTITUTE(B51," ",REPT(" ",200)),401,200)),"")</f>
        <v/>
      </c>
      <c r="G51">
        <f>IF(C51&gt;=4,TRIM(MID(SUBSTITUTE(B51," ",REPT(" ",200)),601,200)),"")</f>
        <v/>
      </c>
      <c r="H51">
        <f>IF(C51&gt;=5,TRIM(MID(SUBSTITUTE(B51," ",REPT(" ",200)),801,200)),"")</f>
        <v/>
      </c>
      <c r="I51">
        <f>IF(C51&gt;=6,TRIM(MID(SUBSTITUTE(B51," ",REPT(" ",200)),1001,200)),"")</f>
        <v/>
      </c>
      <c r="J51">
        <f>IF(C51&gt;=7,TRIM(MID(SUBSTITUTE(B51," ",REPT(" ",200)),1201,200)),"")</f>
        <v/>
      </c>
      <c r="K51">
        <f>IF(C51&gt;=8,TRIM(MID(SUBSTITUTE(B51," ",REPT(" ",200)),1401,200)),"")</f>
        <v/>
      </c>
      <c r="L51">
        <f>SUBSTITUTE(SUBSTITUTE(SUBSTITUTE(D51,"年","-"),"組","-"),"番","")</f>
        <v/>
      </c>
      <c r="M51">
        <f>IF(D51="",0,IF(ISNUMBER(VALUE(SUBSTITUTE(L51,"-",""))),1,0))</f>
        <v/>
      </c>
      <c r="N51">
        <f>IF(M51=0,"",IFERROR(VALUE(TRIM(MID(SUBSTITUTE(L51,"-",REPT(" ",100)),101,100))),""))</f>
        <v/>
      </c>
      <c r="O51">
        <f>IF(M51=0,"",IFERROR(VALUE(TRIM(RIGHT(SUBSTITUTE(L51,"-",REPT(" ",100)),100))),""))</f>
        <v/>
      </c>
      <c r="P51">
        <f>IF(M51=1,E51,D51)</f>
        <v/>
      </c>
      <c r="Q51">
        <f>IF(C51&lt;2,"",TRIM(IF(AND(2&gt;=IF(M51=1,3,2),2&lt;=C51-IF(S51="",0,1)),E51&amp;" ","")&amp;IF(AND(3&gt;=IF(M51=1,3,2),3&lt;=C51-IF(S51="",0,1)),F51&amp;" ","")&amp;IF(AND(4&gt;=IF(M51=1,3,2),4&lt;=C51-IF(S51="",0,1)),G51&amp;" ","")&amp;IF(AND(5&gt;=IF(M51=1,3,2),5&lt;=C51-IF(S51="",0,1)),H51&amp;" ","")&amp;IF(AND(6&gt;=IF(M51=1,3,2),6&lt;=C51-IF(S51="",0,1)),I51&amp;" ","")&amp;IF(AND(7&gt;=IF(M51=1,3,2),7&lt;=C51-IF(S51="",0,1)),J51&amp;" ","")&amp;IF(AND(8&gt;=IF(M51=1,3,2),8&lt;=C51-IF(S51="",0,1)),K51&amp;" ","")))</f>
        <v/>
      </c>
      <c r="R51">
        <f>IF(Q51="","",IFERROR(VLOOKUP(Q51,資格マスタ!$A:$B,2,FALSE),Q51))</f>
        <v/>
      </c>
      <c r="S51" s="132">
        <f>IF(C51&lt;2,"",IFERROR(IF(OR(LEFT(INDEX(D51:K51,MIN(8,MAX(1,C51))),2)="令和",LEFT(INDEX(D51:K51,MIN(8,MAX(1,C51))),2)="平成",LEFT(INDEX(D51:K51,MIN(8,MAX(1,C51))),2)="昭和"),DATE(VALUE(MID(INDEX(D51:K51,MIN(8,MAX(1,C51))),3,FIND("年",INDEX(D51:K51,MIN(8,MAX(1,C51))))-3))+IF(LEFT(INDEX(D51:K51,MIN(8,MAX(1,C51))),2)="令和",2018,IF(LEFT(INDEX(D51:K51,MIN(8,MAX(1,C51))),2)="平成",1988,1925)),VALUE(MID(INDEX(D51:K51,MIN(8,MAX(1,C51))),FIND("年",INDEX(D51:K51,MIN(8,MAX(1,C51))))+1,FIND("月",INDEX(D51:K51,MIN(8,MAX(1,C51))))-FIND("年",INDEX(D51:K51,MIN(8,MAX(1,C51))))-1)),VALUE(SUBSTITUTE(MID(INDEX(D51:K51,MIN(8,MAX(1,C51))),FIND("月",INDEX(D51:K51,MIN(8,MAX(1,C51))))+1,10),"日",""))),DATE(VALUE(TRIM(MID(SUBSTITUTE(AA51,"/",REPT(" ",50)),1,50))),VALUE(TRIM(MID(SUBSTITUTE(AA51,"/",REPT(" ",50)),51,50))),VALUE(TRIM(MID(SUBSTITUTE(AA51,"/",REPT(" ",50)),101,50))))),IFERROR(DATEVALUE(INDEX(D51:K51,MIN(8,MAX(1,C51)))),"")))</f>
        <v/>
      </c>
      <c r="T51">
        <f>IF(B51="","",IFERROR(MATCH(O51,入力!$C$5:$C$44,0),IFERROR(MATCH(SUBSTITUTE(SUBSTITUTE(P51," ",""),"　",""),入力!$AJ$5:$AJ$44,0),"")))</f>
        <v/>
      </c>
      <c r="U51">
        <f>IF(T51="","",INDEX(入力!$D$5:$D$44,T51))</f>
        <v/>
      </c>
      <c r="V51">
        <f>IF(B51="","",IF(T51="","要確認（名簿と照合できません）",IF(R51="","要確認（資格名がありません）",IF(S51="","要確認（取得日が読めません）",IF((IF(INDEX(入力!$N$5:$N$44,T51)=R51,1,0)+IF(INDEX(入力!$P$5:$P$44,T51)=R51,1,0)+IF(INDEX(入力!$R$5:$R$44,T51)=R51,1,0)+IF(INDEX(入力!$T$5:$T$44,T51)=R51,1,0)+IF(INDEX(入力!$V$5:$V$44,T51)=R51,1,0)+IF(INDEX(入力!$X$5:$X$44,T51)=R51,1,0))+(COUNTIFS($T$6:$T$205,T51,$R$6:$R$205,R51,$X$6:$X$205,"&lt;"&amp;X51))&gt;0,"重複","反映")))))</f>
        <v/>
      </c>
      <c r="W51">
        <f>IF(V51="反映",1,0)</f>
        <v/>
      </c>
      <c r="X51" t="n">
        <v>51</v>
      </c>
      <c r="Y51">
        <f>IF(W51=0,"",COUNTIFS($T$6:$T$205,T51,$W$6:$W$205,1,$S$6:$S$205,"&lt;"&amp;S51)+COUNTIFS($T$6:$T$205,T51,$W$6:$W$205,1,$S$6:$S$205,S51,$X$6:$X$205,"&lt;"&amp;X51)+1)</f>
        <v/>
      </c>
      <c r="Z51">
        <f>IF(Y51="","",T51&amp;"_"&amp;Y51)</f>
        <v/>
      </c>
      <c r="AA51">
        <f>SUBSTITUTE(SUBSTITUTE(SUBSTITUTE(SUBSTITUTE(SUBSTITUTE(INDEX(D51:K51,MIN(8,MAX(1,C51))),"年","/"),"月","/"),"日",""),"-","/"),".","/")</f>
        <v/>
      </c>
    </row>
    <row r="52">
      <c r="A52" s="131" t="n"/>
      <c r="B52">
        <f>TRIM(SUBSTITUTE(SUBSTITUTE(SUBSTITUTE(A52,CHAR(9)," "),"　"," "),CHAR(160)," "))</f>
        <v/>
      </c>
      <c r="C52">
        <f>IF(B52="",0,LEN(B52)-LEN(SUBSTITUTE(B52," ",""))+1)</f>
        <v/>
      </c>
      <c r="D52">
        <f>IF(C52&gt;=1,TRIM(MID(SUBSTITUTE(B52," ",REPT(" ",200)),1,200)),"")</f>
        <v/>
      </c>
      <c r="E52">
        <f>IF(C52&gt;=2,TRIM(MID(SUBSTITUTE(B52," ",REPT(" ",200)),201,200)),"")</f>
        <v/>
      </c>
      <c r="F52">
        <f>IF(C52&gt;=3,TRIM(MID(SUBSTITUTE(B52," ",REPT(" ",200)),401,200)),"")</f>
        <v/>
      </c>
      <c r="G52">
        <f>IF(C52&gt;=4,TRIM(MID(SUBSTITUTE(B52," ",REPT(" ",200)),601,200)),"")</f>
        <v/>
      </c>
      <c r="H52">
        <f>IF(C52&gt;=5,TRIM(MID(SUBSTITUTE(B52," ",REPT(" ",200)),801,200)),"")</f>
        <v/>
      </c>
      <c r="I52">
        <f>IF(C52&gt;=6,TRIM(MID(SUBSTITUTE(B52," ",REPT(" ",200)),1001,200)),"")</f>
        <v/>
      </c>
      <c r="J52">
        <f>IF(C52&gt;=7,TRIM(MID(SUBSTITUTE(B52," ",REPT(" ",200)),1201,200)),"")</f>
        <v/>
      </c>
      <c r="K52">
        <f>IF(C52&gt;=8,TRIM(MID(SUBSTITUTE(B52," ",REPT(" ",200)),1401,200)),"")</f>
        <v/>
      </c>
      <c r="L52">
        <f>SUBSTITUTE(SUBSTITUTE(SUBSTITUTE(D52,"年","-"),"組","-"),"番","")</f>
        <v/>
      </c>
      <c r="M52">
        <f>IF(D52="",0,IF(ISNUMBER(VALUE(SUBSTITUTE(L52,"-",""))),1,0))</f>
        <v/>
      </c>
      <c r="N52">
        <f>IF(M52=0,"",IFERROR(VALUE(TRIM(MID(SUBSTITUTE(L52,"-",REPT(" ",100)),101,100))),""))</f>
        <v/>
      </c>
      <c r="O52">
        <f>IF(M52=0,"",IFERROR(VALUE(TRIM(RIGHT(SUBSTITUTE(L52,"-",REPT(" ",100)),100))),""))</f>
        <v/>
      </c>
      <c r="P52">
        <f>IF(M52=1,E52,D52)</f>
        <v/>
      </c>
      <c r="Q52">
        <f>IF(C52&lt;2,"",TRIM(IF(AND(2&gt;=IF(M52=1,3,2),2&lt;=C52-IF(S52="",0,1)),E52&amp;" ","")&amp;IF(AND(3&gt;=IF(M52=1,3,2),3&lt;=C52-IF(S52="",0,1)),F52&amp;" ","")&amp;IF(AND(4&gt;=IF(M52=1,3,2),4&lt;=C52-IF(S52="",0,1)),G52&amp;" ","")&amp;IF(AND(5&gt;=IF(M52=1,3,2),5&lt;=C52-IF(S52="",0,1)),H52&amp;" ","")&amp;IF(AND(6&gt;=IF(M52=1,3,2),6&lt;=C52-IF(S52="",0,1)),I52&amp;" ","")&amp;IF(AND(7&gt;=IF(M52=1,3,2),7&lt;=C52-IF(S52="",0,1)),J52&amp;" ","")&amp;IF(AND(8&gt;=IF(M52=1,3,2),8&lt;=C52-IF(S52="",0,1)),K52&amp;" ","")))</f>
        <v/>
      </c>
      <c r="R52">
        <f>IF(Q52="","",IFERROR(VLOOKUP(Q52,資格マスタ!$A:$B,2,FALSE),Q52))</f>
        <v/>
      </c>
      <c r="S52" s="132">
        <f>IF(C52&lt;2,"",IFERROR(IF(OR(LEFT(INDEX(D52:K52,MIN(8,MAX(1,C52))),2)="令和",LEFT(INDEX(D52:K52,MIN(8,MAX(1,C52))),2)="平成",LEFT(INDEX(D52:K52,MIN(8,MAX(1,C52))),2)="昭和"),DATE(VALUE(MID(INDEX(D52:K52,MIN(8,MAX(1,C52))),3,FIND("年",INDEX(D52:K52,MIN(8,MAX(1,C52))))-3))+IF(LEFT(INDEX(D52:K52,MIN(8,MAX(1,C52))),2)="令和",2018,IF(LEFT(INDEX(D52:K52,MIN(8,MAX(1,C52))),2)="平成",1988,1925)),VALUE(MID(INDEX(D52:K52,MIN(8,MAX(1,C52))),FIND("年",INDEX(D52:K52,MIN(8,MAX(1,C52))))+1,FIND("月",INDEX(D52:K52,MIN(8,MAX(1,C52))))-FIND("年",INDEX(D52:K52,MIN(8,MAX(1,C52))))-1)),VALUE(SUBSTITUTE(MID(INDEX(D52:K52,MIN(8,MAX(1,C52))),FIND("月",INDEX(D52:K52,MIN(8,MAX(1,C52))))+1,10),"日",""))),DATE(VALUE(TRIM(MID(SUBSTITUTE(AA52,"/",REPT(" ",50)),1,50))),VALUE(TRIM(MID(SUBSTITUTE(AA52,"/",REPT(" ",50)),51,50))),VALUE(TRIM(MID(SUBSTITUTE(AA52,"/",REPT(" ",50)),101,50))))),IFERROR(DATEVALUE(INDEX(D52:K52,MIN(8,MAX(1,C52)))),"")))</f>
        <v/>
      </c>
      <c r="T52">
        <f>IF(B52="","",IFERROR(MATCH(O52,入力!$C$5:$C$44,0),IFERROR(MATCH(SUBSTITUTE(SUBSTITUTE(P52," ",""),"　",""),入力!$AJ$5:$AJ$44,0),"")))</f>
        <v/>
      </c>
      <c r="U52">
        <f>IF(T52="","",INDEX(入力!$D$5:$D$44,T52))</f>
        <v/>
      </c>
      <c r="V52">
        <f>IF(B52="","",IF(T52="","要確認（名簿と照合できません）",IF(R52="","要確認（資格名がありません）",IF(S52="","要確認（取得日が読めません）",IF((IF(INDEX(入力!$N$5:$N$44,T52)=R52,1,0)+IF(INDEX(入力!$P$5:$P$44,T52)=R52,1,0)+IF(INDEX(入力!$R$5:$R$44,T52)=R52,1,0)+IF(INDEX(入力!$T$5:$T$44,T52)=R52,1,0)+IF(INDEX(入力!$V$5:$V$44,T52)=R52,1,0)+IF(INDEX(入力!$X$5:$X$44,T52)=R52,1,0))+(COUNTIFS($T$6:$T$205,T52,$R$6:$R$205,R52,$X$6:$X$205,"&lt;"&amp;X52))&gt;0,"重複","反映")))))</f>
        <v/>
      </c>
      <c r="W52">
        <f>IF(V52="反映",1,0)</f>
        <v/>
      </c>
      <c r="X52" t="n">
        <v>52</v>
      </c>
      <c r="Y52">
        <f>IF(W52=0,"",COUNTIFS($T$6:$T$205,T52,$W$6:$W$205,1,$S$6:$S$205,"&lt;"&amp;S52)+COUNTIFS($T$6:$T$205,T52,$W$6:$W$205,1,$S$6:$S$205,S52,$X$6:$X$205,"&lt;"&amp;X52)+1)</f>
        <v/>
      </c>
      <c r="Z52">
        <f>IF(Y52="","",T52&amp;"_"&amp;Y52)</f>
        <v/>
      </c>
      <c r="AA52">
        <f>SUBSTITUTE(SUBSTITUTE(SUBSTITUTE(SUBSTITUTE(SUBSTITUTE(INDEX(D52:K52,MIN(8,MAX(1,C52))),"年","/"),"月","/"),"日",""),"-","/"),".","/")</f>
        <v/>
      </c>
    </row>
    <row r="53">
      <c r="A53" s="131" t="n"/>
      <c r="B53">
        <f>TRIM(SUBSTITUTE(SUBSTITUTE(SUBSTITUTE(A53,CHAR(9)," "),"　"," "),CHAR(160)," "))</f>
        <v/>
      </c>
      <c r="C53">
        <f>IF(B53="",0,LEN(B53)-LEN(SUBSTITUTE(B53," ",""))+1)</f>
        <v/>
      </c>
      <c r="D53">
        <f>IF(C53&gt;=1,TRIM(MID(SUBSTITUTE(B53," ",REPT(" ",200)),1,200)),"")</f>
        <v/>
      </c>
      <c r="E53">
        <f>IF(C53&gt;=2,TRIM(MID(SUBSTITUTE(B53," ",REPT(" ",200)),201,200)),"")</f>
        <v/>
      </c>
      <c r="F53">
        <f>IF(C53&gt;=3,TRIM(MID(SUBSTITUTE(B53," ",REPT(" ",200)),401,200)),"")</f>
        <v/>
      </c>
      <c r="G53">
        <f>IF(C53&gt;=4,TRIM(MID(SUBSTITUTE(B53," ",REPT(" ",200)),601,200)),"")</f>
        <v/>
      </c>
      <c r="H53">
        <f>IF(C53&gt;=5,TRIM(MID(SUBSTITUTE(B53," ",REPT(" ",200)),801,200)),"")</f>
        <v/>
      </c>
      <c r="I53">
        <f>IF(C53&gt;=6,TRIM(MID(SUBSTITUTE(B53," ",REPT(" ",200)),1001,200)),"")</f>
        <v/>
      </c>
      <c r="J53">
        <f>IF(C53&gt;=7,TRIM(MID(SUBSTITUTE(B53," ",REPT(" ",200)),1201,200)),"")</f>
        <v/>
      </c>
      <c r="K53">
        <f>IF(C53&gt;=8,TRIM(MID(SUBSTITUTE(B53," ",REPT(" ",200)),1401,200)),"")</f>
        <v/>
      </c>
      <c r="L53">
        <f>SUBSTITUTE(SUBSTITUTE(SUBSTITUTE(D53,"年","-"),"組","-"),"番","")</f>
        <v/>
      </c>
      <c r="M53">
        <f>IF(D53="",0,IF(ISNUMBER(VALUE(SUBSTITUTE(L53,"-",""))),1,0))</f>
        <v/>
      </c>
      <c r="N53">
        <f>IF(M53=0,"",IFERROR(VALUE(TRIM(MID(SUBSTITUTE(L53,"-",REPT(" ",100)),101,100))),""))</f>
        <v/>
      </c>
      <c r="O53">
        <f>IF(M53=0,"",IFERROR(VALUE(TRIM(RIGHT(SUBSTITUTE(L53,"-",REPT(" ",100)),100))),""))</f>
        <v/>
      </c>
      <c r="P53">
        <f>IF(M53=1,E53,D53)</f>
        <v/>
      </c>
      <c r="Q53">
        <f>IF(C53&lt;2,"",TRIM(IF(AND(2&gt;=IF(M53=1,3,2),2&lt;=C53-IF(S53="",0,1)),E53&amp;" ","")&amp;IF(AND(3&gt;=IF(M53=1,3,2),3&lt;=C53-IF(S53="",0,1)),F53&amp;" ","")&amp;IF(AND(4&gt;=IF(M53=1,3,2),4&lt;=C53-IF(S53="",0,1)),G53&amp;" ","")&amp;IF(AND(5&gt;=IF(M53=1,3,2),5&lt;=C53-IF(S53="",0,1)),H53&amp;" ","")&amp;IF(AND(6&gt;=IF(M53=1,3,2),6&lt;=C53-IF(S53="",0,1)),I53&amp;" ","")&amp;IF(AND(7&gt;=IF(M53=1,3,2),7&lt;=C53-IF(S53="",0,1)),J53&amp;" ","")&amp;IF(AND(8&gt;=IF(M53=1,3,2),8&lt;=C53-IF(S53="",0,1)),K53&amp;" ","")))</f>
        <v/>
      </c>
      <c r="R53">
        <f>IF(Q53="","",IFERROR(VLOOKUP(Q53,資格マスタ!$A:$B,2,FALSE),Q53))</f>
        <v/>
      </c>
      <c r="S53" s="132">
        <f>IF(C53&lt;2,"",IFERROR(IF(OR(LEFT(INDEX(D53:K53,MIN(8,MAX(1,C53))),2)="令和",LEFT(INDEX(D53:K53,MIN(8,MAX(1,C53))),2)="平成",LEFT(INDEX(D53:K53,MIN(8,MAX(1,C53))),2)="昭和"),DATE(VALUE(MID(INDEX(D53:K53,MIN(8,MAX(1,C53))),3,FIND("年",INDEX(D53:K53,MIN(8,MAX(1,C53))))-3))+IF(LEFT(INDEX(D53:K53,MIN(8,MAX(1,C53))),2)="令和",2018,IF(LEFT(INDEX(D53:K53,MIN(8,MAX(1,C53))),2)="平成",1988,1925)),VALUE(MID(INDEX(D53:K53,MIN(8,MAX(1,C53))),FIND("年",INDEX(D53:K53,MIN(8,MAX(1,C53))))+1,FIND("月",INDEX(D53:K53,MIN(8,MAX(1,C53))))-FIND("年",INDEX(D53:K53,MIN(8,MAX(1,C53))))-1)),VALUE(SUBSTITUTE(MID(INDEX(D53:K53,MIN(8,MAX(1,C53))),FIND("月",INDEX(D53:K53,MIN(8,MAX(1,C53))))+1,10),"日",""))),DATE(VALUE(TRIM(MID(SUBSTITUTE(AA53,"/",REPT(" ",50)),1,50))),VALUE(TRIM(MID(SUBSTITUTE(AA53,"/",REPT(" ",50)),51,50))),VALUE(TRIM(MID(SUBSTITUTE(AA53,"/",REPT(" ",50)),101,50))))),IFERROR(DATEVALUE(INDEX(D53:K53,MIN(8,MAX(1,C53)))),"")))</f>
        <v/>
      </c>
      <c r="T53">
        <f>IF(B53="","",IFERROR(MATCH(O53,入力!$C$5:$C$44,0),IFERROR(MATCH(SUBSTITUTE(SUBSTITUTE(P53," ",""),"　",""),入力!$AJ$5:$AJ$44,0),"")))</f>
        <v/>
      </c>
      <c r="U53">
        <f>IF(T53="","",INDEX(入力!$D$5:$D$44,T53))</f>
        <v/>
      </c>
      <c r="V53">
        <f>IF(B53="","",IF(T53="","要確認（名簿と照合できません）",IF(R53="","要確認（資格名がありません）",IF(S53="","要確認（取得日が読めません）",IF((IF(INDEX(入力!$N$5:$N$44,T53)=R53,1,0)+IF(INDEX(入力!$P$5:$P$44,T53)=R53,1,0)+IF(INDEX(入力!$R$5:$R$44,T53)=R53,1,0)+IF(INDEX(入力!$T$5:$T$44,T53)=R53,1,0)+IF(INDEX(入力!$V$5:$V$44,T53)=R53,1,0)+IF(INDEX(入力!$X$5:$X$44,T53)=R53,1,0))+(COUNTIFS($T$6:$T$205,T53,$R$6:$R$205,R53,$X$6:$X$205,"&lt;"&amp;X53))&gt;0,"重複","反映")))))</f>
        <v/>
      </c>
      <c r="W53">
        <f>IF(V53="反映",1,0)</f>
        <v/>
      </c>
      <c r="X53" t="n">
        <v>53</v>
      </c>
      <c r="Y53">
        <f>IF(W53=0,"",COUNTIFS($T$6:$T$205,T53,$W$6:$W$205,1,$S$6:$S$205,"&lt;"&amp;S53)+COUNTIFS($T$6:$T$205,T53,$W$6:$W$205,1,$S$6:$S$205,S53,$X$6:$X$205,"&lt;"&amp;X53)+1)</f>
        <v/>
      </c>
      <c r="Z53">
        <f>IF(Y53="","",T53&amp;"_"&amp;Y53)</f>
        <v/>
      </c>
      <c r="AA53">
        <f>SUBSTITUTE(SUBSTITUTE(SUBSTITUTE(SUBSTITUTE(SUBSTITUTE(INDEX(D53:K53,MIN(8,MAX(1,C53))),"年","/"),"月","/"),"日",""),"-","/"),".","/")</f>
        <v/>
      </c>
    </row>
    <row r="54">
      <c r="A54" s="131" t="n"/>
      <c r="B54">
        <f>TRIM(SUBSTITUTE(SUBSTITUTE(SUBSTITUTE(A54,CHAR(9)," "),"　"," "),CHAR(160)," "))</f>
        <v/>
      </c>
      <c r="C54">
        <f>IF(B54="",0,LEN(B54)-LEN(SUBSTITUTE(B54," ",""))+1)</f>
        <v/>
      </c>
      <c r="D54">
        <f>IF(C54&gt;=1,TRIM(MID(SUBSTITUTE(B54," ",REPT(" ",200)),1,200)),"")</f>
        <v/>
      </c>
      <c r="E54">
        <f>IF(C54&gt;=2,TRIM(MID(SUBSTITUTE(B54," ",REPT(" ",200)),201,200)),"")</f>
        <v/>
      </c>
      <c r="F54">
        <f>IF(C54&gt;=3,TRIM(MID(SUBSTITUTE(B54," ",REPT(" ",200)),401,200)),"")</f>
        <v/>
      </c>
      <c r="G54">
        <f>IF(C54&gt;=4,TRIM(MID(SUBSTITUTE(B54," ",REPT(" ",200)),601,200)),"")</f>
        <v/>
      </c>
      <c r="H54">
        <f>IF(C54&gt;=5,TRIM(MID(SUBSTITUTE(B54," ",REPT(" ",200)),801,200)),"")</f>
        <v/>
      </c>
      <c r="I54">
        <f>IF(C54&gt;=6,TRIM(MID(SUBSTITUTE(B54," ",REPT(" ",200)),1001,200)),"")</f>
        <v/>
      </c>
      <c r="J54">
        <f>IF(C54&gt;=7,TRIM(MID(SUBSTITUTE(B54," ",REPT(" ",200)),1201,200)),"")</f>
        <v/>
      </c>
      <c r="K54">
        <f>IF(C54&gt;=8,TRIM(MID(SUBSTITUTE(B54," ",REPT(" ",200)),1401,200)),"")</f>
        <v/>
      </c>
      <c r="L54">
        <f>SUBSTITUTE(SUBSTITUTE(SUBSTITUTE(D54,"年","-"),"組","-"),"番","")</f>
        <v/>
      </c>
      <c r="M54">
        <f>IF(D54="",0,IF(ISNUMBER(VALUE(SUBSTITUTE(L54,"-",""))),1,0))</f>
        <v/>
      </c>
      <c r="N54">
        <f>IF(M54=0,"",IFERROR(VALUE(TRIM(MID(SUBSTITUTE(L54,"-",REPT(" ",100)),101,100))),""))</f>
        <v/>
      </c>
      <c r="O54">
        <f>IF(M54=0,"",IFERROR(VALUE(TRIM(RIGHT(SUBSTITUTE(L54,"-",REPT(" ",100)),100))),""))</f>
        <v/>
      </c>
      <c r="P54">
        <f>IF(M54=1,E54,D54)</f>
        <v/>
      </c>
      <c r="Q54">
        <f>IF(C54&lt;2,"",TRIM(IF(AND(2&gt;=IF(M54=1,3,2),2&lt;=C54-IF(S54="",0,1)),E54&amp;" ","")&amp;IF(AND(3&gt;=IF(M54=1,3,2),3&lt;=C54-IF(S54="",0,1)),F54&amp;" ","")&amp;IF(AND(4&gt;=IF(M54=1,3,2),4&lt;=C54-IF(S54="",0,1)),G54&amp;" ","")&amp;IF(AND(5&gt;=IF(M54=1,3,2),5&lt;=C54-IF(S54="",0,1)),H54&amp;" ","")&amp;IF(AND(6&gt;=IF(M54=1,3,2),6&lt;=C54-IF(S54="",0,1)),I54&amp;" ","")&amp;IF(AND(7&gt;=IF(M54=1,3,2),7&lt;=C54-IF(S54="",0,1)),J54&amp;" ","")&amp;IF(AND(8&gt;=IF(M54=1,3,2),8&lt;=C54-IF(S54="",0,1)),K54&amp;" ","")))</f>
        <v/>
      </c>
      <c r="R54">
        <f>IF(Q54="","",IFERROR(VLOOKUP(Q54,資格マスタ!$A:$B,2,FALSE),Q54))</f>
        <v/>
      </c>
      <c r="S54" s="132">
        <f>IF(C54&lt;2,"",IFERROR(IF(OR(LEFT(INDEX(D54:K54,MIN(8,MAX(1,C54))),2)="令和",LEFT(INDEX(D54:K54,MIN(8,MAX(1,C54))),2)="平成",LEFT(INDEX(D54:K54,MIN(8,MAX(1,C54))),2)="昭和"),DATE(VALUE(MID(INDEX(D54:K54,MIN(8,MAX(1,C54))),3,FIND("年",INDEX(D54:K54,MIN(8,MAX(1,C54))))-3))+IF(LEFT(INDEX(D54:K54,MIN(8,MAX(1,C54))),2)="令和",2018,IF(LEFT(INDEX(D54:K54,MIN(8,MAX(1,C54))),2)="平成",1988,1925)),VALUE(MID(INDEX(D54:K54,MIN(8,MAX(1,C54))),FIND("年",INDEX(D54:K54,MIN(8,MAX(1,C54))))+1,FIND("月",INDEX(D54:K54,MIN(8,MAX(1,C54))))-FIND("年",INDEX(D54:K54,MIN(8,MAX(1,C54))))-1)),VALUE(SUBSTITUTE(MID(INDEX(D54:K54,MIN(8,MAX(1,C54))),FIND("月",INDEX(D54:K54,MIN(8,MAX(1,C54))))+1,10),"日",""))),DATE(VALUE(TRIM(MID(SUBSTITUTE(AA54,"/",REPT(" ",50)),1,50))),VALUE(TRIM(MID(SUBSTITUTE(AA54,"/",REPT(" ",50)),51,50))),VALUE(TRIM(MID(SUBSTITUTE(AA54,"/",REPT(" ",50)),101,50))))),IFERROR(DATEVALUE(INDEX(D54:K54,MIN(8,MAX(1,C54)))),"")))</f>
        <v/>
      </c>
      <c r="T54">
        <f>IF(B54="","",IFERROR(MATCH(O54,入力!$C$5:$C$44,0),IFERROR(MATCH(SUBSTITUTE(SUBSTITUTE(P54," ",""),"　",""),入力!$AJ$5:$AJ$44,0),"")))</f>
        <v/>
      </c>
      <c r="U54">
        <f>IF(T54="","",INDEX(入力!$D$5:$D$44,T54))</f>
        <v/>
      </c>
      <c r="V54">
        <f>IF(B54="","",IF(T54="","要確認（名簿と照合できません）",IF(R54="","要確認（資格名がありません）",IF(S54="","要確認（取得日が読めません）",IF((IF(INDEX(入力!$N$5:$N$44,T54)=R54,1,0)+IF(INDEX(入力!$P$5:$P$44,T54)=R54,1,0)+IF(INDEX(入力!$R$5:$R$44,T54)=R54,1,0)+IF(INDEX(入力!$T$5:$T$44,T54)=R54,1,0)+IF(INDEX(入力!$V$5:$V$44,T54)=R54,1,0)+IF(INDEX(入力!$X$5:$X$44,T54)=R54,1,0))+(COUNTIFS($T$6:$T$205,T54,$R$6:$R$205,R54,$X$6:$X$205,"&lt;"&amp;X54))&gt;0,"重複","反映")))))</f>
        <v/>
      </c>
      <c r="W54">
        <f>IF(V54="反映",1,0)</f>
        <v/>
      </c>
      <c r="X54" t="n">
        <v>54</v>
      </c>
      <c r="Y54">
        <f>IF(W54=0,"",COUNTIFS($T$6:$T$205,T54,$W$6:$W$205,1,$S$6:$S$205,"&lt;"&amp;S54)+COUNTIFS($T$6:$T$205,T54,$W$6:$W$205,1,$S$6:$S$205,S54,$X$6:$X$205,"&lt;"&amp;X54)+1)</f>
        <v/>
      </c>
      <c r="Z54">
        <f>IF(Y54="","",T54&amp;"_"&amp;Y54)</f>
        <v/>
      </c>
      <c r="AA54">
        <f>SUBSTITUTE(SUBSTITUTE(SUBSTITUTE(SUBSTITUTE(SUBSTITUTE(INDEX(D54:K54,MIN(8,MAX(1,C54))),"年","/"),"月","/"),"日",""),"-","/"),".","/")</f>
        <v/>
      </c>
    </row>
    <row r="55">
      <c r="A55" s="131" t="n"/>
      <c r="B55">
        <f>TRIM(SUBSTITUTE(SUBSTITUTE(SUBSTITUTE(A55,CHAR(9)," "),"　"," "),CHAR(160)," "))</f>
        <v/>
      </c>
      <c r="C55">
        <f>IF(B55="",0,LEN(B55)-LEN(SUBSTITUTE(B55," ",""))+1)</f>
        <v/>
      </c>
      <c r="D55">
        <f>IF(C55&gt;=1,TRIM(MID(SUBSTITUTE(B55," ",REPT(" ",200)),1,200)),"")</f>
        <v/>
      </c>
      <c r="E55">
        <f>IF(C55&gt;=2,TRIM(MID(SUBSTITUTE(B55," ",REPT(" ",200)),201,200)),"")</f>
        <v/>
      </c>
      <c r="F55">
        <f>IF(C55&gt;=3,TRIM(MID(SUBSTITUTE(B55," ",REPT(" ",200)),401,200)),"")</f>
        <v/>
      </c>
      <c r="G55">
        <f>IF(C55&gt;=4,TRIM(MID(SUBSTITUTE(B55," ",REPT(" ",200)),601,200)),"")</f>
        <v/>
      </c>
      <c r="H55">
        <f>IF(C55&gt;=5,TRIM(MID(SUBSTITUTE(B55," ",REPT(" ",200)),801,200)),"")</f>
        <v/>
      </c>
      <c r="I55">
        <f>IF(C55&gt;=6,TRIM(MID(SUBSTITUTE(B55," ",REPT(" ",200)),1001,200)),"")</f>
        <v/>
      </c>
      <c r="J55">
        <f>IF(C55&gt;=7,TRIM(MID(SUBSTITUTE(B55," ",REPT(" ",200)),1201,200)),"")</f>
        <v/>
      </c>
      <c r="K55">
        <f>IF(C55&gt;=8,TRIM(MID(SUBSTITUTE(B55," ",REPT(" ",200)),1401,200)),"")</f>
        <v/>
      </c>
      <c r="L55">
        <f>SUBSTITUTE(SUBSTITUTE(SUBSTITUTE(D55,"年","-"),"組","-"),"番","")</f>
        <v/>
      </c>
      <c r="M55">
        <f>IF(D55="",0,IF(ISNUMBER(VALUE(SUBSTITUTE(L55,"-",""))),1,0))</f>
        <v/>
      </c>
      <c r="N55">
        <f>IF(M55=0,"",IFERROR(VALUE(TRIM(MID(SUBSTITUTE(L55,"-",REPT(" ",100)),101,100))),""))</f>
        <v/>
      </c>
      <c r="O55">
        <f>IF(M55=0,"",IFERROR(VALUE(TRIM(RIGHT(SUBSTITUTE(L55,"-",REPT(" ",100)),100))),""))</f>
        <v/>
      </c>
      <c r="P55">
        <f>IF(M55=1,E55,D55)</f>
        <v/>
      </c>
      <c r="Q55">
        <f>IF(C55&lt;2,"",TRIM(IF(AND(2&gt;=IF(M55=1,3,2),2&lt;=C55-IF(S55="",0,1)),E55&amp;" ","")&amp;IF(AND(3&gt;=IF(M55=1,3,2),3&lt;=C55-IF(S55="",0,1)),F55&amp;" ","")&amp;IF(AND(4&gt;=IF(M55=1,3,2),4&lt;=C55-IF(S55="",0,1)),G55&amp;" ","")&amp;IF(AND(5&gt;=IF(M55=1,3,2),5&lt;=C55-IF(S55="",0,1)),H55&amp;" ","")&amp;IF(AND(6&gt;=IF(M55=1,3,2),6&lt;=C55-IF(S55="",0,1)),I55&amp;" ","")&amp;IF(AND(7&gt;=IF(M55=1,3,2),7&lt;=C55-IF(S55="",0,1)),J55&amp;" ","")&amp;IF(AND(8&gt;=IF(M55=1,3,2),8&lt;=C55-IF(S55="",0,1)),K55&amp;" ","")))</f>
        <v/>
      </c>
      <c r="R55">
        <f>IF(Q55="","",IFERROR(VLOOKUP(Q55,資格マスタ!$A:$B,2,FALSE),Q55))</f>
        <v/>
      </c>
      <c r="S55" s="132">
        <f>IF(C55&lt;2,"",IFERROR(IF(OR(LEFT(INDEX(D55:K55,MIN(8,MAX(1,C55))),2)="令和",LEFT(INDEX(D55:K55,MIN(8,MAX(1,C55))),2)="平成",LEFT(INDEX(D55:K55,MIN(8,MAX(1,C55))),2)="昭和"),DATE(VALUE(MID(INDEX(D55:K55,MIN(8,MAX(1,C55))),3,FIND("年",INDEX(D55:K55,MIN(8,MAX(1,C55))))-3))+IF(LEFT(INDEX(D55:K55,MIN(8,MAX(1,C55))),2)="令和",2018,IF(LEFT(INDEX(D55:K55,MIN(8,MAX(1,C55))),2)="平成",1988,1925)),VALUE(MID(INDEX(D55:K55,MIN(8,MAX(1,C55))),FIND("年",INDEX(D55:K55,MIN(8,MAX(1,C55))))+1,FIND("月",INDEX(D55:K55,MIN(8,MAX(1,C55))))-FIND("年",INDEX(D55:K55,MIN(8,MAX(1,C55))))-1)),VALUE(SUBSTITUTE(MID(INDEX(D55:K55,MIN(8,MAX(1,C55))),FIND("月",INDEX(D55:K55,MIN(8,MAX(1,C55))))+1,10),"日",""))),DATE(VALUE(TRIM(MID(SUBSTITUTE(AA55,"/",REPT(" ",50)),1,50))),VALUE(TRIM(MID(SUBSTITUTE(AA55,"/",REPT(" ",50)),51,50))),VALUE(TRIM(MID(SUBSTITUTE(AA55,"/",REPT(" ",50)),101,50))))),IFERROR(DATEVALUE(INDEX(D55:K55,MIN(8,MAX(1,C55)))),"")))</f>
        <v/>
      </c>
      <c r="T55">
        <f>IF(B55="","",IFERROR(MATCH(O55,入力!$C$5:$C$44,0),IFERROR(MATCH(SUBSTITUTE(SUBSTITUTE(P55," ",""),"　",""),入力!$AJ$5:$AJ$44,0),"")))</f>
        <v/>
      </c>
      <c r="U55">
        <f>IF(T55="","",INDEX(入力!$D$5:$D$44,T55))</f>
        <v/>
      </c>
      <c r="V55">
        <f>IF(B55="","",IF(T55="","要確認（名簿と照合できません）",IF(R55="","要確認（資格名がありません）",IF(S55="","要確認（取得日が読めません）",IF((IF(INDEX(入力!$N$5:$N$44,T55)=R55,1,0)+IF(INDEX(入力!$P$5:$P$44,T55)=R55,1,0)+IF(INDEX(入力!$R$5:$R$44,T55)=R55,1,0)+IF(INDEX(入力!$T$5:$T$44,T55)=R55,1,0)+IF(INDEX(入力!$V$5:$V$44,T55)=R55,1,0)+IF(INDEX(入力!$X$5:$X$44,T55)=R55,1,0))+(COUNTIFS($T$6:$T$205,T55,$R$6:$R$205,R55,$X$6:$X$205,"&lt;"&amp;X55))&gt;0,"重複","反映")))))</f>
        <v/>
      </c>
      <c r="W55">
        <f>IF(V55="反映",1,0)</f>
        <v/>
      </c>
      <c r="X55" t="n">
        <v>55</v>
      </c>
      <c r="Y55">
        <f>IF(W55=0,"",COUNTIFS($T$6:$T$205,T55,$W$6:$W$205,1,$S$6:$S$205,"&lt;"&amp;S55)+COUNTIFS($T$6:$T$205,T55,$W$6:$W$205,1,$S$6:$S$205,S55,$X$6:$X$205,"&lt;"&amp;X55)+1)</f>
        <v/>
      </c>
      <c r="Z55">
        <f>IF(Y55="","",T55&amp;"_"&amp;Y55)</f>
        <v/>
      </c>
      <c r="AA55">
        <f>SUBSTITUTE(SUBSTITUTE(SUBSTITUTE(SUBSTITUTE(SUBSTITUTE(INDEX(D55:K55,MIN(8,MAX(1,C55))),"年","/"),"月","/"),"日",""),"-","/"),".","/")</f>
        <v/>
      </c>
    </row>
    <row r="56">
      <c r="A56" s="131" t="n"/>
      <c r="B56">
        <f>TRIM(SUBSTITUTE(SUBSTITUTE(SUBSTITUTE(A56,CHAR(9)," "),"　"," "),CHAR(160)," "))</f>
        <v/>
      </c>
      <c r="C56">
        <f>IF(B56="",0,LEN(B56)-LEN(SUBSTITUTE(B56," ",""))+1)</f>
        <v/>
      </c>
      <c r="D56">
        <f>IF(C56&gt;=1,TRIM(MID(SUBSTITUTE(B56," ",REPT(" ",200)),1,200)),"")</f>
        <v/>
      </c>
      <c r="E56">
        <f>IF(C56&gt;=2,TRIM(MID(SUBSTITUTE(B56," ",REPT(" ",200)),201,200)),"")</f>
        <v/>
      </c>
      <c r="F56">
        <f>IF(C56&gt;=3,TRIM(MID(SUBSTITUTE(B56," ",REPT(" ",200)),401,200)),"")</f>
        <v/>
      </c>
      <c r="G56">
        <f>IF(C56&gt;=4,TRIM(MID(SUBSTITUTE(B56," ",REPT(" ",200)),601,200)),"")</f>
        <v/>
      </c>
      <c r="H56">
        <f>IF(C56&gt;=5,TRIM(MID(SUBSTITUTE(B56," ",REPT(" ",200)),801,200)),"")</f>
        <v/>
      </c>
      <c r="I56">
        <f>IF(C56&gt;=6,TRIM(MID(SUBSTITUTE(B56," ",REPT(" ",200)),1001,200)),"")</f>
        <v/>
      </c>
      <c r="J56">
        <f>IF(C56&gt;=7,TRIM(MID(SUBSTITUTE(B56," ",REPT(" ",200)),1201,200)),"")</f>
        <v/>
      </c>
      <c r="K56">
        <f>IF(C56&gt;=8,TRIM(MID(SUBSTITUTE(B56," ",REPT(" ",200)),1401,200)),"")</f>
        <v/>
      </c>
      <c r="L56">
        <f>SUBSTITUTE(SUBSTITUTE(SUBSTITUTE(D56,"年","-"),"組","-"),"番","")</f>
        <v/>
      </c>
      <c r="M56">
        <f>IF(D56="",0,IF(ISNUMBER(VALUE(SUBSTITUTE(L56,"-",""))),1,0))</f>
        <v/>
      </c>
      <c r="N56">
        <f>IF(M56=0,"",IFERROR(VALUE(TRIM(MID(SUBSTITUTE(L56,"-",REPT(" ",100)),101,100))),""))</f>
        <v/>
      </c>
      <c r="O56">
        <f>IF(M56=0,"",IFERROR(VALUE(TRIM(RIGHT(SUBSTITUTE(L56,"-",REPT(" ",100)),100))),""))</f>
        <v/>
      </c>
      <c r="P56">
        <f>IF(M56=1,E56,D56)</f>
        <v/>
      </c>
      <c r="Q56">
        <f>IF(C56&lt;2,"",TRIM(IF(AND(2&gt;=IF(M56=1,3,2),2&lt;=C56-IF(S56="",0,1)),E56&amp;" ","")&amp;IF(AND(3&gt;=IF(M56=1,3,2),3&lt;=C56-IF(S56="",0,1)),F56&amp;" ","")&amp;IF(AND(4&gt;=IF(M56=1,3,2),4&lt;=C56-IF(S56="",0,1)),G56&amp;" ","")&amp;IF(AND(5&gt;=IF(M56=1,3,2),5&lt;=C56-IF(S56="",0,1)),H56&amp;" ","")&amp;IF(AND(6&gt;=IF(M56=1,3,2),6&lt;=C56-IF(S56="",0,1)),I56&amp;" ","")&amp;IF(AND(7&gt;=IF(M56=1,3,2),7&lt;=C56-IF(S56="",0,1)),J56&amp;" ","")&amp;IF(AND(8&gt;=IF(M56=1,3,2),8&lt;=C56-IF(S56="",0,1)),K56&amp;" ","")))</f>
        <v/>
      </c>
      <c r="R56">
        <f>IF(Q56="","",IFERROR(VLOOKUP(Q56,資格マスタ!$A:$B,2,FALSE),Q56))</f>
        <v/>
      </c>
      <c r="S56" s="132">
        <f>IF(C56&lt;2,"",IFERROR(IF(OR(LEFT(INDEX(D56:K56,MIN(8,MAX(1,C56))),2)="令和",LEFT(INDEX(D56:K56,MIN(8,MAX(1,C56))),2)="平成",LEFT(INDEX(D56:K56,MIN(8,MAX(1,C56))),2)="昭和"),DATE(VALUE(MID(INDEX(D56:K56,MIN(8,MAX(1,C56))),3,FIND("年",INDEX(D56:K56,MIN(8,MAX(1,C56))))-3))+IF(LEFT(INDEX(D56:K56,MIN(8,MAX(1,C56))),2)="令和",2018,IF(LEFT(INDEX(D56:K56,MIN(8,MAX(1,C56))),2)="平成",1988,1925)),VALUE(MID(INDEX(D56:K56,MIN(8,MAX(1,C56))),FIND("年",INDEX(D56:K56,MIN(8,MAX(1,C56))))+1,FIND("月",INDEX(D56:K56,MIN(8,MAX(1,C56))))-FIND("年",INDEX(D56:K56,MIN(8,MAX(1,C56))))-1)),VALUE(SUBSTITUTE(MID(INDEX(D56:K56,MIN(8,MAX(1,C56))),FIND("月",INDEX(D56:K56,MIN(8,MAX(1,C56))))+1,10),"日",""))),DATE(VALUE(TRIM(MID(SUBSTITUTE(AA56,"/",REPT(" ",50)),1,50))),VALUE(TRIM(MID(SUBSTITUTE(AA56,"/",REPT(" ",50)),51,50))),VALUE(TRIM(MID(SUBSTITUTE(AA56,"/",REPT(" ",50)),101,50))))),IFERROR(DATEVALUE(INDEX(D56:K56,MIN(8,MAX(1,C56)))),"")))</f>
        <v/>
      </c>
      <c r="T56">
        <f>IF(B56="","",IFERROR(MATCH(O56,入力!$C$5:$C$44,0),IFERROR(MATCH(SUBSTITUTE(SUBSTITUTE(P56," ",""),"　",""),入力!$AJ$5:$AJ$44,0),"")))</f>
        <v/>
      </c>
      <c r="U56">
        <f>IF(T56="","",INDEX(入力!$D$5:$D$44,T56))</f>
        <v/>
      </c>
      <c r="V56">
        <f>IF(B56="","",IF(T56="","要確認（名簿と照合できません）",IF(R56="","要確認（資格名がありません）",IF(S56="","要確認（取得日が読めません）",IF((IF(INDEX(入力!$N$5:$N$44,T56)=R56,1,0)+IF(INDEX(入力!$P$5:$P$44,T56)=R56,1,0)+IF(INDEX(入力!$R$5:$R$44,T56)=R56,1,0)+IF(INDEX(入力!$T$5:$T$44,T56)=R56,1,0)+IF(INDEX(入力!$V$5:$V$44,T56)=R56,1,0)+IF(INDEX(入力!$X$5:$X$44,T56)=R56,1,0))+(COUNTIFS($T$6:$T$205,T56,$R$6:$R$205,R56,$X$6:$X$205,"&lt;"&amp;X56))&gt;0,"重複","反映")))))</f>
        <v/>
      </c>
      <c r="W56">
        <f>IF(V56="反映",1,0)</f>
        <v/>
      </c>
      <c r="X56" t="n">
        <v>56</v>
      </c>
      <c r="Y56">
        <f>IF(W56=0,"",COUNTIFS($T$6:$T$205,T56,$W$6:$W$205,1,$S$6:$S$205,"&lt;"&amp;S56)+COUNTIFS($T$6:$T$205,T56,$W$6:$W$205,1,$S$6:$S$205,S56,$X$6:$X$205,"&lt;"&amp;X56)+1)</f>
        <v/>
      </c>
      <c r="Z56">
        <f>IF(Y56="","",T56&amp;"_"&amp;Y56)</f>
        <v/>
      </c>
      <c r="AA56">
        <f>SUBSTITUTE(SUBSTITUTE(SUBSTITUTE(SUBSTITUTE(SUBSTITUTE(INDEX(D56:K56,MIN(8,MAX(1,C56))),"年","/"),"月","/"),"日",""),"-","/"),".","/")</f>
        <v/>
      </c>
    </row>
    <row r="57">
      <c r="A57" s="131" t="n"/>
      <c r="B57">
        <f>TRIM(SUBSTITUTE(SUBSTITUTE(SUBSTITUTE(A57,CHAR(9)," "),"　"," "),CHAR(160)," "))</f>
        <v/>
      </c>
      <c r="C57">
        <f>IF(B57="",0,LEN(B57)-LEN(SUBSTITUTE(B57," ",""))+1)</f>
        <v/>
      </c>
      <c r="D57">
        <f>IF(C57&gt;=1,TRIM(MID(SUBSTITUTE(B57," ",REPT(" ",200)),1,200)),"")</f>
        <v/>
      </c>
      <c r="E57">
        <f>IF(C57&gt;=2,TRIM(MID(SUBSTITUTE(B57," ",REPT(" ",200)),201,200)),"")</f>
        <v/>
      </c>
      <c r="F57">
        <f>IF(C57&gt;=3,TRIM(MID(SUBSTITUTE(B57," ",REPT(" ",200)),401,200)),"")</f>
        <v/>
      </c>
      <c r="G57">
        <f>IF(C57&gt;=4,TRIM(MID(SUBSTITUTE(B57," ",REPT(" ",200)),601,200)),"")</f>
        <v/>
      </c>
      <c r="H57">
        <f>IF(C57&gt;=5,TRIM(MID(SUBSTITUTE(B57," ",REPT(" ",200)),801,200)),"")</f>
        <v/>
      </c>
      <c r="I57">
        <f>IF(C57&gt;=6,TRIM(MID(SUBSTITUTE(B57," ",REPT(" ",200)),1001,200)),"")</f>
        <v/>
      </c>
      <c r="J57">
        <f>IF(C57&gt;=7,TRIM(MID(SUBSTITUTE(B57," ",REPT(" ",200)),1201,200)),"")</f>
        <v/>
      </c>
      <c r="K57">
        <f>IF(C57&gt;=8,TRIM(MID(SUBSTITUTE(B57," ",REPT(" ",200)),1401,200)),"")</f>
        <v/>
      </c>
      <c r="L57">
        <f>SUBSTITUTE(SUBSTITUTE(SUBSTITUTE(D57,"年","-"),"組","-"),"番","")</f>
        <v/>
      </c>
      <c r="M57">
        <f>IF(D57="",0,IF(ISNUMBER(VALUE(SUBSTITUTE(L57,"-",""))),1,0))</f>
        <v/>
      </c>
      <c r="N57">
        <f>IF(M57=0,"",IFERROR(VALUE(TRIM(MID(SUBSTITUTE(L57,"-",REPT(" ",100)),101,100))),""))</f>
        <v/>
      </c>
      <c r="O57">
        <f>IF(M57=0,"",IFERROR(VALUE(TRIM(RIGHT(SUBSTITUTE(L57,"-",REPT(" ",100)),100))),""))</f>
        <v/>
      </c>
      <c r="P57">
        <f>IF(M57=1,E57,D57)</f>
        <v/>
      </c>
      <c r="Q57">
        <f>IF(C57&lt;2,"",TRIM(IF(AND(2&gt;=IF(M57=1,3,2),2&lt;=C57-IF(S57="",0,1)),E57&amp;" ","")&amp;IF(AND(3&gt;=IF(M57=1,3,2),3&lt;=C57-IF(S57="",0,1)),F57&amp;" ","")&amp;IF(AND(4&gt;=IF(M57=1,3,2),4&lt;=C57-IF(S57="",0,1)),G57&amp;" ","")&amp;IF(AND(5&gt;=IF(M57=1,3,2),5&lt;=C57-IF(S57="",0,1)),H57&amp;" ","")&amp;IF(AND(6&gt;=IF(M57=1,3,2),6&lt;=C57-IF(S57="",0,1)),I57&amp;" ","")&amp;IF(AND(7&gt;=IF(M57=1,3,2),7&lt;=C57-IF(S57="",0,1)),J57&amp;" ","")&amp;IF(AND(8&gt;=IF(M57=1,3,2),8&lt;=C57-IF(S57="",0,1)),K57&amp;" ","")))</f>
        <v/>
      </c>
      <c r="R57">
        <f>IF(Q57="","",IFERROR(VLOOKUP(Q57,資格マスタ!$A:$B,2,FALSE),Q57))</f>
        <v/>
      </c>
      <c r="S57" s="132">
        <f>IF(C57&lt;2,"",IFERROR(IF(OR(LEFT(INDEX(D57:K57,MIN(8,MAX(1,C57))),2)="令和",LEFT(INDEX(D57:K57,MIN(8,MAX(1,C57))),2)="平成",LEFT(INDEX(D57:K57,MIN(8,MAX(1,C57))),2)="昭和"),DATE(VALUE(MID(INDEX(D57:K57,MIN(8,MAX(1,C57))),3,FIND("年",INDEX(D57:K57,MIN(8,MAX(1,C57))))-3))+IF(LEFT(INDEX(D57:K57,MIN(8,MAX(1,C57))),2)="令和",2018,IF(LEFT(INDEX(D57:K57,MIN(8,MAX(1,C57))),2)="平成",1988,1925)),VALUE(MID(INDEX(D57:K57,MIN(8,MAX(1,C57))),FIND("年",INDEX(D57:K57,MIN(8,MAX(1,C57))))+1,FIND("月",INDEX(D57:K57,MIN(8,MAX(1,C57))))-FIND("年",INDEX(D57:K57,MIN(8,MAX(1,C57))))-1)),VALUE(SUBSTITUTE(MID(INDEX(D57:K57,MIN(8,MAX(1,C57))),FIND("月",INDEX(D57:K57,MIN(8,MAX(1,C57))))+1,10),"日",""))),DATE(VALUE(TRIM(MID(SUBSTITUTE(AA57,"/",REPT(" ",50)),1,50))),VALUE(TRIM(MID(SUBSTITUTE(AA57,"/",REPT(" ",50)),51,50))),VALUE(TRIM(MID(SUBSTITUTE(AA57,"/",REPT(" ",50)),101,50))))),IFERROR(DATEVALUE(INDEX(D57:K57,MIN(8,MAX(1,C57)))),"")))</f>
        <v/>
      </c>
      <c r="T57">
        <f>IF(B57="","",IFERROR(MATCH(O57,入力!$C$5:$C$44,0),IFERROR(MATCH(SUBSTITUTE(SUBSTITUTE(P57," ",""),"　",""),入力!$AJ$5:$AJ$44,0),"")))</f>
        <v/>
      </c>
      <c r="U57">
        <f>IF(T57="","",INDEX(入力!$D$5:$D$44,T57))</f>
        <v/>
      </c>
      <c r="V57">
        <f>IF(B57="","",IF(T57="","要確認（名簿と照合できません）",IF(R57="","要確認（資格名がありません）",IF(S57="","要確認（取得日が読めません）",IF((IF(INDEX(入力!$N$5:$N$44,T57)=R57,1,0)+IF(INDEX(入力!$P$5:$P$44,T57)=R57,1,0)+IF(INDEX(入力!$R$5:$R$44,T57)=R57,1,0)+IF(INDEX(入力!$T$5:$T$44,T57)=R57,1,0)+IF(INDEX(入力!$V$5:$V$44,T57)=R57,1,0)+IF(INDEX(入力!$X$5:$X$44,T57)=R57,1,0))+(COUNTIFS($T$6:$T$205,T57,$R$6:$R$205,R57,$X$6:$X$205,"&lt;"&amp;X57))&gt;0,"重複","反映")))))</f>
        <v/>
      </c>
      <c r="W57">
        <f>IF(V57="反映",1,0)</f>
        <v/>
      </c>
      <c r="X57" t="n">
        <v>57</v>
      </c>
      <c r="Y57">
        <f>IF(W57=0,"",COUNTIFS($T$6:$T$205,T57,$W$6:$W$205,1,$S$6:$S$205,"&lt;"&amp;S57)+COUNTIFS($T$6:$T$205,T57,$W$6:$W$205,1,$S$6:$S$205,S57,$X$6:$X$205,"&lt;"&amp;X57)+1)</f>
        <v/>
      </c>
      <c r="Z57">
        <f>IF(Y57="","",T57&amp;"_"&amp;Y57)</f>
        <v/>
      </c>
      <c r="AA57">
        <f>SUBSTITUTE(SUBSTITUTE(SUBSTITUTE(SUBSTITUTE(SUBSTITUTE(INDEX(D57:K57,MIN(8,MAX(1,C57))),"年","/"),"月","/"),"日",""),"-","/"),".","/")</f>
        <v/>
      </c>
    </row>
    <row r="58">
      <c r="A58" s="131" t="n"/>
      <c r="B58">
        <f>TRIM(SUBSTITUTE(SUBSTITUTE(SUBSTITUTE(A58,CHAR(9)," "),"　"," "),CHAR(160)," "))</f>
        <v/>
      </c>
      <c r="C58">
        <f>IF(B58="",0,LEN(B58)-LEN(SUBSTITUTE(B58," ",""))+1)</f>
        <v/>
      </c>
      <c r="D58">
        <f>IF(C58&gt;=1,TRIM(MID(SUBSTITUTE(B58," ",REPT(" ",200)),1,200)),"")</f>
        <v/>
      </c>
      <c r="E58">
        <f>IF(C58&gt;=2,TRIM(MID(SUBSTITUTE(B58," ",REPT(" ",200)),201,200)),"")</f>
        <v/>
      </c>
      <c r="F58">
        <f>IF(C58&gt;=3,TRIM(MID(SUBSTITUTE(B58," ",REPT(" ",200)),401,200)),"")</f>
        <v/>
      </c>
      <c r="G58">
        <f>IF(C58&gt;=4,TRIM(MID(SUBSTITUTE(B58," ",REPT(" ",200)),601,200)),"")</f>
        <v/>
      </c>
      <c r="H58">
        <f>IF(C58&gt;=5,TRIM(MID(SUBSTITUTE(B58," ",REPT(" ",200)),801,200)),"")</f>
        <v/>
      </c>
      <c r="I58">
        <f>IF(C58&gt;=6,TRIM(MID(SUBSTITUTE(B58," ",REPT(" ",200)),1001,200)),"")</f>
        <v/>
      </c>
      <c r="J58">
        <f>IF(C58&gt;=7,TRIM(MID(SUBSTITUTE(B58," ",REPT(" ",200)),1201,200)),"")</f>
        <v/>
      </c>
      <c r="K58">
        <f>IF(C58&gt;=8,TRIM(MID(SUBSTITUTE(B58," ",REPT(" ",200)),1401,200)),"")</f>
        <v/>
      </c>
      <c r="L58">
        <f>SUBSTITUTE(SUBSTITUTE(SUBSTITUTE(D58,"年","-"),"組","-"),"番","")</f>
        <v/>
      </c>
      <c r="M58">
        <f>IF(D58="",0,IF(ISNUMBER(VALUE(SUBSTITUTE(L58,"-",""))),1,0))</f>
        <v/>
      </c>
      <c r="N58">
        <f>IF(M58=0,"",IFERROR(VALUE(TRIM(MID(SUBSTITUTE(L58,"-",REPT(" ",100)),101,100))),""))</f>
        <v/>
      </c>
      <c r="O58">
        <f>IF(M58=0,"",IFERROR(VALUE(TRIM(RIGHT(SUBSTITUTE(L58,"-",REPT(" ",100)),100))),""))</f>
        <v/>
      </c>
      <c r="P58">
        <f>IF(M58=1,E58,D58)</f>
        <v/>
      </c>
      <c r="Q58">
        <f>IF(C58&lt;2,"",TRIM(IF(AND(2&gt;=IF(M58=1,3,2),2&lt;=C58-IF(S58="",0,1)),E58&amp;" ","")&amp;IF(AND(3&gt;=IF(M58=1,3,2),3&lt;=C58-IF(S58="",0,1)),F58&amp;" ","")&amp;IF(AND(4&gt;=IF(M58=1,3,2),4&lt;=C58-IF(S58="",0,1)),G58&amp;" ","")&amp;IF(AND(5&gt;=IF(M58=1,3,2),5&lt;=C58-IF(S58="",0,1)),H58&amp;" ","")&amp;IF(AND(6&gt;=IF(M58=1,3,2),6&lt;=C58-IF(S58="",0,1)),I58&amp;" ","")&amp;IF(AND(7&gt;=IF(M58=1,3,2),7&lt;=C58-IF(S58="",0,1)),J58&amp;" ","")&amp;IF(AND(8&gt;=IF(M58=1,3,2),8&lt;=C58-IF(S58="",0,1)),K58&amp;" ","")))</f>
        <v/>
      </c>
      <c r="R58">
        <f>IF(Q58="","",IFERROR(VLOOKUP(Q58,資格マスタ!$A:$B,2,FALSE),Q58))</f>
        <v/>
      </c>
      <c r="S58" s="132">
        <f>IF(C58&lt;2,"",IFERROR(IF(OR(LEFT(INDEX(D58:K58,MIN(8,MAX(1,C58))),2)="令和",LEFT(INDEX(D58:K58,MIN(8,MAX(1,C58))),2)="平成",LEFT(INDEX(D58:K58,MIN(8,MAX(1,C58))),2)="昭和"),DATE(VALUE(MID(INDEX(D58:K58,MIN(8,MAX(1,C58))),3,FIND("年",INDEX(D58:K58,MIN(8,MAX(1,C58))))-3))+IF(LEFT(INDEX(D58:K58,MIN(8,MAX(1,C58))),2)="令和",2018,IF(LEFT(INDEX(D58:K58,MIN(8,MAX(1,C58))),2)="平成",1988,1925)),VALUE(MID(INDEX(D58:K58,MIN(8,MAX(1,C58))),FIND("年",INDEX(D58:K58,MIN(8,MAX(1,C58))))+1,FIND("月",INDEX(D58:K58,MIN(8,MAX(1,C58))))-FIND("年",INDEX(D58:K58,MIN(8,MAX(1,C58))))-1)),VALUE(SUBSTITUTE(MID(INDEX(D58:K58,MIN(8,MAX(1,C58))),FIND("月",INDEX(D58:K58,MIN(8,MAX(1,C58))))+1,10),"日",""))),DATE(VALUE(TRIM(MID(SUBSTITUTE(AA58,"/",REPT(" ",50)),1,50))),VALUE(TRIM(MID(SUBSTITUTE(AA58,"/",REPT(" ",50)),51,50))),VALUE(TRIM(MID(SUBSTITUTE(AA58,"/",REPT(" ",50)),101,50))))),IFERROR(DATEVALUE(INDEX(D58:K58,MIN(8,MAX(1,C58)))),"")))</f>
        <v/>
      </c>
      <c r="T58">
        <f>IF(B58="","",IFERROR(MATCH(O58,入力!$C$5:$C$44,0),IFERROR(MATCH(SUBSTITUTE(SUBSTITUTE(P58," ",""),"　",""),入力!$AJ$5:$AJ$44,0),"")))</f>
        <v/>
      </c>
      <c r="U58">
        <f>IF(T58="","",INDEX(入力!$D$5:$D$44,T58))</f>
        <v/>
      </c>
      <c r="V58">
        <f>IF(B58="","",IF(T58="","要確認（名簿と照合できません）",IF(R58="","要確認（資格名がありません）",IF(S58="","要確認（取得日が読めません）",IF((IF(INDEX(入力!$N$5:$N$44,T58)=R58,1,0)+IF(INDEX(入力!$P$5:$P$44,T58)=R58,1,0)+IF(INDEX(入力!$R$5:$R$44,T58)=R58,1,0)+IF(INDEX(入力!$T$5:$T$44,T58)=R58,1,0)+IF(INDEX(入力!$V$5:$V$44,T58)=R58,1,0)+IF(INDEX(入力!$X$5:$X$44,T58)=R58,1,0))+(COUNTIFS($T$6:$T$205,T58,$R$6:$R$205,R58,$X$6:$X$205,"&lt;"&amp;X58))&gt;0,"重複","反映")))))</f>
        <v/>
      </c>
      <c r="W58">
        <f>IF(V58="反映",1,0)</f>
        <v/>
      </c>
      <c r="X58" t="n">
        <v>58</v>
      </c>
      <c r="Y58">
        <f>IF(W58=0,"",COUNTIFS($T$6:$T$205,T58,$W$6:$W$205,1,$S$6:$S$205,"&lt;"&amp;S58)+COUNTIFS($T$6:$T$205,T58,$W$6:$W$205,1,$S$6:$S$205,S58,$X$6:$X$205,"&lt;"&amp;X58)+1)</f>
        <v/>
      </c>
      <c r="Z58">
        <f>IF(Y58="","",T58&amp;"_"&amp;Y58)</f>
        <v/>
      </c>
      <c r="AA58">
        <f>SUBSTITUTE(SUBSTITUTE(SUBSTITUTE(SUBSTITUTE(SUBSTITUTE(INDEX(D58:K58,MIN(8,MAX(1,C58))),"年","/"),"月","/"),"日",""),"-","/"),".","/")</f>
        <v/>
      </c>
    </row>
    <row r="59">
      <c r="A59" s="131" t="n"/>
      <c r="B59">
        <f>TRIM(SUBSTITUTE(SUBSTITUTE(SUBSTITUTE(A59,CHAR(9)," "),"　"," "),CHAR(160)," "))</f>
        <v/>
      </c>
      <c r="C59">
        <f>IF(B59="",0,LEN(B59)-LEN(SUBSTITUTE(B59," ",""))+1)</f>
        <v/>
      </c>
      <c r="D59">
        <f>IF(C59&gt;=1,TRIM(MID(SUBSTITUTE(B59," ",REPT(" ",200)),1,200)),"")</f>
        <v/>
      </c>
      <c r="E59">
        <f>IF(C59&gt;=2,TRIM(MID(SUBSTITUTE(B59," ",REPT(" ",200)),201,200)),"")</f>
        <v/>
      </c>
      <c r="F59">
        <f>IF(C59&gt;=3,TRIM(MID(SUBSTITUTE(B59," ",REPT(" ",200)),401,200)),"")</f>
        <v/>
      </c>
      <c r="G59">
        <f>IF(C59&gt;=4,TRIM(MID(SUBSTITUTE(B59," ",REPT(" ",200)),601,200)),"")</f>
        <v/>
      </c>
      <c r="H59">
        <f>IF(C59&gt;=5,TRIM(MID(SUBSTITUTE(B59," ",REPT(" ",200)),801,200)),"")</f>
        <v/>
      </c>
      <c r="I59">
        <f>IF(C59&gt;=6,TRIM(MID(SUBSTITUTE(B59," ",REPT(" ",200)),1001,200)),"")</f>
        <v/>
      </c>
      <c r="J59">
        <f>IF(C59&gt;=7,TRIM(MID(SUBSTITUTE(B59," ",REPT(" ",200)),1201,200)),"")</f>
        <v/>
      </c>
      <c r="K59">
        <f>IF(C59&gt;=8,TRIM(MID(SUBSTITUTE(B59," ",REPT(" ",200)),1401,200)),"")</f>
        <v/>
      </c>
      <c r="L59">
        <f>SUBSTITUTE(SUBSTITUTE(SUBSTITUTE(D59,"年","-"),"組","-"),"番","")</f>
        <v/>
      </c>
      <c r="M59">
        <f>IF(D59="",0,IF(ISNUMBER(VALUE(SUBSTITUTE(L59,"-",""))),1,0))</f>
        <v/>
      </c>
      <c r="N59">
        <f>IF(M59=0,"",IFERROR(VALUE(TRIM(MID(SUBSTITUTE(L59,"-",REPT(" ",100)),101,100))),""))</f>
        <v/>
      </c>
      <c r="O59">
        <f>IF(M59=0,"",IFERROR(VALUE(TRIM(RIGHT(SUBSTITUTE(L59,"-",REPT(" ",100)),100))),""))</f>
        <v/>
      </c>
      <c r="P59">
        <f>IF(M59=1,E59,D59)</f>
        <v/>
      </c>
      <c r="Q59">
        <f>IF(C59&lt;2,"",TRIM(IF(AND(2&gt;=IF(M59=1,3,2),2&lt;=C59-IF(S59="",0,1)),E59&amp;" ","")&amp;IF(AND(3&gt;=IF(M59=1,3,2),3&lt;=C59-IF(S59="",0,1)),F59&amp;" ","")&amp;IF(AND(4&gt;=IF(M59=1,3,2),4&lt;=C59-IF(S59="",0,1)),G59&amp;" ","")&amp;IF(AND(5&gt;=IF(M59=1,3,2),5&lt;=C59-IF(S59="",0,1)),H59&amp;" ","")&amp;IF(AND(6&gt;=IF(M59=1,3,2),6&lt;=C59-IF(S59="",0,1)),I59&amp;" ","")&amp;IF(AND(7&gt;=IF(M59=1,3,2),7&lt;=C59-IF(S59="",0,1)),J59&amp;" ","")&amp;IF(AND(8&gt;=IF(M59=1,3,2),8&lt;=C59-IF(S59="",0,1)),K59&amp;" ","")))</f>
        <v/>
      </c>
      <c r="R59">
        <f>IF(Q59="","",IFERROR(VLOOKUP(Q59,資格マスタ!$A:$B,2,FALSE),Q59))</f>
        <v/>
      </c>
      <c r="S59" s="132">
        <f>IF(C59&lt;2,"",IFERROR(IF(OR(LEFT(INDEX(D59:K59,MIN(8,MAX(1,C59))),2)="令和",LEFT(INDEX(D59:K59,MIN(8,MAX(1,C59))),2)="平成",LEFT(INDEX(D59:K59,MIN(8,MAX(1,C59))),2)="昭和"),DATE(VALUE(MID(INDEX(D59:K59,MIN(8,MAX(1,C59))),3,FIND("年",INDEX(D59:K59,MIN(8,MAX(1,C59))))-3))+IF(LEFT(INDEX(D59:K59,MIN(8,MAX(1,C59))),2)="令和",2018,IF(LEFT(INDEX(D59:K59,MIN(8,MAX(1,C59))),2)="平成",1988,1925)),VALUE(MID(INDEX(D59:K59,MIN(8,MAX(1,C59))),FIND("年",INDEX(D59:K59,MIN(8,MAX(1,C59))))+1,FIND("月",INDEX(D59:K59,MIN(8,MAX(1,C59))))-FIND("年",INDEX(D59:K59,MIN(8,MAX(1,C59))))-1)),VALUE(SUBSTITUTE(MID(INDEX(D59:K59,MIN(8,MAX(1,C59))),FIND("月",INDEX(D59:K59,MIN(8,MAX(1,C59))))+1,10),"日",""))),DATE(VALUE(TRIM(MID(SUBSTITUTE(AA59,"/",REPT(" ",50)),1,50))),VALUE(TRIM(MID(SUBSTITUTE(AA59,"/",REPT(" ",50)),51,50))),VALUE(TRIM(MID(SUBSTITUTE(AA59,"/",REPT(" ",50)),101,50))))),IFERROR(DATEVALUE(INDEX(D59:K59,MIN(8,MAX(1,C59)))),"")))</f>
        <v/>
      </c>
      <c r="T59">
        <f>IF(B59="","",IFERROR(MATCH(O59,入力!$C$5:$C$44,0),IFERROR(MATCH(SUBSTITUTE(SUBSTITUTE(P59," ",""),"　",""),入力!$AJ$5:$AJ$44,0),"")))</f>
        <v/>
      </c>
      <c r="U59">
        <f>IF(T59="","",INDEX(入力!$D$5:$D$44,T59))</f>
        <v/>
      </c>
      <c r="V59">
        <f>IF(B59="","",IF(T59="","要確認（名簿と照合できません）",IF(R59="","要確認（資格名がありません）",IF(S59="","要確認（取得日が読めません）",IF((IF(INDEX(入力!$N$5:$N$44,T59)=R59,1,0)+IF(INDEX(入力!$P$5:$P$44,T59)=R59,1,0)+IF(INDEX(入力!$R$5:$R$44,T59)=R59,1,0)+IF(INDEX(入力!$T$5:$T$44,T59)=R59,1,0)+IF(INDEX(入力!$V$5:$V$44,T59)=R59,1,0)+IF(INDEX(入力!$X$5:$X$44,T59)=R59,1,0))+(COUNTIFS($T$6:$T$205,T59,$R$6:$R$205,R59,$X$6:$X$205,"&lt;"&amp;X59))&gt;0,"重複","反映")))))</f>
        <v/>
      </c>
      <c r="W59">
        <f>IF(V59="反映",1,0)</f>
        <v/>
      </c>
      <c r="X59" t="n">
        <v>59</v>
      </c>
      <c r="Y59">
        <f>IF(W59=0,"",COUNTIFS($T$6:$T$205,T59,$W$6:$W$205,1,$S$6:$S$205,"&lt;"&amp;S59)+COUNTIFS($T$6:$T$205,T59,$W$6:$W$205,1,$S$6:$S$205,S59,$X$6:$X$205,"&lt;"&amp;X59)+1)</f>
        <v/>
      </c>
      <c r="Z59">
        <f>IF(Y59="","",T59&amp;"_"&amp;Y59)</f>
        <v/>
      </c>
      <c r="AA59">
        <f>SUBSTITUTE(SUBSTITUTE(SUBSTITUTE(SUBSTITUTE(SUBSTITUTE(INDEX(D59:K59,MIN(8,MAX(1,C59))),"年","/"),"月","/"),"日",""),"-","/"),".","/")</f>
        <v/>
      </c>
    </row>
    <row r="60">
      <c r="A60" s="131" t="n"/>
      <c r="B60">
        <f>TRIM(SUBSTITUTE(SUBSTITUTE(SUBSTITUTE(A60,CHAR(9)," "),"　"," "),CHAR(160)," "))</f>
        <v/>
      </c>
      <c r="C60">
        <f>IF(B60="",0,LEN(B60)-LEN(SUBSTITUTE(B60," ",""))+1)</f>
        <v/>
      </c>
      <c r="D60">
        <f>IF(C60&gt;=1,TRIM(MID(SUBSTITUTE(B60," ",REPT(" ",200)),1,200)),"")</f>
        <v/>
      </c>
      <c r="E60">
        <f>IF(C60&gt;=2,TRIM(MID(SUBSTITUTE(B60," ",REPT(" ",200)),201,200)),"")</f>
        <v/>
      </c>
      <c r="F60">
        <f>IF(C60&gt;=3,TRIM(MID(SUBSTITUTE(B60," ",REPT(" ",200)),401,200)),"")</f>
        <v/>
      </c>
      <c r="G60">
        <f>IF(C60&gt;=4,TRIM(MID(SUBSTITUTE(B60," ",REPT(" ",200)),601,200)),"")</f>
        <v/>
      </c>
      <c r="H60">
        <f>IF(C60&gt;=5,TRIM(MID(SUBSTITUTE(B60," ",REPT(" ",200)),801,200)),"")</f>
        <v/>
      </c>
      <c r="I60">
        <f>IF(C60&gt;=6,TRIM(MID(SUBSTITUTE(B60," ",REPT(" ",200)),1001,200)),"")</f>
        <v/>
      </c>
      <c r="J60">
        <f>IF(C60&gt;=7,TRIM(MID(SUBSTITUTE(B60," ",REPT(" ",200)),1201,200)),"")</f>
        <v/>
      </c>
      <c r="K60">
        <f>IF(C60&gt;=8,TRIM(MID(SUBSTITUTE(B60," ",REPT(" ",200)),1401,200)),"")</f>
        <v/>
      </c>
      <c r="L60">
        <f>SUBSTITUTE(SUBSTITUTE(SUBSTITUTE(D60,"年","-"),"組","-"),"番","")</f>
        <v/>
      </c>
      <c r="M60">
        <f>IF(D60="",0,IF(ISNUMBER(VALUE(SUBSTITUTE(L60,"-",""))),1,0))</f>
        <v/>
      </c>
      <c r="N60">
        <f>IF(M60=0,"",IFERROR(VALUE(TRIM(MID(SUBSTITUTE(L60,"-",REPT(" ",100)),101,100))),""))</f>
        <v/>
      </c>
      <c r="O60">
        <f>IF(M60=0,"",IFERROR(VALUE(TRIM(RIGHT(SUBSTITUTE(L60,"-",REPT(" ",100)),100))),""))</f>
        <v/>
      </c>
      <c r="P60">
        <f>IF(M60=1,E60,D60)</f>
        <v/>
      </c>
      <c r="Q60">
        <f>IF(C60&lt;2,"",TRIM(IF(AND(2&gt;=IF(M60=1,3,2),2&lt;=C60-IF(S60="",0,1)),E60&amp;" ","")&amp;IF(AND(3&gt;=IF(M60=1,3,2),3&lt;=C60-IF(S60="",0,1)),F60&amp;" ","")&amp;IF(AND(4&gt;=IF(M60=1,3,2),4&lt;=C60-IF(S60="",0,1)),G60&amp;" ","")&amp;IF(AND(5&gt;=IF(M60=1,3,2),5&lt;=C60-IF(S60="",0,1)),H60&amp;" ","")&amp;IF(AND(6&gt;=IF(M60=1,3,2),6&lt;=C60-IF(S60="",0,1)),I60&amp;" ","")&amp;IF(AND(7&gt;=IF(M60=1,3,2),7&lt;=C60-IF(S60="",0,1)),J60&amp;" ","")&amp;IF(AND(8&gt;=IF(M60=1,3,2),8&lt;=C60-IF(S60="",0,1)),K60&amp;" ","")))</f>
        <v/>
      </c>
      <c r="R60">
        <f>IF(Q60="","",IFERROR(VLOOKUP(Q60,資格マスタ!$A:$B,2,FALSE),Q60))</f>
        <v/>
      </c>
      <c r="S60" s="132">
        <f>IF(C60&lt;2,"",IFERROR(IF(OR(LEFT(INDEX(D60:K60,MIN(8,MAX(1,C60))),2)="令和",LEFT(INDEX(D60:K60,MIN(8,MAX(1,C60))),2)="平成",LEFT(INDEX(D60:K60,MIN(8,MAX(1,C60))),2)="昭和"),DATE(VALUE(MID(INDEX(D60:K60,MIN(8,MAX(1,C60))),3,FIND("年",INDEX(D60:K60,MIN(8,MAX(1,C60))))-3))+IF(LEFT(INDEX(D60:K60,MIN(8,MAX(1,C60))),2)="令和",2018,IF(LEFT(INDEX(D60:K60,MIN(8,MAX(1,C60))),2)="平成",1988,1925)),VALUE(MID(INDEX(D60:K60,MIN(8,MAX(1,C60))),FIND("年",INDEX(D60:K60,MIN(8,MAX(1,C60))))+1,FIND("月",INDEX(D60:K60,MIN(8,MAX(1,C60))))-FIND("年",INDEX(D60:K60,MIN(8,MAX(1,C60))))-1)),VALUE(SUBSTITUTE(MID(INDEX(D60:K60,MIN(8,MAX(1,C60))),FIND("月",INDEX(D60:K60,MIN(8,MAX(1,C60))))+1,10),"日",""))),DATE(VALUE(TRIM(MID(SUBSTITUTE(AA60,"/",REPT(" ",50)),1,50))),VALUE(TRIM(MID(SUBSTITUTE(AA60,"/",REPT(" ",50)),51,50))),VALUE(TRIM(MID(SUBSTITUTE(AA60,"/",REPT(" ",50)),101,50))))),IFERROR(DATEVALUE(INDEX(D60:K60,MIN(8,MAX(1,C60)))),"")))</f>
        <v/>
      </c>
      <c r="T60">
        <f>IF(B60="","",IFERROR(MATCH(O60,入力!$C$5:$C$44,0),IFERROR(MATCH(SUBSTITUTE(SUBSTITUTE(P60," ",""),"　",""),入力!$AJ$5:$AJ$44,0),"")))</f>
        <v/>
      </c>
      <c r="U60">
        <f>IF(T60="","",INDEX(入力!$D$5:$D$44,T60))</f>
        <v/>
      </c>
      <c r="V60">
        <f>IF(B60="","",IF(T60="","要確認（名簿と照合できません）",IF(R60="","要確認（資格名がありません）",IF(S60="","要確認（取得日が読めません）",IF((IF(INDEX(入力!$N$5:$N$44,T60)=R60,1,0)+IF(INDEX(入力!$P$5:$P$44,T60)=R60,1,0)+IF(INDEX(入力!$R$5:$R$44,T60)=R60,1,0)+IF(INDEX(入力!$T$5:$T$44,T60)=R60,1,0)+IF(INDEX(入力!$V$5:$V$44,T60)=R60,1,0)+IF(INDEX(入力!$X$5:$X$44,T60)=R60,1,0))+(COUNTIFS($T$6:$T$205,T60,$R$6:$R$205,R60,$X$6:$X$205,"&lt;"&amp;X60))&gt;0,"重複","反映")))))</f>
        <v/>
      </c>
      <c r="W60">
        <f>IF(V60="反映",1,0)</f>
        <v/>
      </c>
      <c r="X60" t="n">
        <v>60</v>
      </c>
      <c r="Y60">
        <f>IF(W60=0,"",COUNTIFS($T$6:$T$205,T60,$W$6:$W$205,1,$S$6:$S$205,"&lt;"&amp;S60)+COUNTIFS($T$6:$T$205,T60,$W$6:$W$205,1,$S$6:$S$205,S60,$X$6:$X$205,"&lt;"&amp;X60)+1)</f>
        <v/>
      </c>
      <c r="Z60">
        <f>IF(Y60="","",T60&amp;"_"&amp;Y60)</f>
        <v/>
      </c>
      <c r="AA60">
        <f>SUBSTITUTE(SUBSTITUTE(SUBSTITUTE(SUBSTITUTE(SUBSTITUTE(INDEX(D60:K60,MIN(8,MAX(1,C60))),"年","/"),"月","/"),"日",""),"-","/"),".","/")</f>
        <v/>
      </c>
    </row>
    <row r="61">
      <c r="A61" s="131" t="n"/>
      <c r="B61">
        <f>TRIM(SUBSTITUTE(SUBSTITUTE(SUBSTITUTE(A61,CHAR(9)," "),"　"," "),CHAR(160)," "))</f>
        <v/>
      </c>
      <c r="C61">
        <f>IF(B61="",0,LEN(B61)-LEN(SUBSTITUTE(B61," ",""))+1)</f>
        <v/>
      </c>
      <c r="D61">
        <f>IF(C61&gt;=1,TRIM(MID(SUBSTITUTE(B61," ",REPT(" ",200)),1,200)),"")</f>
        <v/>
      </c>
      <c r="E61">
        <f>IF(C61&gt;=2,TRIM(MID(SUBSTITUTE(B61," ",REPT(" ",200)),201,200)),"")</f>
        <v/>
      </c>
      <c r="F61">
        <f>IF(C61&gt;=3,TRIM(MID(SUBSTITUTE(B61," ",REPT(" ",200)),401,200)),"")</f>
        <v/>
      </c>
      <c r="G61">
        <f>IF(C61&gt;=4,TRIM(MID(SUBSTITUTE(B61," ",REPT(" ",200)),601,200)),"")</f>
        <v/>
      </c>
      <c r="H61">
        <f>IF(C61&gt;=5,TRIM(MID(SUBSTITUTE(B61," ",REPT(" ",200)),801,200)),"")</f>
        <v/>
      </c>
      <c r="I61">
        <f>IF(C61&gt;=6,TRIM(MID(SUBSTITUTE(B61," ",REPT(" ",200)),1001,200)),"")</f>
        <v/>
      </c>
      <c r="J61">
        <f>IF(C61&gt;=7,TRIM(MID(SUBSTITUTE(B61," ",REPT(" ",200)),1201,200)),"")</f>
        <v/>
      </c>
      <c r="K61">
        <f>IF(C61&gt;=8,TRIM(MID(SUBSTITUTE(B61," ",REPT(" ",200)),1401,200)),"")</f>
        <v/>
      </c>
      <c r="L61">
        <f>SUBSTITUTE(SUBSTITUTE(SUBSTITUTE(D61,"年","-"),"組","-"),"番","")</f>
        <v/>
      </c>
      <c r="M61">
        <f>IF(D61="",0,IF(ISNUMBER(VALUE(SUBSTITUTE(L61,"-",""))),1,0))</f>
        <v/>
      </c>
      <c r="N61">
        <f>IF(M61=0,"",IFERROR(VALUE(TRIM(MID(SUBSTITUTE(L61,"-",REPT(" ",100)),101,100))),""))</f>
        <v/>
      </c>
      <c r="O61">
        <f>IF(M61=0,"",IFERROR(VALUE(TRIM(RIGHT(SUBSTITUTE(L61,"-",REPT(" ",100)),100))),""))</f>
        <v/>
      </c>
      <c r="P61">
        <f>IF(M61=1,E61,D61)</f>
        <v/>
      </c>
      <c r="Q61">
        <f>IF(C61&lt;2,"",TRIM(IF(AND(2&gt;=IF(M61=1,3,2),2&lt;=C61-IF(S61="",0,1)),E61&amp;" ","")&amp;IF(AND(3&gt;=IF(M61=1,3,2),3&lt;=C61-IF(S61="",0,1)),F61&amp;" ","")&amp;IF(AND(4&gt;=IF(M61=1,3,2),4&lt;=C61-IF(S61="",0,1)),G61&amp;" ","")&amp;IF(AND(5&gt;=IF(M61=1,3,2),5&lt;=C61-IF(S61="",0,1)),H61&amp;" ","")&amp;IF(AND(6&gt;=IF(M61=1,3,2),6&lt;=C61-IF(S61="",0,1)),I61&amp;" ","")&amp;IF(AND(7&gt;=IF(M61=1,3,2),7&lt;=C61-IF(S61="",0,1)),J61&amp;" ","")&amp;IF(AND(8&gt;=IF(M61=1,3,2),8&lt;=C61-IF(S61="",0,1)),K61&amp;" ","")))</f>
        <v/>
      </c>
      <c r="R61">
        <f>IF(Q61="","",IFERROR(VLOOKUP(Q61,資格マスタ!$A:$B,2,FALSE),Q61))</f>
        <v/>
      </c>
      <c r="S61" s="132">
        <f>IF(C61&lt;2,"",IFERROR(IF(OR(LEFT(INDEX(D61:K61,MIN(8,MAX(1,C61))),2)="令和",LEFT(INDEX(D61:K61,MIN(8,MAX(1,C61))),2)="平成",LEFT(INDEX(D61:K61,MIN(8,MAX(1,C61))),2)="昭和"),DATE(VALUE(MID(INDEX(D61:K61,MIN(8,MAX(1,C61))),3,FIND("年",INDEX(D61:K61,MIN(8,MAX(1,C61))))-3))+IF(LEFT(INDEX(D61:K61,MIN(8,MAX(1,C61))),2)="令和",2018,IF(LEFT(INDEX(D61:K61,MIN(8,MAX(1,C61))),2)="平成",1988,1925)),VALUE(MID(INDEX(D61:K61,MIN(8,MAX(1,C61))),FIND("年",INDEX(D61:K61,MIN(8,MAX(1,C61))))+1,FIND("月",INDEX(D61:K61,MIN(8,MAX(1,C61))))-FIND("年",INDEX(D61:K61,MIN(8,MAX(1,C61))))-1)),VALUE(SUBSTITUTE(MID(INDEX(D61:K61,MIN(8,MAX(1,C61))),FIND("月",INDEX(D61:K61,MIN(8,MAX(1,C61))))+1,10),"日",""))),DATE(VALUE(TRIM(MID(SUBSTITUTE(AA61,"/",REPT(" ",50)),1,50))),VALUE(TRIM(MID(SUBSTITUTE(AA61,"/",REPT(" ",50)),51,50))),VALUE(TRIM(MID(SUBSTITUTE(AA61,"/",REPT(" ",50)),101,50))))),IFERROR(DATEVALUE(INDEX(D61:K61,MIN(8,MAX(1,C61)))),"")))</f>
        <v/>
      </c>
      <c r="T61">
        <f>IF(B61="","",IFERROR(MATCH(O61,入力!$C$5:$C$44,0),IFERROR(MATCH(SUBSTITUTE(SUBSTITUTE(P61," ",""),"　",""),入力!$AJ$5:$AJ$44,0),"")))</f>
        <v/>
      </c>
      <c r="U61">
        <f>IF(T61="","",INDEX(入力!$D$5:$D$44,T61))</f>
        <v/>
      </c>
      <c r="V61">
        <f>IF(B61="","",IF(T61="","要確認（名簿と照合できません）",IF(R61="","要確認（資格名がありません）",IF(S61="","要確認（取得日が読めません）",IF((IF(INDEX(入力!$N$5:$N$44,T61)=R61,1,0)+IF(INDEX(入力!$P$5:$P$44,T61)=R61,1,0)+IF(INDEX(入力!$R$5:$R$44,T61)=R61,1,0)+IF(INDEX(入力!$T$5:$T$44,T61)=R61,1,0)+IF(INDEX(入力!$V$5:$V$44,T61)=R61,1,0)+IF(INDEX(入力!$X$5:$X$44,T61)=R61,1,0))+(COUNTIFS($T$6:$T$205,T61,$R$6:$R$205,R61,$X$6:$X$205,"&lt;"&amp;X61))&gt;0,"重複","反映")))))</f>
        <v/>
      </c>
      <c r="W61">
        <f>IF(V61="反映",1,0)</f>
        <v/>
      </c>
      <c r="X61" t="n">
        <v>61</v>
      </c>
      <c r="Y61">
        <f>IF(W61=0,"",COUNTIFS($T$6:$T$205,T61,$W$6:$W$205,1,$S$6:$S$205,"&lt;"&amp;S61)+COUNTIFS($T$6:$T$205,T61,$W$6:$W$205,1,$S$6:$S$205,S61,$X$6:$X$205,"&lt;"&amp;X61)+1)</f>
        <v/>
      </c>
      <c r="Z61">
        <f>IF(Y61="","",T61&amp;"_"&amp;Y61)</f>
        <v/>
      </c>
      <c r="AA61">
        <f>SUBSTITUTE(SUBSTITUTE(SUBSTITUTE(SUBSTITUTE(SUBSTITUTE(INDEX(D61:K61,MIN(8,MAX(1,C61))),"年","/"),"月","/"),"日",""),"-","/"),".","/")</f>
        <v/>
      </c>
    </row>
    <row r="62">
      <c r="A62" s="131" t="n"/>
      <c r="B62">
        <f>TRIM(SUBSTITUTE(SUBSTITUTE(SUBSTITUTE(A62,CHAR(9)," "),"　"," "),CHAR(160)," "))</f>
        <v/>
      </c>
      <c r="C62">
        <f>IF(B62="",0,LEN(B62)-LEN(SUBSTITUTE(B62," ",""))+1)</f>
        <v/>
      </c>
      <c r="D62">
        <f>IF(C62&gt;=1,TRIM(MID(SUBSTITUTE(B62," ",REPT(" ",200)),1,200)),"")</f>
        <v/>
      </c>
      <c r="E62">
        <f>IF(C62&gt;=2,TRIM(MID(SUBSTITUTE(B62," ",REPT(" ",200)),201,200)),"")</f>
        <v/>
      </c>
      <c r="F62">
        <f>IF(C62&gt;=3,TRIM(MID(SUBSTITUTE(B62," ",REPT(" ",200)),401,200)),"")</f>
        <v/>
      </c>
      <c r="G62">
        <f>IF(C62&gt;=4,TRIM(MID(SUBSTITUTE(B62," ",REPT(" ",200)),601,200)),"")</f>
        <v/>
      </c>
      <c r="H62">
        <f>IF(C62&gt;=5,TRIM(MID(SUBSTITUTE(B62," ",REPT(" ",200)),801,200)),"")</f>
        <v/>
      </c>
      <c r="I62">
        <f>IF(C62&gt;=6,TRIM(MID(SUBSTITUTE(B62," ",REPT(" ",200)),1001,200)),"")</f>
        <v/>
      </c>
      <c r="J62">
        <f>IF(C62&gt;=7,TRIM(MID(SUBSTITUTE(B62," ",REPT(" ",200)),1201,200)),"")</f>
        <v/>
      </c>
      <c r="K62">
        <f>IF(C62&gt;=8,TRIM(MID(SUBSTITUTE(B62," ",REPT(" ",200)),1401,200)),"")</f>
        <v/>
      </c>
      <c r="L62">
        <f>SUBSTITUTE(SUBSTITUTE(SUBSTITUTE(D62,"年","-"),"組","-"),"番","")</f>
        <v/>
      </c>
      <c r="M62">
        <f>IF(D62="",0,IF(ISNUMBER(VALUE(SUBSTITUTE(L62,"-",""))),1,0))</f>
        <v/>
      </c>
      <c r="N62">
        <f>IF(M62=0,"",IFERROR(VALUE(TRIM(MID(SUBSTITUTE(L62,"-",REPT(" ",100)),101,100))),""))</f>
        <v/>
      </c>
      <c r="O62">
        <f>IF(M62=0,"",IFERROR(VALUE(TRIM(RIGHT(SUBSTITUTE(L62,"-",REPT(" ",100)),100))),""))</f>
        <v/>
      </c>
      <c r="P62">
        <f>IF(M62=1,E62,D62)</f>
        <v/>
      </c>
      <c r="Q62">
        <f>IF(C62&lt;2,"",TRIM(IF(AND(2&gt;=IF(M62=1,3,2),2&lt;=C62-IF(S62="",0,1)),E62&amp;" ","")&amp;IF(AND(3&gt;=IF(M62=1,3,2),3&lt;=C62-IF(S62="",0,1)),F62&amp;" ","")&amp;IF(AND(4&gt;=IF(M62=1,3,2),4&lt;=C62-IF(S62="",0,1)),G62&amp;" ","")&amp;IF(AND(5&gt;=IF(M62=1,3,2),5&lt;=C62-IF(S62="",0,1)),H62&amp;" ","")&amp;IF(AND(6&gt;=IF(M62=1,3,2),6&lt;=C62-IF(S62="",0,1)),I62&amp;" ","")&amp;IF(AND(7&gt;=IF(M62=1,3,2),7&lt;=C62-IF(S62="",0,1)),J62&amp;" ","")&amp;IF(AND(8&gt;=IF(M62=1,3,2),8&lt;=C62-IF(S62="",0,1)),K62&amp;" ","")))</f>
        <v/>
      </c>
      <c r="R62">
        <f>IF(Q62="","",IFERROR(VLOOKUP(Q62,資格マスタ!$A:$B,2,FALSE),Q62))</f>
        <v/>
      </c>
      <c r="S62" s="132">
        <f>IF(C62&lt;2,"",IFERROR(IF(OR(LEFT(INDEX(D62:K62,MIN(8,MAX(1,C62))),2)="令和",LEFT(INDEX(D62:K62,MIN(8,MAX(1,C62))),2)="平成",LEFT(INDEX(D62:K62,MIN(8,MAX(1,C62))),2)="昭和"),DATE(VALUE(MID(INDEX(D62:K62,MIN(8,MAX(1,C62))),3,FIND("年",INDEX(D62:K62,MIN(8,MAX(1,C62))))-3))+IF(LEFT(INDEX(D62:K62,MIN(8,MAX(1,C62))),2)="令和",2018,IF(LEFT(INDEX(D62:K62,MIN(8,MAX(1,C62))),2)="平成",1988,1925)),VALUE(MID(INDEX(D62:K62,MIN(8,MAX(1,C62))),FIND("年",INDEX(D62:K62,MIN(8,MAX(1,C62))))+1,FIND("月",INDEX(D62:K62,MIN(8,MAX(1,C62))))-FIND("年",INDEX(D62:K62,MIN(8,MAX(1,C62))))-1)),VALUE(SUBSTITUTE(MID(INDEX(D62:K62,MIN(8,MAX(1,C62))),FIND("月",INDEX(D62:K62,MIN(8,MAX(1,C62))))+1,10),"日",""))),DATE(VALUE(TRIM(MID(SUBSTITUTE(AA62,"/",REPT(" ",50)),1,50))),VALUE(TRIM(MID(SUBSTITUTE(AA62,"/",REPT(" ",50)),51,50))),VALUE(TRIM(MID(SUBSTITUTE(AA62,"/",REPT(" ",50)),101,50))))),IFERROR(DATEVALUE(INDEX(D62:K62,MIN(8,MAX(1,C62)))),"")))</f>
        <v/>
      </c>
      <c r="T62">
        <f>IF(B62="","",IFERROR(MATCH(O62,入力!$C$5:$C$44,0),IFERROR(MATCH(SUBSTITUTE(SUBSTITUTE(P62," ",""),"　",""),入力!$AJ$5:$AJ$44,0),"")))</f>
        <v/>
      </c>
      <c r="U62">
        <f>IF(T62="","",INDEX(入力!$D$5:$D$44,T62))</f>
        <v/>
      </c>
      <c r="V62">
        <f>IF(B62="","",IF(T62="","要確認（名簿と照合できません）",IF(R62="","要確認（資格名がありません）",IF(S62="","要確認（取得日が読めません）",IF((IF(INDEX(入力!$N$5:$N$44,T62)=R62,1,0)+IF(INDEX(入力!$P$5:$P$44,T62)=R62,1,0)+IF(INDEX(入力!$R$5:$R$44,T62)=R62,1,0)+IF(INDEX(入力!$T$5:$T$44,T62)=R62,1,0)+IF(INDEX(入力!$V$5:$V$44,T62)=R62,1,0)+IF(INDEX(入力!$X$5:$X$44,T62)=R62,1,0))+(COUNTIFS($T$6:$T$205,T62,$R$6:$R$205,R62,$X$6:$X$205,"&lt;"&amp;X62))&gt;0,"重複","反映")))))</f>
        <v/>
      </c>
      <c r="W62">
        <f>IF(V62="反映",1,0)</f>
        <v/>
      </c>
      <c r="X62" t="n">
        <v>62</v>
      </c>
      <c r="Y62">
        <f>IF(W62=0,"",COUNTIFS($T$6:$T$205,T62,$W$6:$W$205,1,$S$6:$S$205,"&lt;"&amp;S62)+COUNTIFS($T$6:$T$205,T62,$W$6:$W$205,1,$S$6:$S$205,S62,$X$6:$X$205,"&lt;"&amp;X62)+1)</f>
        <v/>
      </c>
      <c r="Z62">
        <f>IF(Y62="","",T62&amp;"_"&amp;Y62)</f>
        <v/>
      </c>
      <c r="AA62">
        <f>SUBSTITUTE(SUBSTITUTE(SUBSTITUTE(SUBSTITUTE(SUBSTITUTE(INDEX(D62:K62,MIN(8,MAX(1,C62))),"年","/"),"月","/"),"日",""),"-","/"),".","/")</f>
        <v/>
      </c>
    </row>
    <row r="63">
      <c r="A63" s="131" t="n"/>
      <c r="B63">
        <f>TRIM(SUBSTITUTE(SUBSTITUTE(SUBSTITUTE(A63,CHAR(9)," "),"　"," "),CHAR(160)," "))</f>
        <v/>
      </c>
      <c r="C63">
        <f>IF(B63="",0,LEN(B63)-LEN(SUBSTITUTE(B63," ",""))+1)</f>
        <v/>
      </c>
      <c r="D63">
        <f>IF(C63&gt;=1,TRIM(MID(SUBSTITUTE(B63," ",REPT(" ",200)),1,200)),"")</f>
        <v/>
      </c>
      <c r="E63">
        <f>IF(C63&gt;=2,TRIM(MID(SUBSTITUTE(B63," ",REPT(" ",200)),201,200)),"")</f>
        <v/>
      </c>
      <c r="F63">
        <f>IF(C63&gt;=3,TRIM(MID(SUBSTITUTE(B63," ",REPT(" ",200)),401,200)),"")</f>
        <v/>
      </c>
      <c r="G63">
        <f>IF(C63&gt;=4,TRIM(MID(SUBSTITUTE(B63," ",REPT(" ",200)),601,200)),"")</f>
        <v/>
      </c>
      <c r="H63">
        <f>IF(C63&gt;=5,TRIM(MID(SUBSTITUTE(B63," ",REPT(" ",200)),801,200)),"")</f>
        <v/>
      </c>
      <c r="I63">
        <f>IF(C63&gt;=6,TRIM(MID(SUBSTITUTE(B63," ",REPT(" ",200)),1001,200)),"")</f>
        <v/>
      </c>
      <c r="J63">
        <f>IF(C63&gt;=7,TRIM(MID(SUBSTITUTE(B63," ",REPT(" ",200)),1201,200)),"")</f>
        <v/>
      </c>
      <c r="K63">
        <f>IF(C63&gt;=8,TRIM(MID(SUBSTITUTE(B63," ",REPT(" ",200)),1401,200)),"")</f>
        <v/>
      </c>
      <c r="L63">
        <f>SUBSTITUTE(SUBSTITUTE(SUBSTITUTE(D63,"年","-"),"組","-"),"番","")</f>
        <v/>
      </c>
      <c r="M63">
        <f>IF(D63="",0,IF(ISNUMBER(VALUE(SUBSTITUTE(L63,"-",""))),1,0))</f>
        <v/>
      </c>
      <c r="N63">
        <f>IF(M63=0,"",IFERROR(VALUE(TRIM(MID(SUBSTITUTE(L63,"-",REPT(" ",100)),101,100))),""))</f>
        <v/>
      </c>
      <c r="O63">
        <f>IF(M63=0,"",IFERROR(VALUE(TRIM(RIGHT(SUBSTITUTE(L63,"-",REPT(" ",100)),100))),""))</f>
        <v/>
      </c>
      <c r="P63">
        <f>IF(M63=1,E63,D63)</f>
        <v/>
      </c>
      <c r="Q63">
        <f>IF(C63&lt;2,"",TRIM(IF(AND(2&gt;=IF(M63=1,3,2),2&lt;=C63-IF(S63="",0,1)),E63&amp;" ","")&amp;IF(AND(3&gt;=IF(M63=1,3,2),3&lt;=C63-IF(S63="",0,1)),F63&amp;" ","")&amp;IF(AND(4&gt;=IF(M63=1,3,2),4&lt;=C63-IF(S63="",0,1)),G63&amp;" ","")&amp;IF(AND(5&gt;=IF(M63=1,3,2),5&lt;=C63-IF(S63="",0,1)),H63&amp;" ","")&amp;IF(AND(6&gt;=IF(M63=1,3,2),6&lt;=C63-IF(S63="",0,1)),I63&amp;" ","")&amp;IF(AND(7&gt;=IF(M63=1,3,2),7&lt;=C63-IF(S63="",0,1)),J63&amp;" ","")&amp;IF(AND(8&gt;=IF(M63=1,3,2),8&lt;=C63-IF(S63="",0,1)),K63&amp;" ","")))</f>
        <v/>
      </c>
      <c r="R63">
        <f>IF(Q63="","",IFERROR(VLOOKUP(Q63,資格マスタ!$A:$B,2,FALSE),Q63))</f>
        <v/>
      </c>
      <c r="S63" s="132">
        <f>IF(C63&lt;2,"",IFERROR(IF(OR(LEFT(INDEX(D63:K63,MIN(8,MAX(1,C63))),2)="令和",LEFT(INDEX(D63:K63,MIN(8,MAX(1,C63))),2)="平成",LEFT(INDEX(D63:K63,MIN(8,MAX(1,C63))),2)="昭和"),DATE(VALUE(MID(INDEX(D63:K63,MIN(8,MAX(1,C63))),3,FIND("年",INDEX(D63:K63,MIN(8,MAX(1,C63))))-3))+IF(LEFT(INDEX(D63:K63,MIN(8,MAX(1,C63))),2)="令和",2018,IF(LEFT(INDEX(D63:K63,MIN(8,MAX(1,C63))),2)="平成",1988,1925)),VALUE(MID(INDEX(D63:K63,MIN(8,MAX(1,C63))),FIND("年",INDEX(D63:K63,MIN(8,MAX(1,C63))))+1,FIND("月",INDEX(D63:K63,MIN(8,MAX(1,C63))))-FIND("年",INDEX(D63:K63,MIN(8,MAX(1,C63))))-1)),VALUE(SUBSTITUTE(MID(INDEX(D63:K63,MIN(8,MAX(1,C63))),FIND("月",INDEX(D63:K63,MIN(8,MAX(1,C63))))+1,10),"日",""))),DATE(VALUE(TRIM(MID(SUBSTITUTE(AA63,"/",REPT(" ",50)),1,50))),VALUE(TRIM(MID(SUBSTITUTE(AA63,"/",REPT(" ",50)),51,50))),VALUE(TRIM(MID(SUBSTITUTE(AA63,"/",REPT(" ",50)),101,50))))),IFERROR(DATEVALUE(INDEX(D63:K63,MIN(8,MAX(1,C63)))),"")))</f>
        <v/>
      </c>
      <c r="T63">
        <f>IF(B63="","",IFERROR(MATCH(O63,入力!$C$5:$C$44,0),IFERROR(MATCH(SUBSTITUTE(SUBSTITUTE(P63," ",""),"　",""),入力!$AJ$5:$AJ$44,0),"")))</f>
        <v/>
      </c>
      <c r="U63">
        <f>IF(T63="","",INDEX(入力!$D$5:$D$44,T63))</f>
        <v/>
      </c>
      <c r="V63">
        <f>IF(B63="","",IF(T63="","要確認（名簿と照合できません）",IF(R63="","要確認（資格名がありません）",IF(S63="","要確認（取得日が読めません）",IF((IF(INDEX(入力!$N$5:$N$44,T63)=R63,1,0)+IF(INDEX(入力!$P$5:$P$44,T63)=R63,1,0)+IF(INDEX(入力!$R$5:$R$44,T63)=R63,1,0)+IF(INDEX(入力!$T$5:$T$44,T63)=R63,1,0)+IF(INDEX(入力!$V$5:$V$44,T63)=R63,1,0)+IF(INDEX(入力!$X$5:$X$44,T63)=R63,1,0))+(COUNTIFS($T$6:$T$205,T63,$R$6:$R$205,R63,$X$6:$X$205,"&lt;"&amp;X63))&gt;0,"重複","反映")))))</f>
        <v/>
      </c>
      <c r="W63">
        <f>IF(V63="反映",1,0)</f>
        <v/>
      </c>
      <c r="X63" t="n">
        <v>63</v>
      </c>
      <c r="Y63">
        <f>IF(W63=0,"",COUNTIFS($T$6:$T$205,T63,$W$6:$W$205,1,$S$6:$S$205,"&lt;"&amp;S63)+COUNTIFS($T$6:$T$205,T63,$W$6:$W$205,1,$S$6:$S$205,S63,$X$6:$X$205,"&lt;"&amp;X63)+1)</f>
        <v/>
      </c>
      <c r="Z63">
        <f>IF(Y63="","",T63&amp;"_"&amp;Y63)</f>
        <v/>
      </c>
      <c r="AA63">
        <f>SUBSTITUTE(SUBSTITUTE(SUBSTITUTE(SUBSTITUTE(SUBSTITUTE(INDEX(D63:K63,MIN(8,MAX(1,C63))),"年","/"),"月","/"),"日",""),"-","/"),".","/")</f>
        <v/>
      </c>
    </row>
    <row r="64">
      <c r="A64" s="131" t="n"/>
      <c r="B64">
        <f>TRIM(SUBSTITUTE(SUBSTITUTE(SUBSTITUTE(A64,CHAR(9)," "),"　"," "),CHAR(160)," "))</f>
        <v/>
      </c>
      <c r="C64">
        <f>IF(B64="",0,LEN(B64)-LEN(SUBSTITUTE(B64," ",""))+1)</f>
        <v/>
      </c>
      <c r="D64">
        <f>IF(C64&gt;=1,TRIM(MID(SUBSTITUTE(B64," ",REPT(" ",200)),1,200)),"")</f>
        <v/>
      </c>
      <c r="E64">
        <f>IF(C64&gt;=2,TRIM(MID(SUBSTITUTE(B64," ",REPT(" ",200)),201,200)),"")</f>
        <v/>
      </c>
      <c r="F64">
        <f>IF(C64&gt;=3,TRIM(MID(SUBSTITUTE(B64," ",REPT(" ",200)),401,200)),"")</f>
        <v/>
      </c>
      <c r="G64">
        <f>IF(C64&gt;=4,TRIM(MID(SUBSTITUTE(B64," ",REPT(" ",200)),601,200)),"")</f>
        <v/>
      </c>
      <c r="H64">
        <f>IF(C64&gt;=5,TRIM(MID(SUBSTITUTE(B64," ",REPT(" ",200)),801,200)),"")</f>
        <v/>
      </c>
      <c r="I64">
        <f>IF(C64&gt;=6,TRIM(MID(SUBSTITUTE(B64," ",REPT(" ",200)),1001,200)),"")</f>
        <v/>
      </c>
      <c r="J64">
        <f>IF(C64&gt;=7,TRIM(MID(SUBSTITUTE(B64," ",REPT(" ",200)),1201,200)),"")</f>
        <v/>
      </c>
      <c r="K64">
        <f>IF(C64&gt;=8,TRIM(MID(SUBSTITUTE(B64," ",REPT(" ",200)),1401,200)),"")</f>
        <v/>
      </c>
      <c r="L64">
        <f>SUBSTITUTE(SUBSTITUTE(SUBSTITUTE(D64,"年","-"),"組","-"),"番","")</f>
        <v/>
      </c>
      <c r="M64">
        <f>IF(D64="",0,IF(ISNUMBER(VALUE(SUBSTITUTE(L64,"-",""))),1,0))</f>
        <v/>
      </c>
      <c r="N64">
        <f>IF(M64=0,"",IFERROR(VALUE(TRIM(MID(SUBSTITUTE(L64,"-",REPT(" ",100)),101,100))),""))</f>
        <v/>
      </c>
      <c r="O64">
        <f>IF(M64=0,"",IFERROR(VALUE(TRIM(RIGHT(SUBSTITUTE(L64,"-",REPT(" ",100)),100))),""))</f>
        <v/>
      </c>
      <c r="P64">
        <f>IF(M64=1,E64,D64)</f>
        <v/>
      </c>
      <c r="Q64">
        <f>IF(C64&lt;2,"",TRIM(IF(AND(2&gt;=IF(M64=1,3,2),2&lt;=C64-IF(S64="",0,1)),E64&amp;" ","")&amp;IF(AND(3&gt;=IF(M64=1,3,2),3&lt;=C64-IF(S64="",0,1)),F64&amp;" ","")&amp;IF(AND(4&gt;=IF(M64=1,3,2),4&lt;=C64-IF(S64="",0,1)),G64&amp;" ","")&amp;IF(AND(5&gt;=IF(M64=1,3,2),5&lt;=C64-IF(S64="",0,1)),H64&amp;" ","")&amp;IF(AND(6&gt;=IF(M64=1,3,2),6&lt;=C64-IF(S64="",0,1)),I64&amp;" ","")&amp;IF(AND(7&gt;=IF(M64=1,3,2),7&lt;=C64-IF(S64="",0,1)),J64&amp;" ","")&amp;IF(AND(8&gt;=IF(M64=1,3,2),8&lt;=C64-IF(S64="",0,1)),K64&amp;" ","")))</f>
        <v/>
      </c>
      <c r="R64">
        <f>IF(Q64="","",IFERROR(VLOOKUP(Q64,資格マスタ!$A:$B,2,FALSE),Q64))</f>
        <v/>
      </c>
      <c r="S64" s="132">
        <f>IF(C64&lt;2,"",IFERROR(IF(OR(LEFT(INDEX(D64:K64,MIN(8,MAX(1,C64))),2)="令和",LEFT(INDEX(D64:K64,MIN(8,MAX(1,C64))),2)="平成",LEFT(INDEX(D64:K64,MIN(8,MAX(1,C64))),2)="昭和"),DATE(VALUE(MID(INDEX(D64:K64,MIN(8,MAX(1,C64))),3,FIND("年",INDEX(D64:K64,MIN(8,MAX(1,C64))))-3))+IF(LEFT(INDEX(D64:K64,MIN(8,MAX(1,C64))),2)="令和",2018,IF(LEFT(INDEX(D64:K64,MIN(8,MAX(1,C64))),2)="平成",1988,1925)),VALUE(MID(INDEX(D64:K64,MIN(8,MAX(1,C64))),FIND("年",INDEX(D64:K64,MIN(8,MAX(1,C64))))+1,FIND("月",INDEX(D64:K64,MIN(8,MAX(1,C64))))-FIND("年",INDEX(D64:K64,MIN(8,MAX(1,C64))))-1)),VALUE(SUBSTITUTE(MID(INDEX(D64:K64,MIN(8,MAX(1,C64))),FIND("月",INDEX(D64:K64,MIN(8,MAX(1,C64))))+1,10),"日",""))),DATE(VALUE(TRIM(MID(SUBSTITUTE(AA64,"/",REPT(" ",50)),1,50))),VALUE(TRIM(MID(SUBSTITUTE(AA64,"/",REPT(" ",50)),51,50))),VALUE(TRIM(MID(SUBSTITUTE(AA64,"/",REPT(" ",50)),101,50))))),IFERROR(DATEVALUE(INDEX(D64:K64,MIN(8,MAX(1,C64)))),"")))</f>
        <v/>
      </c>
      <c r="T64">
        <f>IF(B64="","",IFERROR(MATCH(O64,入力!$C$5:$C$44,0),IFERROR(MATCH(SUBSTITUTE(SUBSTITUTE(P64," ",""),"　",""),入力!$AJ$5:$AJ$44,0),"")))</f>
        <v/>
      </c>
      <c r="U64">
        <f>IF(T64="","",INDEX(入力!$D$5:$D$44,T64))</f>
        <v/>
      </c>
      <c r="V64">
        <f>IF(B64="","",IF(T64="","要確認（名簿と照合できません）",IF(R64="","要確認（資格名がありません）",IF(S64="","要確認（取得日が読めません）",IF((IF(INDEX(入力!$N$5:$N$44,T64)=R64,1,0)+IF(INDEX(入力!$P$5:$P$44,T64)=R64,1,0)+IF(INDEX(入力!$R$5:$R$44,T64)=R64,1,0)+IF(INDEX(入力!$T$5:$T$44,T64)=R64,1,0)+IF(INDEX(入力!$V$5:$V$44,T64)=R64,1,0)+IF(INDEX(入力!$X$5:$X$44,T64)=R64,1,0))+(COUNTIFS($T$6:$T$205,T64,$R$6:$R$205,R64,$X$6:$X$205,"&lt;"&amp;X64))&gt;0,"重複","反映")))))</f>
        <v/>
      </c>
      <c r="W64">
        <f>IF(V64="反映",1,0)</f>
        <v/>
      </c>
      <c r="X64" t="n">
        <v>64</v>
      </c>
      <c r="Y64">
        <f>IF(W64=0,"",COUNTIFS($T$6:$T$205,T64,$W$6:$W$205,1,$S$6:$S$205,"&lt;"&amp;S64)+COUNTIFS($T$6:$T$205,T64,$W$6:$W$205,1,$S$6:$S$205,S64,$X$6:$X$205,"&lt;"&amp;X64)+1)</f>
        <v/>
      </c>
      <c r="Z64">
        <f>IF(Y64="","",T64&amp;"_"&amp;Y64)</f>
        <v/>
      </c>
      <c r="AA64">
        <f>SUBSTITUTE(SUBSTITUTE(SUBSTITUTE(SUBSTITUTE(SUBSTITUTE(INDEX(D64:K64,MIN(8,MAX(1,C64))),"年","/"),"月","/"),"日",""),"-","/"),".","/")</f>
        <v/>
      </c>
    </row>
    <row r="65">
      <c r="A65" s="131" t="n"/>
      <c r="B65">
        <f>TRIM(SUBSTITUTE(SUBSTITUTE(SUBSTITUTE(A65,CHAR(9)," "),"　"," "),CHAR(160)," "))</f>
        <v/>
      </c>
      <c r="C65">
        <f>IF(B65="",0,LEN(B65)-LEN(SUBSTITUTE(B65," ",""))+1)</f>
        <v/>
      </c>
      <c r="D65">
        <f>IF(C65&gt;=1,TRIM(MID(SUBSTITUTE(B65," ",REPT(" ",200)),1,200)),"")</f>
        <v/>
      </c>
      <c r="E65">
        <f>IF(C65&gt;=2,TRIM(MID(SUBSTITUTE(B65," ",REPT(" ",200)),201,200)),"")</f>
        <v/>
      </c>
      <c r="F65">
        <f>IF(C65&gt;=3,TRIM(MID(SUBSTITUTE(B65," ",REPT(" ",200)),401,200)),"")</f>
        <v/>
      </c>
      <c r="G65">
        <f>IF(C65&gt;=4,TRIM(MID(SUBSTITUTE(B65," ",REPT(" ",200)),601,200)),"")</f>
        <v/>
      </c>
      <c r="H65">
        <f>IF(C65&gt;=5,TRIM(MID(SUBSTITUTE(B65," ",REPT(" ",200)),801,200)),"")</f>
        <v/>
      </c>
      <c r="I65">
        <f>IF(C65&gt;=6,TRIM(MID(SUBSTITUTE(B65," ",REPT(" ",200)),1001,200)),"")</f>
        <v/>
      </c>
      <c r="J65">
        <f>IF(C65&gt;=7,TRIM(MID(SUBSTITUTE(B65," ",REPT(" ",200)),1201,200)),"")</f>
        <v/>
      </c>
      <c r="K65">
        <f>IF(C65&gt;=8,TRIM(MID(SUBSTITUTE(B65," ",REPT(" ",200)),1401,200)),"")</f>
        <v/>
      </c>
      <c r="L65">
        <f>SUBSTITUTE(SUBSTITUTE(SUBSTITUTE(D65,"年","-"),"組","-"),"番","")</f>
        <v/>
      </c>
      <c r="M65">
        <f>IF(D65="",0,IF(ISNUMBER(VALUE(SUBSTITUTE(L65,"-",""))),1,0))</f>
        <v/>
      </c>
      <c r="N65">
        <f>IF(M65=0,"",IFERROR(VALUE(TRIM(MID(SUBSTITUTE(L65,"-",REPT(" ",100)),101,100))),""))</f>
        <v/>
      </c>
      <c r="O65">
        <f>IF(M65=0,"",IFERROR(VALUE(TRIM(RIGHT(SUBSTITUTE(L65,"-",REPT(" ",100)),100))),""))</f>
        <v/>
      </c>
      <c r="P65">
        <f>IF(M65=1,E65,D65)</f>
        <v/>
      </c>
      <c r="Q65">
        <f>IF(C65&lt;2,"",TRIM(IF(AND(2&gt;=IF(M65=1,3,2),2&lt;=C65-IF(S65="",0,1)),E65&amp;" ","")&amp;IF(AND(3&gt;=IF(M65=1,3,2),3&lt;=C65-IF(S65="",0,1)),F65&amp;" ","")&amp;IF(AND(4&gt;=IF(M65=1,3,2),4&lt;=C65-IF(S65="",0,1)),G65&amp;" ","")&amp;IF(AND(5&gt;=IF(M65=1,3,2),5&lt;=C65-IF(S65="",0,1)),H65&amp;" ","")&amp;IF(AND(6&gt;=IF(M65=1,3,2),6&lt;=C65-IF(S65="",0,1)),I65&amp;" ","")&amp;IF(AND(7&gt;=IF(M65=1,3,2),7&lt;=C65-IF(S65="",0,1)),J65&amp;" ","")&amp;IF(AND(8&gt;=IF(M65=1,3,2),8&lt;=C65-IF(S65="",0,1)),K65&amp;" ","")))</f>
        <v/>
      </c>
      <c r="R65">
        <f>IF(Q65="","",IFERROR(VLOOKUP(Q65,資格マスタ!$A:$B,2,FALSE),Q65))</f>
        <v/>
      </c>
      <c r="S65" s="132">
        <f>IF(C65&lt;2,"",IFERROR(IF(OR(LEFT(INDEX(D65:K65,MIN(8,MAX(1,C65))),2)="令和",LEFT(INDEX(D65:K65,MIN(8,MAX(1,C65))),2)="平成",LEFT(INDEX(D65:K65,MIN(8,MAX(1,C65))),2)="昭和"),DATE(VALUE(MID(INDEX(D65:K65,MIN(8,MAX(1,C65))),3,FIND("年",INDEX(D65:K65,MIN(8,MAX(1,C65))))-3))+IF(LEFT(INDEX(D65:K65,MIN(8,MAX(1,C65))),2)="令和",2018,IF(LEFT(INDEX(D65:K65,MIN(8,MAX(1,C65))),2)="平成",1988,1925)),VALUE(MID(INDEX(D65:K65,MIN(8,MAX(1,C65))),FIND("年",INDEX(D65:K65,MIN(8,MAX(1,C65))))+1,FIND("月",INDEX(D65:K65,MIN(8,MAX(1,C65))))-FIND("年",INDEX(D65:K65,MIN(8,MAX(1,C65))))-1)),VALUE(SUBSTITUTE(MID(INDEX(D65:K65,MIN(8,MAX(1,C65))),FIND("月",INDEX(D65:K65,MIN(8,MAX(1,C65))))+1,10),"日",""))),DATE(VALUE(TRIM(MID(SUBSTITUTE(AA65,"/",REPT(" ",50)),1,50))),VALUE(TRIM(MID(SUBSTITUTE(AA65,"/",REPT(" ",50)),51,50))),VALUE(TRIM(MID(SUBSTITUTE(AA65,"/",REPT(" ",50)),101,50))))),IFERROR(DATEVALUE(INDEX(D65:K65,MIN(8,MAX(1,C65)))),"")))</f>
        <v/>
      </c>
      <c r="T65">
        <f>IF(B65="","",IFERROR(MATCH(O65,入力!$C$5:$C$44,0),IFERROR(MATCH(SUBSTITUTE(SUBSTITUTE(P65," ",""),"　",""),入力!$AJ$5:$AJ$44,0),"")))</f>
        <v/>
      </c>
      <c r="U65">
        <f>IF(T65="","",INDEX(入力!$D$5:$D$44,T65))</f>
        <v/>
      </c>
      <c r="V65">
        <f>IF(B65="","",IF(T65="","要確認（名簿と照合できません）",IF(R65="","要確認（資格名がありません）",IF(S65="","要確認（取得日が読めません）",IF((IF(INDEX(入力!$N$5:$N$44,T65)=R65,1,0)+IF(INDEX(入力!$P$5:$P$44,T65)=R65,1,0)+IF(INDEX(入力!$R$5:$R$44,T65)=R65,1,0)+IF(INDEX(入力!$T$5:$T$44,T65)=R65,1,0)+IF(INDEX(入力!$V$5:$V$44,T65)=R65,1,0)+IF(INDEX(入力!$X$5:$X$44,T65)=R65,1,0))+(COUNTIFS($T$6:$T$205,T65,$R$6:$R$205,R65,$X$6:$X$205,"&lt;"&amp;X65))&gt;0,"重複","反映")))))</f>
        <v/>
      </c>
      <c r="W65">
        <f>IF(V65="反映",1,0)</f>
        <v/>
      </c>
      <c r="X65" t="n">
        <v>65</v>
      </c>
      <c r="Y65">
        <f>IF(W65=0,"",COUNTIFS($T$6:$T$205,T65,$W$6:$W$205,1,$S$6:$S$205,"&lt;"&amp;S65)+COUNTIFS($T$6:$T$205,T65,$W$6:$W$205,1,$S$6:$S$205,S65,$X$6:$X$205,"&lt;"&amp;X65)+1)</f>
        <v/>
      </c>
      <c r="Z65">
        <f>IF(Y65="","",T65&amp;"_"&amp;Y65)</f>
        <v/>
      </c>
      <c r="AA65">
        <f>SUBSTITUTE(SUBSTITUTE(SUBSTITUTE(SUBSTITUTE(SUBSTITUTE(INDEX(D65:K65,MIN(8,MAX(1,C65))),"年","/"),"月","/"),"日",""),"-","/"),".","/")</f>
        <v/>
      </c>
    </row>
    <row r="66">
      <c r="A66" s="131" t="n"/>
      <c r="B66">
        <f>TRIM(SUBSTITUTE(SUBSTITUTE(SUBSTITUTE(A66,CHAR(9)," "),"　"," "),CHAR(160)," "))</f>
        <v/>
      </c>
      <c r="C66">
        <f>IF(B66="",0,LEN(B66)-LEN(SUBSTITUTE(B66," ",""))+1)</f>
        <v/>
      </c>
      <c r="D66">
        <f>IF(C66&gt;=1,TRIM(MID(SUBSTITUTE(B66," ",REPT(" ",200)),1,200)),"")</f>
        <v/>
      </c>
      <c r="E66">
        <f>IF(C66&gt;=2,TRIM(MID(SUBSTITUTE(B66," ",REPT(" ",200)),201,200)),"")</f>
        <v/>
      </c>
      <c r="F66">
        <f>IF(C66&gt;=3,TRIM(MID(SUBSTITUTE(B66," ",REPT(" ",200)),401,200)),"")</f>
        <v/>
      </c>
      <c r="G66">
        <f>IF(C66&gt;=4,TRIM(MID(SUBSTITUTE(B66," ",REPT(" ",200)),601,200)),"")</f>
        <v/>
      </c>
      <c r="H66">
        <f>IF(C66&gt;=5,TRIM(MID(SUBSTITUTE(B66," ",REPT(" ",200)),801,200)),"")</f>
        <v/>
      </c>
      <c r="I66">
        <f>IF(C66&gt;=6,TRIM(MID(SUBSTITUTE(B66," ",REPT(" ",200)),1001,200)),"")</f>
        <v/>
      </c>
      <c r="J66">
        <f>IF(C66&gt;=7,TRIM(MID(SUBSTITUTE(B66," ",REPT(" ",200)),1201,200)),"")</f>
        <v/>
      </c>
      <c r="K66">
        <f>IF(C66&gt;=8,TRIM(MID(SUBSTITUTE(B66," ",REPT(" ",200)),1401,200)),"")</f>
        <v/>
      </c>
      <c r="L66">
        <f>SUBSTITUTE(SUBSTITUTE(SUBSTITUTE(D66,"年","-"),"組","-"),"番","")</f>
        <v/>
      </c>
      <c r="M66">
        <f>IF(D66="",0,IF(ISNUMBER(VALUE(SUBSTITUTE(L66,"-",""))),1,0))</f>
        <v/>
      </c>
      <c r="N66">
        <f>IF(M66=0,"",IFERROR(VALUE(TRIM(MID(SUBSTITUTE(L66,"-",REPT(" ",100)),101,100))),""))</f>
        <v/>
      </c>
      <c r="O66">
        <f>IF(M66=0,"",IFERROR(VALUE(TRIM(RIGHT(SUBSTITUTE(L66,"-",REPT(" ",100)),100))),""))</f>
        <v/>
      </c>
      <c r="P66">
        <f>IF(M66=1,E66,D66)</f>
        <v/>
      </c>
      <c r="Q66">
        <f>IF(C66&lt;2,"",TRIM(IF(AND(2&gt;=IF(M66=1,3,2),2&lt;=C66-IF(S66="",0,1)),E66&amp;" ","")&amp;IF(AND(3&gt;=IF(M66=1,3,2),3&lt;=C66-IF(S66="",0,1)),F66&amp;" ","")&amp;IF(AND(4&gt;=IF(M66=1,3,2),4&lt;=C66-IF(S66="",0,1)),G66&amp;" ","")&amp;IF(AND(5&gt;=IF(M66=1,3,2),5&lt;=C66-IF(S66="",0,1)),H66&amp;" ","")&amp;IF(AND(6&gt;=IF(M66=1,3,2),6&lt;=C66-IF(S66="",0,1)),I66&amp;" ","")&amp;IF(AND(7&gt;=IF(M66=1,3,2),7&lt;=C66-IF(S66="",0,1)),J66&amp;" ","")&amp;IF(AND(8&gt;=IF(M66=1,3,2),8&lt;=C66-IF(S66="",0,1)),K66&amp;" ","")))</f>
        <v/>
      </c>
      <c r="R66">
        <f>IF(Q66="","",IFERROR(VLOOKUP(Q66,資格マスタ!$A:$B,2,FALSE),Q66))</f>
        <v/>
      </c>
      <c r="S66" s="132">
        <f>IF(C66&lt;2,"",IFERROR(IF(OR(LEFT(INDEX(D66:K66,MIN(8,MAX(1,C66))),2)="令和",LEFT(INDEX(D66:K66,MIN(8,MAX(1,C66))),2)="平成",LEFT(INDEX(D66:K66,MIN(8,MAX(1,C66))),2)="昭和"),DATE(VALUE(MID(INDEX(D66:K66,MIN(8,MAX(1,C66))),3,FIND("年",INDEX(D66:K66,MIN(8,MAX(1,C66))))-3))+IF(LEFT(INDEX(D66:K66,MIN(8,MAX(1,C66))),2)="令和",2018,IF(LEFT(INDEX(D66:K66,MIN(8,MAX(1,C66))),2)="平成",1988,1925)),VALUE(MID(INDEX(D66:K66,MIN(8,MAX(1,C66))),FIND("年",INDEX(D66:K66,MIN(8,MAX(1,C66))))+1,FIND("月",INDEX(D66:K66,MIN(8,MAX(1,C66))))-FIND("年",INDEX(D66:K66,MIN(8,MAX(1,C66))))-1)),VALUE(SUBSTITUTE(MID(INDEX(D66:K66,MIN(8,MAX(1,C66))),FIND("月",INDEX(D66:K66,MIN(8,MAX(1,C66))))+1,10),"日",""))),DATE(VALUE(TRIM(MID(SUBSTITUTE(AA66,"/",REPT(" ",50)),1,50))),VALUE(TRIM(MID(SUBSTITUTE(AA66,"/",REPT(" ",50)),51,50))),VALUE(TRIM(MID(SUBSTITUTE(AA66,"/",REPT(" ",50)),101,50))))),IFERROR(DATEVALUE(INDEX(D66:K66,MIN(8,MAX(1,C66)))),"")))</f>
        <v/>
      </c>
      <c r="T66">
        <f>IF(B66="","",IFERROR(MATCH(O66,入力!$C$5:$C$44,0),IFERROR(MATCH(SUBSTITUTE(SUBSTITUTE(P66," ",""),"　",""),入力!$AJ$5:$AJ$44,0),"")))</f>
        <v/>
      </c>
      <c r="U66">
        <f>IF(T66="","",INDEX(入力!$D$5:$D$44,T66))</f>
        <v/>
      </c>
      <c r="V66">
        <f>IF(B66="","",IF(T66="","要確認（名簿と照合できません）",IF(R66="","要確認（資格名がありません）",IF(S66="","要確認（取得日が読めません）",IF((IF(INDEX(入力!$N$5:$N$44,T66)=R66,1,0)+IF(INDEX(入力!$P$5:$P$44,T66)=R66,1,0)+IF(INDEX(入力!$R$5:$R$44,T66)=R66,1,0)+IF(INDEX(入力!$T$5:$T$44,T66)=R66,1,0)+IF(INDEX(入力!$V$5:$V$44,T66)=R66,1,0)+IF(INDEX(入力!$X$5:$X$44,T66)=R66,1,0))+(COUNTIFS($T$6:$T$205,T66,$R$6:$R$205,R66,$X$6:$X$205,"&lt;"&amp;X66))&gt;0,"重複","反映")))))</f>
        <v/>
      </c>
      <c r="W66">
        <f>IF(V66="反映",1,0)</f>
        <v/>
      </c>
      <c r="X66" t="n">
        <v>66</v>
      </c>
      <c r="Y66">
        <f>IF(W66=0,"",COUNTIFS($T$6:$T$205,T66,$W$6:$W$205,1,$S$6:$S$205,"&lt;"&amp;S66)+COUNTIFS($T$6:$T$205,T66,$W$6:$W$205,1,$S$6:$S$205,S66,$X$6:$X$205,"&lt;"&amp;X66)+1)</f>
        <v/>
      </c>
      <c r="Z66">
        <f>IF(Y66="","",T66&amp;"_"&amp;Y66)</f>
        <v/>
      </c>
      <c r="AA66">
        <f>SUBSTITUTE(SUBSTITUTE(SUBSTITUTE(SUBSTITUTE(SUBSTITUTE(INDEX(D66:K66,MIN(8,MAX(1,C66))),"年","/"),"月","/"),"日",""),"-","/"),".","/")</f>
        <v/>
      </c>
    </row>
    <row r="67">
      <c r="A67" s="131" t="n"/>
      <c r="B67">
        <f>TRIM(SUBSTITUTE(SUBSTITUTE(SUBSTITUTE(A67,CHAR(9)," "),"　"," "),CHAR(160)," "))</f>
        <v/>
      </c>
      <c r="C67">
        <f>IF(B67="",0,LEN(B67)-LEN(SUBSTITUTE(B67," ",""))+1)</f>
        <v/>
      </c>
      <c r="D67">
        <f>IF(C67&gt;=1,TRIM(MID(SUBSTITUTE(B67," ",REPT(" ",200)),1,200)),"")</f>
        <v/>
      </c>
      <c r="E67">
        <f>IF(C67&gt;=2,TRIM(MID(SUBSTITUTE(B67," ",REPT(" ",200)),201,200)),"")</f>
        <v/>
      </c>
      <c r="F67">
        <f>IF(C67&gt;=3,TRIM(MID(SUBSTITUTE(B67," ",REPT(" ",200)),401,200)),"")</f>
        <v/>
      </c>
      <c r="G67">
        <f>IF(C67&gt;=4,TRIM(MID(SUBSTITUTE(B67," ",REPT(" ",200)),601,200)),"")</f>
        <v/>
      </c>
      <c r="H67">
        <f>IF(C67&gt;=5,TRIM(MID(SUBSTITUTE(B67," ",REPT(" ",200)),801,200)),"")</f>
        <v/>
      </c>
      <c r="I67">
        <f>IF(C67&gt;=6,TRIM(MID(SUBSTITUTE(B67," ",REPT(" ",200)),1001,200)),"")</f>
        <v/>
      </c>
      <c r="J67">
        <f>IF(C67&gt;=7,TRIM(MID(SUBSTITUTE(B67," ",REPT(" ",200)),1201,200)),"")</f>
        <v/>
      </c>
      <c r="K67">
        <f>IF(C67&gt;=8,TRIM(MID(SUBSTITUTE(B67," ",REPT(" ",200)),1401,200)),"")</f>
        <v/>
      </c>
      <c r="L67">
        <f>SUBSTITUTE(SUBSTITUTE(SUBSTITUTE(D67,"年","-"),"組","-"),"番","")</f>
        <v/>
      </c>
      <c r="M67">
        <f>IF(D67="",0,IF(ISNUMBER(VALUE(SUBSTITUTE(L67,"-",""))),1,0))</f>
        <v/>
      </c>
      <c r="N67">
        <f>IF(M67=0,"",IFERROR(VALUE(TRIM(MID(SUBSTITUTE(L67,"-",REPT(" ",100)),101,100))),""))</f>
        <v/>
      </c>
      <c r="O67">
        <f>IF(M67=0,"",IFERROR(VALUE(TRIM(RIGHT(SUBSTITUTE(L67,"-",REPT(" ",100)),100))),""))</f>
        <v/>
      </c>
      <c r="P67">
        <f>IF(M67=1,E67,D67)</f>
        <v/>
      </c>
      <c r="Q67">
        <f>IF(C67&lt;2,"",TRIM(IF(AND(2&gt;=IF(M67=1,3,2),2&lt;=C67-IF(S67="",0,1)),E67&amp;" ","")&amp;IF(AND(3&gt;=IF(M67=1,3,2),3&lt;=C67-IF(S67="",0,1)),F67&amp;" ","")&amp;IF(AND(4&gt;=IF(M67=1,3,2),4&lt;=C67-IF(S67="",0,1)),G67&amp;" ","")&amp;IF(AND(5&gt;=IF(M67=1,3,2),5&lt;=C67-IF(S67="",0,1)),H67&amp;" ","")&amp;IF(AND(6&gt;=IF(M67=1,3,2),6&lt;=C67-IF(S67="",0,1)),I67&amp;" ","")&amp;IF(AND(7&gt;=IF(M67=1,3,2),7&lt;=C67-IF(S67="",0,1)),J67&amp;" ","")&amp;IF(AND(8&gt;=IF(M67=1,3,2),8&lt;=C67-IF(S67="",0,1)),K67&amp;" ","")))</f>
        <v/>
      </c>
      <c r="R67">
        <f>IF(Q67="","",IFERROR(VLOOKUP(Q67,資格マスタ!$A:$B,2,FALSE),Q67))</f>
        <v/>
      </c>
      <c r="S67" s="132">
        <f>IF(C67&lt;2,"",IFERROR(IF(OR(LEFT(INDEX(D67:K67,MIN(8,MAX(1,C67))),2)="令和",LEFT(INDEX(D67:K67,MIN(8,MAX(1,C67))),2)="平成",LEFT(INDEX(D67:K67,MIN(8,MAX(1,C67))),2)="昭和"),DATE(VALUE(MID(INDEX(D67:K67,MIN(8,MAX(1,C67))),3,FIND("年",INDEX(D67:K67,MIN(8,MAX(1,C67))))-3))+IF(LEFT(INDEX(D67:K67,MIN(8,MAX(1,C67))),2)="令和",2018,IF(LEFT(INDEX(D67:K67,MIN(8,MAX(1,C67))),2)="平成",1988,1925)),VALUE(MID(INDEX(D67:K67,MIN(8,MAX(1,C67))),FIND("年",INDEX(D67:K67,MIN(8,MAX(1,C67))))+1,FIND("月",INDEX(D67:K67,MIN(8,MAX(1,C67))))-FIND("年",INDEX(D67:K67,MIN(8,MAX(1,C67))))-1)),VALUE(SUBSTITUTE(MID(INDEX(D67:K67,MIN(8,MAX(1,C67))),FIND("月",INDEX(D67:K67,MIN(8,MAX(1,C67))))+1,10),"日",""))),DATE(VALUE(TRIM(MID(SUBSTITUTE(AA67,"/",REPT(" ",50)),1,50))),VALUE(TRIM(MID(SUBSTITUTE(AA67,"/",REPT(" ",50)),51,50))),VALUE(TRIM(MID(SUBSTITUTE(AA67,"/",REPT(" ",50)),101,50))))),IFERROR(DATEVALUE(INDEX(D67:K67,MIN(8,MAX(1,C67)))),"")))</f>
        <v/>
      </c>
      <c r="T67">
        <f>IF(B67="","",IFERROR(MATCH(O67,入力!$C$5:$C$44,0),IFERROR(MATCH(SUBSTITUTE(SUBSTITUTE(P67," ",""),"　",""),入力!$AJ$5:$AJ$44,0),"")))</f>
        <v/>
      </c>
      <c r="U67">
        <f>IF(T67="","",INDEX(入力!$D$5:$D$44,T67))</f>
        <v/>
      </c>
      <c r="V67">
        <f>IF(B67="","",IF(T67="","要確認（名簿と照合できません）",IF(R67="","要確認（資格名がありません）",IF(S67="","要確認（取得日が読めません）",IF((IF(INDEX(入力!$N$5:$N$44,T67)=R67,1,0)+IF(INDEX(入力!$P$5:$P$44,T67)=R67,1,0)+IF(INDEX(入力!$R$5:$R$44,T67)=R67,1,0)+IF(INDEX(入力!$T$5:$T$44,T67)=R67,1,0)+IF(INDEX(入力!$V$5:$V$44,T67)=R67,1,0)+IF(INDEX(入力!$X$5:$X$44,T67)=R67,1,0))+(COUNTIFS($T$6:$T$205,T67,$R$6:$R$205,R67,$X$6:$X$205,"&lt;"&amp;X67))&gt;0,"重複","反映")))))</f>
        <v/>
      </c>
      <c r="W67">
        <f>IF(V67="反映",1,0)</f>
        <v/>
      </c>
      <c r="X67" t="n">
        <v>67</v>
      </c>
      <c r="Y67">
        <f>IF(W67=0,"",COUNTIFS($T$6:$T$205,T67,$W$6:$W$205,1,$S$6:$S$205,"&lt;"&amp;S67)+COUNTIFS($T$6:$T$205,T67,$W$6:$W$205,1,$S$6:$S$205,S67,$X$6:$X$205,"&lt;"&amp;X67)+1)</f>
        <v/>
      </c>
      <c r="Z67">
        <f>IF(Y67="","",T67&amp;"_"&amp;Y67)</f>
        <v/>
      </c>
      <c r="AA67">
        <f>SUBSTITUTE(SUBSTITUTE(SUBSTITUTE(SUBSTITUTE(SUBSTITUTE(INDEX(D67:K67,MIN(8,MAX(1,C67))),"年","/"),"月","/"),"日",""),"-","/"),".","/")</f>
        <v/>
      </c>
    </row>
    <row r="68">
      <c r="A68" s="131" t="n"/>
      <c r="B68">
        <f>TRIM(SUBSTITUTE(SUBSTITUTE(SUBSTITUTE(A68,CHAR(9)," "),"　"," "),CHAR(160)," "))</f>
        <v/>
      </c>
      <c r="C68">
        <f>IF(B68="",0,LEN(B68)-LEN(SUBSTITUTE(B68," ",""))+1)</f>
        <v/>
      </c>
      <c r="D68">
        <f>IF(C68&gt;=1,TRIM(MID(SUBSTITUTE(B68," ",REPT(" ",200)),1,200)),"")</f>
        <v/>
      </c>
      <c r="E68">
        <f>IF(C68&gt;=2,TRIM(MID(SUBSTITUTE(B68," ",REPT(" ",200)),201,200)),"")</f>
        <v/>
      </c>
      <c r="F68">
        <f>IF(C68&gt;=3,TRIM(MID(SUBSTITUTE(B68," ",REPT(" ",200)),401,200)),"")</f>
        <v/>
      </c>
      <c r="G68">
        <f>IF(C68&gt;=4,TRIM(MID(SUBSTITUTE(B68," ",REPT(" ",200)),601,200)),"")</f>
        <v/>
      </c>
      <c r="H68">
        <f>IF(C68&gt;=5,TRIM(MID(SUBSTITUTE(B68," ",REPT(" ",200)),801,200)),"")</f>
        <v/>
      </c>
      <c r="I68">
        <f>IF(C68&gt;=6,TRIM(MID(SUBSTITUTE(B68," ",REPT(" ",200)),1001,200)),"")</f>
        <v/>
      </c>
      <c r="J68">
        <f>IF(C68&gt;=7,TRIM(MID(SUBSTITUTE(B68," ",REPT(" ",200)),1201,200)),"")</f>
        <v/>
      </c>
      <c r="K68">
        <f>IF(C68&gt;=8,TRIM(MID(SUBSTITUTE(B68," ",REPT(" ",200)),1401,200)),"")</f>
        <v/>
      </c>
      <c r="L68">
        <f>SUBSTITUTE(SUBSTITUTE(SUBSTITUTE(D68,"年","-"),"組","-"),"番","")</f>
        <v/>
      </c>
      <c r="M68">
        <f>IF(D68="",0,IF(ISNUMBER(VALUE(SUBSTITUTE(L68,"-",""))),1,0))</f>
        <v/>
      </c>
      <c r="N68">
        <f>IF(M68=0,"",IFERROR(VALUE(TRIM(MID(SUBSTITUTE(L68,"-",REPT(" ",100)),101,100))),""))</f>
        <v/>
      </c>
      <c r="O68">
        <f>IF(M68=0,"",IFERROR(VALUE(TRIM(RIGHT(SUBSTITUTE(L68,"-",REPT(" ",100)),100))),""))</f>
        <v/>
      </c>
      <c r="P68">
        <f>IF(M68=1,E68,D68)</f>
        <v/>
      </c>
      <c r="Q68">
        <f>IF(C68&lt;2,"",TRIM(IF(AND(2&gt;=IF(M68=1,3,2),2&lt;=C68-IF(S68="",0,1)),E68&amp;" ","")&amp;IF(AND(3&gt;=IF(M68=1,3,2),3&lt;=C68-IF(S68="",0,1)),F68&amp;" ","")&amp;IF(AND(4&gt;=IF(M68=1,3,2),4&lt;=C68-IF(S68="",0,1)),G68&amp;" ","")&amp;IF(AND(5&gt;=IF(M68=1,3,2),5&lt;=C68-IF(S68="",0,1)),H68&amp;" ","")&amp;IF(AND(6&gt;=IF(M68=1,3,2),6&lt;=C68-IF(S68="",0,1)),I68&amp;" ","")&amp;IF(AND(7&gt;=IF(M68=1,3,2),7&lt;=C68-IF(S68="",0,1)),J68&amp;" ","")&amp;IF(AND(8&gt;=IF(M68=1,3,2),8&lt;=C68-IF(S68="",0,1)),K68&amp;" ","")))</f>
        <v/>
      </c>
      <c r="R68">
        <f>IF(Q68="","",IFERROR(VLOOKUP(Q68,資格マスタ!$A:$B,2,FALSE),Q68))</f>
        <v/>
      </c>
      <c r="S68" s="132">
        <f>IF(C68&lt;2,"",IFERROR(IF(OR(LEFT(INDEX(D68:K68,MIN(8,MAX(1,C68))),2)="令和",LEFT(INDEX(D68:K68,MIN(8,MAX(1,C68))),2)="平成",LEFT(INDEX(D68:K68,MIN(8,MAX(1,C68))),2)="昭和"),DATE(VALUE(MID(INDEX(D68:K68,MIN(8,MAX(1,C68))),3,FIND("年",INDEX(D68:K68,MIN(8,MAX(1,C68))))-3))+IF(LEFT(INDEX(D68:K68,MIN(8,MAX(1,C68))),2)="令和",2018,IF(LEFT(INDEX(D68:K68,MIN(8,MAX(1,C68))),2)="平成",1988,1925)),VALUE(MID(INDEX(D68:K68,MIN(8,MAX(1,C68))),FIND("年",INDEX(D68:K68,MIN(8,MAX(1,C68))))+1,FIND("月",INDEX(D68:K68,MIN(8,MAX(1,C68))))-FIND("年",INDEX(D68:K68,MIN(8,MAX(1,C68))))-1)),VALUE(SUBSTITUTE(MID(INDEX(D68:K68,MIN(8,MAX(1,C68))),FIND("月",INDEX(D68:K68,MIN(8,MAX(1,C68))))+1,10),"日",""))),DATE(VALUE(TRIM(MID(SUBSTITUTE(AA68,"/",REPT(" ",50)),1,50))),VALUE(TRIM(MID(SUBSTITUTE(AA68,"/",REPT(" ",50)),51,50))),VALUE(TRIM(MID(SUBSTITUTE(AA68,"/",REPT(" ",50)),101,50))))),IFERROR(DATEVALUE(INDEX(D68:K68,MIN(8,MAX(1,C68)))),"")))</f>
        <v/>
      </c>
      <c r="T68">
        <f>IF(B68="","",IFERROR(MATCH(O68,入力!$C$5:$C$44,0),IFERROR(MATCH(SUBSTITUTE(SUBSTITUTE(P68," ",""),"　",""),入力!$AJ$5:$AJ$44,0),"")))</f>
        <v/>
      </c>
      <c r="U68">
        <f>IF(T68="","",INDEX(入力!$D$5:$D$44,T68))</f>
        <v/>
      </c>
      <c r="V68">
        <f>IF(B68="","",IF(T68="","要確認（名簿と照合できません）",IF(R68="","要確認（資格名がありません）",IF(S68="","要確認（取得日が読めません）",IF((IF(INDEX(入力!$N$5:$N$44,T68)=R68,1,0)+IF(INDEX(入力!$P$5:$P$44,T68)=R68,1,0)+IF(INDEX(入力!$R$5:$R$44,T68)=R68,1,0)+IF(INDEX(入力!$T$5:$T$44,T68)=R68,1,0)+IF(INDEX(入力!$V$5:$V$44,T68)=R68,1,0)+IF(INDEX(入力!$X$5:$X$44,T68)=R68,1,0))+(COUNTIFS($T$6:$T$205,T68,$R$6:$R$205,R68,$X$6:$X$205,"&lt;"&amp;X68))&gt;0,"重複","反映")))))</f>
        <v/>
      </c>
      <c r="W68">
        <f>IF(V68="反映",1,0)</f>
        <v/>
      </c>
      <c r="X68" t="n">
        <v>68</v>
      </c>
      <c r="Y68">
        <f>IF(W68=0,"",COUNTIFS($T$6:$T$205,T68,$W$6:$W$205,1,$S$6:$S$205,"&lt;"&amp;S68)+COUNTIFS($T$6:$T$205,T68,$W$6:$W$205,1,$S$6:$S$205,S68,$X$6:$X$205,"&lt;"&amp;X68)+1)</f>
        <v/>
      </c>
      <c r="Z68">
        <f>IF(Y68="","",T68&amp;"_"&amp;Y68)</f>
        <v/>
      </c>
      <c r="AA68">
        <f>SUBSTITUTE(SUBSTITUTE(SUBSTITUTE(SUBSTITUTE(SUBSTITUTE(INDEX(D68:K68,MIN(8,MAX(1,C68))),"年","/"),"月","/"),"日",""),"-","/"),".","/")</f>
        <v/>
      </c>
    </row>
    <row r="69">
      <c r="A69" s="131" t="n"/>
      <c r="B69">
        <f>TRIM(SUBSTITUTE(SUBSTITUTE(SUBSTITUTE(A69,CHAR(9)," "),"　"," "),CHAR(160)," "))</f>
        <v/>
      </c>
      <c r="C69">
        <f>IF(B69="",0,LEN(B69)-LEN(SUBSTITUTE(B69," ",""))+1)</f>
        <v/>
      </c>
      <c r="D69">
        <f>IF(C69&gt;=1,TRIM(MID(SUBSTITUTE(B69," ",REPT(" ",200)),1,200)),"")</f>
        <v/>
      </c>
      <c r="E69">
        <f>IF(C69&gt;=2,TRIM(MID(SUBSTITUTE(B69," ",REPT(" ",200)),201,200)),"")</f>
        <v/>
      </c>
      <c r="F69">
        <f>IF(C69&gt;=3,TRIM(MID(SUBSTITUTE(B69," ",REPT(" ",200)),401,200)),"")</f>
        <v/>
      </c>
      <c r="G69">
        <f>IF(C69&gt;=4,TRIM(MID(SUBSTITUTE(B69," ",REPT(" ",200)),601,200)),"")</f>
        <v/>
      </c>
      <c r="H69">
        <f>IF(C69&gt;=5,TRIM(MID(SUBSTITUTE(B69," ",REPT(" ",200)),801,200)),"")</f>
        <v/>
      </c>
      <c r="I69">
        <f>IF(C69&gt;=6,TRIM(MID(SUBSTITUTE(B69," ",REPT(" ",200)),1001,200)),"")</f>
        <v/>
      </c>
      <c r="J69">
        <f>IF(C69&gt;=7,TRIM(MID(SUBSTITUTE(B69," ",REPT(" ",200)),1201,200)),"")</f>
        <v/>
      </c>
      <c r="K69">
        <f>IF(C69&gt;=8,TRIM(MID(SUBSTITUTE(B69," ",REPT(" ",200)),1401,200)),"")</f>
        <v/>
      </c>
      <c r="L69">
        <f>SUBSTITUTE(SUBSTITUTE(SUBSTITUTE(D69,"年","-"),"組","-"),"番","")</f>
        <v/>
      </c>
      <c r="M69">
        <f>IF(D69="",0,IF(ISNUMBER(VALUE(SUBSTITUTE(L69,"-",""))),1,0))</f>
        <v/>
      </c>
      <c r="N69">
        <f>IF(M69=0,"",IFERROR(VALUE(TRIM(MID(SUBSTITUTE(L69,"-",REPT(" ",100)),101,100))),""))</f>
        <v/>
      </c>
      <c r="O69">
        <f>IF(M69=0,"",IFERROR(VALUE(TRIM(RIGHT(SUBSTITUTE(L69,"-",REPT(" ",100)),100))),""))</f>
        <v/>
      </c>
      <c r="P69">
        <f>IF(M69=1,E69,D69)</f>
        <v/>
      </c>
      <c r="Q69">
        <f>IF(C69&lt;2,"",TRIM(IF(AND(2&gt;=IF(M69=1,3,2),2&lt;=C69-IF(S69="",0,1)),E69&amp;" ","")&amp;IF(AND(3&gt;=IF(M69=1,3,2),3&lt;=C69-IF(S69="",0,1)),F69&amp;" ","")&amp;IF(AND(4&gt;=IF(M69=1,3,2),4&lt;=C69-IF(S69="",0,1)),G69&amp;" ","")&amp;IF(AND(5&gt;=IF(M69=1,3,2),5&lt;=C69-IF(S69="",0,1)),H69&amp;" ","")&amp;IF(AND(6&gt;=IF(M69=1,3,2),6&lt;=C69-IF(S69="",0,1)),I69&amp;" ","")&amp;IF(AND(7&gt;=IF(M69=1,3,2),7&lt;=C69-IF(S69="",0,1)),J69&amp;" ","")&amp;IF(AND(8&gt;=IF(M69=1,3,2),8&lt;=C69-IF(S69="",0,1)),K69&amp;" ","")))</f>
        <v/>
      </c>
      <c r="R69">
        <f>IF(Q69="","",IFERROR(VLOOKUP(Q69,資格マスタ!$A:$B,2,FALSE),Q69))</f>
        <v/>
      </c>
      <c r="S69" s="132">
        <f>IF(C69&lt;2,"",IFERROR(IF(OR(LEFT(INDEX(D69:K69,MIN(8,MAX(1,C69))),2)="令和",LEFT(INDEX(D69:K69,MIN(8,MAX(1,C69))),2)="平成",LEFT(INDEX(D69:K69,MIN(8,MAX(1,C69))),2)="昭和"),DATE(VALUE(MID(INDEX(D69:K69,MIN(8,MAX(1,C69))),3,FIND("年",INDEX(D69:K69,MIN(8,MAX(1,C69))))-3))+IF(LEFT(INDEX(D69:K69,MIN(8,MAX(1,C69))),2)="令和",2018,IF(LEFT(INDEX(D69:K69,MIN(8,MAX(1,C69))),2)="平成",1988,1925)),VALUE(MID(INDEX(D69:K69,MIN(8,MAX(1,C69))),FIND("年",INDEX(D69:K69,MIN(8,MAX(1,C69))))+1,FIND("月",INDEX(D69:K69,MIN(8,MAX(1,C69))))-FIND("年",INDEX(D69:K69,MIN(8,MAX(1,C69))))-1)),VALUE(SUBSTITUTE(MID(INDEX(D69:K69,MIN(8,MAX(1,C69))),FIND("月",INDEX(D69:K69,MIN(8,MAX(1,C69))))+1,10),"日",""))),DATE(VALUE(TRIM(MID(SUBSTITUTE(AA69,"/",REPT(" ",50)),1,50))),VALUE(TRIM(MID(SUBSTITUTE(AA69,"/",REPT(" ",50)),51,50))),VALUE(TRIM(MID(SUBSTITUTE(AA69,"/",REPT(" ",50)),101,50))))),IFERROR(DATEVALUE(INDEX(D69:K69,MIN(8,MAX(1,C69)))),"")))</f>
        <v/>
      </c>
      <c r="T69">
        <f>IF(B69="","",IFERROR(MATCH(O69,入力!$C$5:$C$44,0),IFERROR(MATCH(SUBSTITUTE(SUBSTITUTE(P69," ",""),"　",""),入力!$AJ$5:$AJ$44,0),"")))</f>
        <v/>
      </c>
      <c r="U69">
        <f>IF(T69="","",INDEX(入力!$D$5:$D$44,T69))</f>
        <v/>
      </c>
      <c r="V69">
        <f>IF(B69="","",IF(T69="","要確認（名簿と照合できません）",IF(R69="","要確認（資格名がありません）",IF(S69="","要確認（取得日が読めません）",IF((IF(INDEX(入力!$N$5:$N$44,T69)=R69,1,0)+IF(INDEX(入力!$P$5:$P$44,T69)=R69,1,0)+IF(INDEX(入力!$R$5:$R$44,T69)=R69,1,0)+IF(INDEX(入力!$T$5:$T$44,T69)=R69,1,0)+IF(INDEX(入力!$V$5:$V$44,T69)=R69,1,0)+IF(INDEX(入力!$X$5:$X$44,T69)=R69,1,0))+(COUNTIFS($T$6:$T$205,T69,$R$6:$R$205,R69,$X$6:$X$205,"&lt;"&amp;X69))&gt;0,"重複","反映")))))</f>
        <v/>
      </c>
      <c r="W69">
        <f>IF(V69="反映",1,0)</f>
        <v/>
      </c>
      <c r="X69" t="n">
        <v>69</v>
      </c>
      <c r="Y69">
        <f>IF(W69=0,"",COUNTIFS($T$6:$T$205,T69,$W$6:$W$205,1,$S$6:$S$205,"&lt;"&amp;S69)+COUNTIFS($T$6:$T$205,T69,$W$6:$W$205,1,$S$6:$S$205,S69,$X$6:$X$205,"&lt;"&amp;X69)+1)</f>
        <v/>
      </c>
      <c r="Z69">
        <f>IF(Y69="","",T69&amp;"_"&amp;Y69)</f>
        <v/>
      </c>
      <c r="AA69">
        <f>SUBSTITUTE(SUBSTITUTE(SUBSTITUTE(SUBSTITUTE(SUBSTITUTE(INDEX(D69:K69,MIN(8,MAX(1,C69))),"年","/"),"月","/"),"日",""),"-","/"),".","/")</f>
        <v/>
      </c>
    </row>
    <row r="70">
      <c r="A70" s="131" t="n"/>
      <c r="B70">
        <f>TRIM(SUBSTITUTE(SUBSTITUTE(SUBSTITUTE(A70,CHAR(9)," "),"　"," "),CHAR(160)," "))</f>
        <v/>
      </c>
      <c r="C70">
        <f>IF(B70="",0,LEN(B70)-LEN(SUBSTITUTE(B70," ",""))+1)</f>
        <v/>
      </c>
      <c r="D70">
        <f>IF(C70&gt;=1,TRIM(MID(SUBSTITUTE(B70," ",REPT(" ",200)),1,200)),"")</f>
        <v/>
      </c>
      <c r="E70">
        <f>IF(C70&gt;=2,TRIM(MID(SUBSTITUTE(B70," ",REPT(" ",200)),201,200)),"")</f>
        <v/>
      </c>
      <c r="F70">
        <f>IF(C70&gt;=3,TRIM(MID(SUBSTITUTE(B70," ",REPT(" ",200)),401,200)),"")</f>
        <v/>
      </c>
      <c r="G70">
        <f>IF(C70&gt;=4,TRIM(MID(SUBSTITUTE(B70," ",REPT(" ",200)),601,200)),"")</f>
        <v/>
      </c>
      <c r="H70">
        <f>IF(C70&gt;=5,TRIM(MID(SUBSTITUTE(B70," ",REPT(" ",200)),801,200)),"")</f>
        <v/>
      </c>
      <c r="I70">
        <f>IF(C70&gt;=6,TRIM(MID(SUBSTITUTE(B70," ",REPT(" ",200)),1001,200)),"")</f>
        <v/>
      </c>
      <c r="J70">
        <f>IF(C70&gt;=7,TRIM(MID(SUBSTITUTE(B70," ",REPT(" ",200)),1201,200)),"")</f>
        <v/>
      </c>
      <c r="K70">
        <f>IF(C70&gt;=8,TRIM(MID(SUBSTITUTE(B70," ",REPT(" ",200)),1401,200)),"")</f>
        <v/>
      </c>
      <c r="L70">
        <f>SUBSTITUTE(SUBSTITUTE(SUBSTITUTE(D70,"年","-"),"組","-"),"番","")</f>
        <v/>
      </c>
      <c r="M70">
        <f>IF(D70="",0,IF(ISNUMBER(VALUE(SUBSTITUTE(L70,"-",""))),1,0))</f>
        <v/>
      </c>
      <c r="N70">
        <f>IF(M70=0,"",IFERROR(VALUE(TRIM(MID(SUBSTITUTE(L70,"-",REPT(" ",100)),101,100))),""))</f>
        <v/>
      </c>
      <c r="O70">
        <f>IF(M70=0,"",IFERROR(VALUE(TRIM(RIGHT(SUBSTITUTE(L70,"-",REPT(" ",100)),100))),""))</f>
        <v/>
      </c>
      <c r="P70">
        <f>IF(M70=1,E70,D70)</f>
        <v/>
      </c>
      <c r="Q70">
        <f>IF(C70&lt;2,"",TRIM(IF(AND(2&gt;=IF(M70=1,3,2),2&lt;=C70-IF(S70="",0,1)),E70&amp;" ","")&amp;IF(AND(3&gt;=IF(M70=1,3,2),3&lt;=C70-IF(S70="",0,1)),F70&amp;" ","")&amp;IF(AND(4&gt;=IF(M70=1,3,2),4&lt;=C70-IF(S70="",0,1)),G70&amp;" ","")&amp;IF(AND(5&gt;=IF(M70=1,3,2),5&lt;=C70-IF(S70="",0,1)),H70&amp;" ","")&amp;IF(AND(6&gt;=IF(M70=1,3,2),6&lt;=C70-IF(S70="",0,1)),I70&amp;" ","")&amp;IF(AND(7&gt;=IF(M70=1,3,2),7&lt;=C70-IF(S70="",0,1)),J70&amp;" ","")&amp;IF(AND(8&gt;=IF(M70=1,3,2),8&lt;=C70-IF(S70="",0,1)),K70&amp;" ","")))</f>
        <v/>
      </c>
      <c r="R70">
        <f>IF(Q70="","",IFERROR(VLOOKUP(Q70,資格マスタ!$A:$B,2,FALSE),Q70))</f>
        <v/>
      </c>
      <c r="S70" s="132">
        <f>IF(C70&lt;2,"",IFERROR(IF(OR(LEFT(INDEX(D70:K70,MIN(8,MAX(1,C70))),2)="令和",LEFT(INDEX(D70:K70,MIN(8,MAX(1,C70))),2)="平成",LEFT(INDEX(D70:K70,MIN(8,MAX(1,C70))),2)="昭和"),DATE(VALUE(MID(INDEX(D70:K70,MIN(8,MAX(1,C70))),3,FIND("年",INDEX(D70:K70,MIN(8,MAX(1,C70))))-3))+IF(LEFT(INDEX(D70:K70,MIN(8,MAX(1,C70))),2)="令和",2018,IF(LEFT(INDEX(D70:K70,MIN(8,MAX(1,C70))),2)="平成",1988,1925)),VALUE(MID(INDEX(D70:K70,MIN(8,MAX(1,C70))),FIND("年",INDEX(D70:K70,MIN(8,MAX(1,C70))))+1,FIND("月",INDEX(D70:K70,MIN(8,MAX(1,C70))))-FIND("年",INDEX(D70:K70,MIN(8,MAX(1,C70))))-1)),VALUE(SUBSTITUTE(MID(INDEX(D70:K70,MIN(8,MAX(1,C70))),FIND("月",INDEX(D70:K70,MIN(8,MAX(1,C70))))+1,10),"日",""))),DATE(VALUE(TRIM(MID(SUBSTITUTE(AA70,"/",REPT(" ",50)),1,50))),VALUE(TRIM(MID(SUBSTITUTE(AA70,"/",REPT(" ",50)),51,50))),VALUE(TRIM(MID(SUBSTITUTE(AA70,"/",REPT(" ",50)),101,50))))),IFERROR(DATEVALUE(INDEX(D70:K70,MIN(8,MAX(1,C70)))),"")))</f>
        <v/>
      </c>
      <c r="T70">
        <f>IF(B70="","",IFERROR(MATCH(O70,入力!$C$5:$C$44,0),IFERROR(MATCH(SUBSTITUTE(SUBSTITUTE(P70," ",""),"　",""),入力!$AJ$5:$AJ$44,0),"")))</f>
        <v/>
      </c>
      <c r="U70">
        <f>IF(T70="","",INDEX(入力!$D$5:$D$44,T70))</f>
        <v/>
      </c>
      <c r="V70">
        <f>IF(B70="","",IF(T70="","要確認（名簿と照合できません）",IF(R70="","要確認（資格名がありません）",IF(S70="","要確認（取得日が読めません）",IF((IF(INDEX(入力!$N$5:$N$44,T70)=R70,1,0)+IF(INDEX(入力!$P$5:$P$44,T70)=R70,1,0)+IF(INDEX(入力!$R$5:$R$44,T70)=R70,1,0)+IF(INDEX(入力!$T$5:$T$44,T70)=R70,1,0)+IF(INDEX(入力!$V$5:$V$44,T70)=R70,1,0)+IF(INDEX(入力!$X$5:$X$44,T70)=R70,1,0))+(COUNTIFS($T$6:$T$205,T70,$R$6:$R$205,R70,$X$6:$X$205,"&lt;"&amp;X70))&gt;0,"重複","反映")))))</f>
        <v/>
      </c>
      <c r="W70">
        <f>IF(V70="反映",1,0)</f>
        <v/>
      </c>
      <c r="X70" t="n">
        <v>70</v>
      </c>
      <c r="Y70">
        <f>IF(W70=0,"",COUNTIFS($T$6:$T$205,T70,$W$6:$W$205,1,$S$6:$S$205,"&lt;"&amp;S70)+COUNTIFS($T$6:$T$205,T70,$W$6:$W$205,1,$S$6:$S$205,S70,$X$6:$X$205,"&lt;"&amp;X70)+1)</f>
        <v/>
      </c>
      <c r="Z70">
        <f>IF(Y70="","",T70&amp;"_"&amp;Y70)</f>
        <v/>
      </c>
      <c r="AA70">
        <f>SUBSTITUTE(SUBSTITUTE(SUBSTITUTE(SUBSTITUTE(SUBSTITUTE(INDEX(D70:K70,MIN(8,MAX(1,C70))),"年","/"),"月","/"),"日",""),"-","/"),".","/")</f>
        <v/>
      </c>
    </row>
    <row r="71">
      <c r="A71" s="131" t="n"/>
      <c r="B71">
        <f>TRIM(SUBSTITUTE(SUBSTITUTE(SUBSTITUTE(A71,CHAR(9)," "),"　"," "),CHAR(160)," "))</f>
        <v/>
      </c>
      <c r="C71">
        <f>IF(B71="",0,LEN(B71)-LEN(SUBSTITUTE(B71," ",""))+1)</f>
        <v/>
      </c>
      <c r="D71">
        <f>IF(C71&gt;=1,TRIM(MID(SUBSTITUTE(B71," ",REPT(" ",200)),1,200)),"")</f>
        <v/>
      </c>
      <c r="E71">
        <f>IF(C71&gt;=2,TRIM(MID(SUBSTITUTE(B71," ",REPT(" ",200)),201,200)),"")</f>
        <v/>
      </c>
      <c r="F71">
        <f>IF(C71&gt;=3,TRIM(MID(SUBSTITUTE(B71," ",REPT(" ",200)),401,200)),"")</f>
        <v/>
      </c>
      <c r="G71">
        <f>IF(C71&gt;=4,TRIM(MID(SUBSTITUTE(B71," ",REPT(" ",200)),601,200)),"")</f>
        <v/>
      </c>
      <c r="H71">
        <f>IF(C71&gt;=5,TRIM(MID(SUBSTITUTE(B71," ",REPT(" ",200)),801,200)),"")</f>
        <v/>
      </c>
      <c r="I71">
        <f>IF(C71&gt;=6,TRIM(MID(SUBSTITUTE(B71," ",REPT(" ",200)),1001,200)),"")</f>
        <v/>
      </c>
      <c r="J71">
        <f>IF(C71&gt;=7,TRIM(MID(SUBSTITUTE(B71," ",REPT(" ",200)),1201,200)),"")</f>
        <v/>
      </c>
      <c r="K71">
        <f>IF(C71&gt;=8,TRIM(MID(SUBSTITUTE(B71," ",REPT(" ",200)),1401,200)),"")</f>
        <v/>
      </c>
      <c r="L71">
        <f>SUBSTITUTE(SUBSTITUTE(SUBSTITUTE(D71,"年","-"),"組","-"),"番","")</f>
        <v/>
      </c>
      <c r="M71">
        <f>IF(D71="",0,IF(ISNUMBER(VALUE(SUBSTITUTE(L71,"-",""))),1,0))</f>
        <v/>
      </c>
      <c r="N71">
        <f>IF(M71=0,"",IFERROR(VALUE(TRIM(MID(SUBSTITUTE(L71,"-",REPT(" ",100)),101,100))),""))</f>
        <v/>
      </c>
      <c r="O71">
        <f>IF(M71=0,"",IFERROR(VALUE(TRIM(RIGHT(SUBSTITUTE(L71,"-",REPT(" ",100)),100))),""))</f>
        <v/>
      </c>
      <c r="P71">
        <f>IF(M71=1,E71,D71)</f>
        <v/>
      </c>
      <c r="Q71">
        <f>IF(C71&lt;2,"",TRIM(IF(AND(2&gt;=IF(M71=1,3,2),2&lt;=C71-IF(S71="",0,1)),E71&amp;" ","")&amp;IF(AND(3&gt;=IF(M71=1,3,2),3&lt;=C71-IF(S71="",0,1)),F71&amp;" ","")&amp;IF(AND(4&gt;=IF(M71=1,3,2),4&lt;=C71-IF(S71="",0,1)),G71&amp;" ","")&amp;IF(AND(5&gt;=IF(M71=1,3,2),5&lt;=C71-IF(S71="",0,1)),H71&amp;" ","")&amp;IF(AND(6&gt;=IF(M71=1,3,2),6&lt;=C71-IF(S71="",0,1)),I71&amp;" ","")&amp;IF(AND(7&gt;=IF(M71=1,3,2),7&lt;=C71-IF(S71="",0,1)),J71&amp;" ","")&amp;IF(AND(8&gt;=IF(M71=1,3,2),8&lt;=C71-IF(S71="",0,1)),K71&amp;" ","")))</f>
        <v/>
      </c>
      <c r="R71">
        <f>IF(Q71="","",IFERROR(VLOOKUP(Q71,資格マスタ!$A:$B,2,FALSE),Q71))</f>
        <v/>
      </c>
      <c r="S71" s="132">
        <f>IF(C71&lt;2,"",IFERROR(IF(OR(LEFT(INDEX(D71:K71,MIN(8,MAX(1,C71))),2)="令和",LEFT(INDEX(D71:K71,MIN(8,MAX(1,C71))),2)="平成",LEFT(INDEX(D71:K71,MIN(8,MAX(1,C71))),2)="昭和"),DATE(VALUE(MID(INDEX(D71:K71,MIN(8,MAX(1,C71))),3,FIND("年",INDEX(D71:K71,MIN(8,MAX(1,C71))))-3))+IF(LEFT(INDEX(D71:K71,MIN(8,MAX(1,C71))),2)="令和",2018,IF(LEFT(INDEX(D71:K71,MIN(8,MAX(1,C71))),2)="平成",1988,1925)),VALUE(MID(INDEX(D71:K71,MIN(8,MAX(1,C71))),FIND("年",INDEX(D71:K71,MIN(8,MAX(1,C71))))+1,FIND("月",INDEX(D71:K71,MIN(8,MAX(1,C71))))-FIND("年",INDEX(D71:K71,MIN(8,MAX(1,C71))))-1)),VALUE(SUBSTITUTE(MID(INDEX(D71:K71,MIN(8,MAX(1,C71))),FIND("月",INDEX(D71:K71,MIN(8,MAX(1,C71))))+1,10),"日",""))),DATE(VALUE(TRIM(MID(SUBSTITUTE(AA71,"/",REPT(" ",50)),1,50))),VALUE(TRIM(MID(SUBSTITUTE(AA71,"/",REPT(" ",50)),51,50))),VALUE(TRIM(MID(SUBSTITUTE(AA71,"/",REPT(" ",50)),101,50))))),IFERROR(DATEVALUE(INDEX(D71:K71,MIN(8,MAX(1,C71)))),"")))</f>
        <v/>
      </c>
      <c r="T71">
        <f>IF(B71="","",IFERROR(MATCH(O71,入力!$C$5:$C$44,0),IFERROR(MATCH(SUBSTITUTE(SUBSTITUTE(P71," ",""),"　",""),入力!$AJ$5:$AJ$44,0),"")))</f>
        <v/>
      </c>
      <c r="U71">
        <f>IF(T71="","",INDEX(入力!$D$5:$D$44,T71))</f>
        <v/>
      </c>
      <c r="V71">
        <f>IF(B71="","",IF(T71="","要確認（名簿と照合できません）",IF(R71="","要確認（資格名がありません）",IF(S71="","要確認（取得日が読めません）",IF((IF(INDEX(入力!$N$5:$N$44,T71)=R71,1,0)+IF(INDEX(入力!$P$5:$P$44,T71)=R71,1,0)+IF(INDEX(入力!$R$5:$R$44,T71)=R71,1,0)+IF(INDEX(入力!$T$5:$T$44,T71)=R71,1,0)+IF(INDEX(入力!$V$5:$V$44,T71)=R71,1,0)+IF(INDEX(入力!$X$5:$X$44,T71)=R71,1,0))+(COUNTIFS($T$6:$T$205,T71,$R$6:$R$205,R71,$X$6:$X$205,"&lt;"&amp;X71))&gt;0,"重複","反映")))))</f>
        <v/>
      </c>
      <c r="W71">
        <f>IF(V71="反映",1,0)</f>
        <v/>
      </c>
      <c r="X71" t="n">
        <v>71</v>
      </c>
      <c r="Y71">
        <f>IF(W71=0,"",COUNTIFS($T$6:$T$205,T71,$W$6:$W$205,1,$S$6:$S$205,"&lt;"&amp;S71)+COUNTIFS($T$6:$T$205,T71,$W$6:$W$205,1,$S$6:$S$205,S71,$X$6:$X$205,"&lt;"&amp;X71)+1)</f>
        <v/>
      </c>
      <c r="Z71">
        <f>IF(Y71="","",T71&amp;"_"&amp;Y71)</f>
        <v/>
      </c>
      <c r="AA71">
        <f>SUBSTITUTE(SUBSTITUTE(SUBSTITUTE(SUBSTITUTE(SUBSTITUTE(INDEX(D71:K71,MIN(8,MAX(1,C71))),"年","/"),"月","/"),"日",""),"-","/"),".","/")</f>
        <v/>
      </c>
    </row>
    <row r="72">
      <c r="A72" s="131" t="n"/>
      <c r="B72">
        <f>TRIM(SUBSTITUTE(SUBSTITUTE(SUBSTITUTE(A72,CHAR(9)," "),"　"," "),CHAR(160)," "))</f>
        <v/>
      </c>
      <c r="C72">
        <f>IF(B72="",0,LEN(B72)-LEN(SUBSTITUTE(B72," ",""))+1)</f>
        <v/>
      </c>
      <c r="D72">
        <f>IF(C72&gt;=1,TRIM(MID(SUBSTITUTE(B72," ",REPT(" ",200)),1,200)),"")</f>
        <v/>
      </c>
      <c r="E72">
        <f>IF(C72&gt;=2,TRIM(MID(SUBSTITUTE(B72," ",REPT(" ",200)),201,200)),"")</f>
        <v/>
      </c>
      <c r="F72">
        <f>IF(C72&gt;=3,TRIM(MID(SUBSTITUTE(B72," ",REPT(" ",200)),401,200)),"")</f>
        <v/>
      </c>
      <c r="G72">
        <f>IF(C72&gt;=4,TRIM(MID(SUBSTITUTE(B72," ",REPT(" ",200)),601,200)),"")</f>
        <v/>
      </c>
      <c r="H72">
        <f>IF(C72&gt;=5,TRIM(MID(SUBSTITUTE(B72," ",REPT(" ",200)),801,200)),"")</f>
        <v/>
      </c>
      <c r="I72">
        <f>IF(C72&gt;=6,TRIM(MID(SUBSTITUTE(B72," ",REPT(" ",200)),1001,200)),"")</f>
        <v/>
      </c>
      <c r="J72">
        <f>IF(C72&gt;=7,TRIM(MID(SUBSTITUTE(B72," ",REPT(" ",200)),1201,200)),"")</f>
        <v/>
      </c>
      <c r="K72">
        <f>IF(C72&gt;=8,TRIM(MID(SUBSTITUTE(B72," ",REPT(" ",200)),1401,200)),"")</f>
        <v/>
      </c>
      <c r="L72">
        <f>SUBSTITUTE(SUBSTITUTE(SUBSTITUTE(D72,"年","-"),"組","-"),"番","")</f>
        <v/>
      </c>
      <c r="M72">
        <f>IF(D72="",0,IF(ISNUMBER(VALUE(SUBSTITUTE(L72,"-",""))),1,0))</f>
        <v/>
      </c>
      <c r="N72">
        <f>IF(M72=0,"",IFERROR(VALUE(TRIM(MID(SUBSTITUTE(L72,"-",REPT(" ",100)),101,100))),""))</f>
        <v/>
      </c>
      <c r="O72">
        <f>IF(M72=0,"",IFERROR(VALUE(TRIM(RIGHT(SUBSTITUTE(L72,"-",REPT(" ",100)),100))),""))</f>
        <v/>
      </c>
      <c r="P72">
        <f>IF(M72=1,E72,D72)</f>
        <v/>
      </c>
      <c r="Q72">
        <f>IF(C72&lt;2,"",TRIM(IF(AND(2&gt;=IF(M72=1,3,2),2&lt;=C72-IF(S72="",0,1)),E72&amp;" ","")&amp;IF(AND(3&gt;=IF(M72=1,3,2),3&lt;=C72-IF(S72="",0,1)),F72&amp;" ","")&amp;IF(AND(4&gt;=IF(M72=1,3,2),4&lt;=C72-IF(S72="",0,1)),G72&amp;" ","")&amp;IF(AND(5&gt;=IF(M72=1,3,2),5&lt;=C72-IF(S72="",0,1)),H72&amp;" ","")&amp;IF(AND(6&gt;=IF(M72=1,3,2),6&lt;=C72-IF(S72="",0,1)),I72&amp;" ","")&amp;IF(AND(7&gt;=IF(M72=1,3,2),7&lt;=C72-IF(S72="",0,1)),J72&amp;" ","")&amp;IF(AND(8&gt;=IF(M72=1,3,2),8&lt;=C72-IF(S72="",0,1)),K72&amp;" ","")))</f>
        <v/>
      </c>
      <c r="R72">
        <f>IF(Q72="","",IFERROR(VLOOKUP(Q72,資格マスタ!$A:$B,2,FALSE),Q72))</f>
        <v/>
      </c>
      <c r="S72" s="132">
        <f>IF(C72&lt;2,"",IFERROR(IF(OR(LEFT(INDEX(D72:K72,MIN(8,MAX(1,C72))),2)="令和",LEFT(INDEX(D72:K72,MIN(8,MAX(1,C72))),2)="平成",LEFT(INDEX(D72:K72,MIN(8,MAX(1,C72))),2)="昭和"),DATE(VALUE(MID(INDEX(D72:K72,MIN(8,MAX(1,C72))),3,FIND("年",INDEX(D72:K72,MIN(8,MAX(1,C72))))-3))+IF(LEFT(INDEX(D72:K72,MIN(8,MAX(1,C72))),2)="令和",2018,IF(LEFT(INDEX(D72:K72,MIN(8,MAX(1,C72))),2)="平成",1988,1925)),VALUE(MID(INDEX(D72:K72,MIN(8,MAX(1,C72))),FIND("年",INDEX(D72:K72,MIN(8,MAX(1,C72))))+1,FIND("月",INDEX(D72:K72,MIN(8,MAX(1,C72))))-FIND("年",INDEX(D72:K72,MIN(8,MAX(1,C72))))-1)),VALUE(SUBSTITUTE(MID(INDEX(D72:K72,MIN(8,MAX(1,C72))),FIND("月",INDEX(D72:K72,MIN(8,MAX(1,C72))))+1,10),"日",""))),DATE(VALUE(TRIM(MID(SUBSTITUTE(AA72,"/",REPT(" ",50)),1,50))),VALUE(TRIM(MID(SUBSTITUTE(AA72,"/",REPT(" ",50)),51,50))),VALUE(TRIM(MID(SUBSTITUTE(AA72,"/",REPT(" ",50)),101,50))))),IFERROR(DATEVALUE(INDEX(D72:K72,MIN(8,MAX(1,C72)))),"")))</f>
        <v/>
      </c>
      <c r="T72">
        <f>IF(B72="","",IFERROR(MATCH(O72,入力!$C$5:$C$44,0),IFERROR(MATCH(SUBSTITUTE(SUBSTITUTE(P72," ",""),"　",""),入力!$AJ$5:$AJ$44,0),"")))</f>
        <v/>
      </c>
      <c r="U72">
        <f>IF(T72="","",INDEX(入力!$D$5:$D$44,T72))</f>
        <v/>
      </c>
      <c r="V72">
        <f>IF(B72="","",IF(T72="","要確認（名簿と照合できません）",IF(R72="","要確認（資格名がありません）",IF(S72="","要確認（取得日が読めません）",IF((IF(INDEX(入力!$N$5:$N$44,T72)=R72,1,0)+IF(INDEX(入力!$P$5:$P$44,T72)=R72,1,0)+IF(INDEX(入力!$R$5:$R$44,T72)=R72,1,0)+IF(INDEX(入力!$T$5:$T$44,T72)=R72,1,0)+IF(INDEX(入力!$V$5:$V$44,T72)=R72,1,0)+IF(INDEX(入力!$X$5:$X$44,T72)=R72,1,0))+(COUNTIFS($T$6:$T$205,T72,$R$6:$R$205,R72,$X$6:$X$205,"&lt;"&amp;X72))&gt;0,"重複","反映")))))</f>
        <v/>
      </c>
      <c r="W72">
        <f>IF(V72="反映",1,0)</f>
        <v/>
      </c>
      <c r="X72" t="n">
        <v>72</v>
      </c>
      <c r="Y72">
        <f>IF(W72=0,"",COUNTIFS($T$6:$T$205,T72,$W$6:$W$205,1,$S$6:$S$205,"&lt;"&amp;S72)+COUNTIFS($T$6:$T$205,T72,$W$6:$W$205,1,$S$6:$S$205,S72,$X$6:$X$205,"&lt;"&amp;X72)+1)</f>
        <v/>
      </c>
      <c r="Z72">
        <f>IF(Y72="","",T72&amp;"_"&amp;Y72)</f>
        <v/>
      </c>
      <c r="AA72">
        <f>SUBSTITUTE(SUBSTITUTE(SUBSTITUTE(SUBSTITUTE(SUBSTITUTE(INDEX(D72:K72,MIN(8,MAX(1,C72))),"年","/"),"月","/"),"日",""),"-","/"),".","/")</f>
        <v/>
      </c>
    </row>
    <row r="73">
      <c r="A73" s="131" t="n"/>
      <c r="B73">
        <f>TRIM(SUBSTITUTE(SUBSTITUTE(SUBSTITUTE(A73,CHAR(9)," "),"　"," "),CHAR(160)," "))</f>
        <v/>
      </c>
      <c r="C73">
        <f>IF(B73="",0,LEN(B73)-LEN(SUBSTITUTE(B73," ",""))+1)</f>
        <v/>
      </c>
      <c r="D73">
        <f>IF(C73&gt;=1,TRIM(MID(SUBSTITUTE(B73," ",REPT(" ",200)),1,200)),"")</f>
        <v/>
      </c>
      <c r="E73">
        <f>IF(C73&gt;=2,TRIM(MID(SUBSTITUTE(B73," ",REPT(" ",200)),201,200)),"")</f>
        <v/>
      </c>
      <c r="F73">
        <f>IF(C73&gt;=3,TRIM(MID(SUBSTITUTE(B73," ",REPT(" ",200)),401,200)),"")</f>
        <v/>
      </c>
      <c r="G73">
        <f>IF(C73&gt;=4,TRIM(MID(SUBSTITUTE(B73," ",REPT(" ",200)),601,200)),"")</f>
        <v/>
      </c>
      <c r="H73">
        <f>IF(C73&gt;=5,TRIM(MID(SUBSTITUTE(B73," ",REPT(" ",200)),801,200)),"")</f>
        <v/>
      </c>
      <c r="I73">
        <f>IF(C73&gt;=6,TRIM(MID(SUBSTITUTE(B73," ",REPT(" ",200)),1001,200)),"")</f>
        <v/>
      </c>
      <c r="J73">
        <f>IF(C73&gt;=7,TRIM(MID(SUBSTITUTE(B73," ",REPT(" ",200)),1201,200)),"")</f>
        <v/>
      </c>
      <c r="K73">
        <f>IF(C73&gt;=8,TRIM(MID(SUBSTITUTE(B73," ",REPT(" ",200)),1401,200)),"")</f>
        <v/>
      </c>
      <c r="L73">
        <f>SUBSTITUTE(SUBSTITUTE(SUBSTITUTE(D73,"年","-"),"組","-"),"番","")</f>
        <v/>
      </c>
      <c r="M73">
        <f>IF(D73="",0,IF(ISNUMBER(VALUE(SUBSTITUTE(L73,"-",""))),1,0))</f>
        <v/>
      </c>
      <c r="N73">
        <f>IF(M73=0,"",IFERROR(VALUE(TRIM(MID(SUBSTITUTE(L73,"-",REPT(" ",100)),101,100))),""))</f>
        <v/>
      </c>
      <c r="O73">
        <f>IF(M73=0,"",IFERROR(VALUE(TRIM(RIGHT(SUBSTITUTE(L73,"-",REPT(" ",100)),100))),""))</f>
        <v/>
      </c>
      <c r="P73">
        <f>IF(M73=1,E73,D73)</f>
        <v/>
      </c>
      <c r="Q73">
        <f>IF(C73&lt;2,"",TRIM(IF(AND(2&gt;=IF(M73=1,3,2),2&lt;=C73-IF(S73="",0,1)),E73&amp;" ","")&amp;IF(AND(3&gt;=IF(M73=1,3,2),3&lt;=C73-IF(S73="",0,1)),F73&amp;" ","")&amp;IF(AND(4&gt;=IF(M73=1,3,2),4&lt;=C73-IF(S73="",0,1)),G73&amp;" ","")&amp;IF(AND(5&gt;=IF(M73=1,3,2),5&lt;=C73-IF(S73="",0,1)),H73&amp;" ","")&amp;IF(AND(6&gt;=IF(M73=1,3,2),6&lt;=C73-IF(S73="",0,1)),I73&amp;" ","")&amp;IF(AND(7&gt;=IF(M73=1,3,2),7&lt;=C73-IF(S73="",0,1)),J73&amp;" ","")&amp;IF(AND(8&gt;=IF(M73=1,3,2),8&lt;=C73-IF(S73="",0,1)),K73&amp;" ","")))</f>
        <v/>
      </c>
      <c r="R73">
        <f>IF(Q73="","",IFERROR(VLOOKUP(Q73,資格マスタ!$A:$B,2,FALSE),Q73))</f>
        <v/>
      </c>
      <c r="S73" s="132">
        <f>IF(C73&lt;2,"",IFERROR(IF(OR(LEFT(INDEX(D73:K73,MIN(8,MAX(1,C73))),2)="令和",LEFT(INDEX(D73:K73,MIN(8,MAX(1,C73))),2)="平成",LEFT(INDEX(D73:K73,MIN(8,MAX(1,C73))),2)="昭和"),DATE(VALUE(MID(INDEX(D73:K73,MIN(8,MAX(1,C73))),3,FIND("年",INDEX(D73:K73,MIN(8,MAX(1,C73))))-3))+IF(LEFT(INDEX(D73:K73,MIN(8,MAX(1,C73))),2)="令和",2018,IF(LEFT(INDEX(D73:K73,MIN(8,MAX(1,C73))),2)="平成",1988,1925)),VALUE(MID(INDEX(D73:K73,MIN(8,MAX(1,C73))),FIND("年",INDEX(D73:K73,MIN(8,MAX(1,C73))))+1,FIND("月",INDEX(D73:K73,MIN(8,MAX(1,C73))))-FIND("年",INDEX(D73:K73,MIN(8,MAX(1,C73))))-1)),VALUE(SUBSTITUTE(MID(INDEX(D73:K73,MIN(8,MAX(1,C73))),FIND("月",INDEX(D73:K73,MIN(8,MAX(1,C73))))+1,10),"日",""))),DATE(VALUE(TRIM(MID(SUBSTITUTE(AA73,"/",REPT(" ",50)),1,50))),VALUE(TRIM(MID(SUBSTITUTE(AA73,"/",REPT(" ",50)),51,50))),VALUE(TRIM(MID(SUBSTITUTE(AA73,"/",REPT(" ",50)),101,50))))),IFERROR(DATEVALUE(INDEX(D73:K73,MIN(8,MAX(1,C73)))),"")))</f>
        <v/>
      </c>
      <c r="T73">
        <f>IF(B73="","",IFERROR(MATCH(O73,入力!$C$5:$C$44,0),IFERROR(MATCH(SUBSTITUTE(SUBSTITUTE(P73," ",""),"　",""),入力!$AJ$5:$AJ$44,0),"")))</f>
        <v/>
      </c>
      <c r="U73">
        <f>IF(T73="","",INDEX(入力!$D$5:$D$44,T73))</f>
        <v/>
      </c>
      <c r="V73">
        <f>IF(B73="","",IF(T73="","要確認（名簿と照合できません）",IF(R73="","要確認（資格名がありません）",IF(S73="","要確認（取得日が読めません）",IF((IF(INDEX(入力!$N$5:$N$44,T73)=R73,1,0)+IF(INDEX(入力!$P$5:$P$44,T73)=R73,1,0)+IF(INDEX(入力!$R$5:$R$44,T73)=R73,1,0)+IF(INDEX(入力!$T$5:$T$44,T73)=R73,1,0)+IF(INDEX(入力!$V$5:$V$44,T73)=R73,1,0)+IF(INDEX(入力!$X$5:$X$44,T73)=R73,1,0))+(COUNTIFS($T$6:$T$205,T73,$R$6:$R$205,R73,$X$6:$X$205,"&lt;"&amp;X73))&gt;0,"重複","反映")))))</f>
        <v/>
      </c>
      <c r="W73">
        <f>IF(V73="反映",1,0)</f>
        <v/>
      </c>
      <c r="X73" t="n">
        <v>73</v>
      </c>
      <c r="Y73">
        <f>IF(W73=0,"",COUNTIFS($T$6:$T$205,T73,$W$6:$W$205,1,$S$6:$S$205,"&lt;"&amp;S73)+COUNTIFS($T$6:$T$205,T73,$W$6:$W$205,1,$S$6:$S$205,S73,$X$6:$X$205,"&lt;"&amp;X73)+1)</f>
        <v/>
      </c>
      <c r="Z73">
        <f>IF(Y73="","",T73&amp;"_"&amp;Y73)</f>
        <v/>
      </c>
      <c r="AA73">
        <f>SUBSTITUTE(SUBSTITUTE(SUBSTITUTE(SUBSTITUTE(SUBSTITUTE(INDEX(D73:K73,MIN(8,MAX(1,C73))),"年","/"),"月","/"),"日",""),"-","/"),".","/")</f>
        <v/>
      </c>
    </row>
    <row r="74">
      <c r="A74" s="131" t="n"/>
      <c r="B74">
        <f>TRIM(SUBSTITUTE(SUBSTITUTE(SUBSTITUTE(A74,CHAR(9)," "),"　"," "),CHAR(160)," "))</f>
        <v/>
      </c>
      <c r="C74">
        <f>IF(B74="",0,LEN(B74)-LEN(SUBSTITUTE(B74," ",""))+1)</f>
        <v/>
      </c>
      <c r="D74">
        <f>IF(C74&gt;=1,TRIM(MID(SUBSTITUTE(B74," ",REPT(" ",200)),1,200)),"")</f>
        <v/>
      </c>
      <c r="E74">
        <f>IF(C74&gt;=2,TRIM(MID(SUBSTITUTE(B74," ",REPT(" ",200)),201,200)),"")</f>
        <v/>
      </c>
      <c r="F74">
        <f>IF(C74&gt;=3,TRIM(MID(SUBSTITUTE(B74," ",REPT(" ",200)),401,200)),"")</f>
        <v/>
      </c>
      <c r="G74">
        <f>IF(C74&gt;=4,TRIM(MID(SUBSTITUTE(B74," ",REPT(" ",200)),601,200)),"")</f>
        <v/>
      </c>
      <c r="H74">
        <f>IF(C74&gt;=5,TRIM(MID(SUBSTITUTE(B74," ",REPT(" ",200)),801,200)),"")</f>
        <v/>
      </c>
      <c r="I74">
        <f>IF(C74&gt;=6,TRIM(MID(SUBSTITUTE(B74," ",REPT(" ",200)),1001,200)),"")</f>
        <v/>
      </c>
      <c r="J74">
        <f>IF(C74&gt;=7,TRIM(MID(SUBSTITUTE(B74," ",REPT(" ",200)),1201,200)),"")</f>
        <v/>
      </c>
      <c r="K74">
        <f>IF(C74&gt;=8,TRIM(MID(SUBSTITUTE(B74," ",REPT(" ",200)),1401,200)),"")</f>
        <v/>
      </c>
      <c r="L74">
        <f>SUBSTITUTE(SUBSTITUTE(SUBSTITUTE(D74,"年","-"),"組","-"),"番","")</f>
        <v/>
      </c>
      <c r="M74">
        <f>IF(D74="",0,IF(ISNUMBER(VALUE(SUBSTITUTE(L74,"-",""))),1,0))</f>
        <v/>
      </c>
      <c r="N74">
        <f>IF(M74=0,"",IFERROR(VALUE(TRIM(MID(SUBSTITUTE(L74,"-",REPT(" ",100)),101,100))),""))</f>
        <v/>
      </c>
      <c r="O74">
        <f>IF(M74=0,"",IFERROR(VALUE(TRIM(RIGHT(SUBSTITUTE(L74,"-",REPT(" ",100)),100))),""))</f>
        <v/>
      </c>
      <c r="P74">
        <f>IF(M74=1,E74,D74)</f>
        <v/>
      </c>
      <c r="Q74">
        <f>IF(C74&lt;2,"",TRIM(IF(AND(2&gt;=IF(M74=1,3,2),2&lt;=C74-IF(S74="",0,1)),E74&amp;" ","")&amp;IF(AND(3&gt;=IF(M74=1,3,2),3&lt;=C74-IF(S74="",0,1)),F74&amp;" ","")&amp;IF(AND(4&gt;=IF(M74=1,3,2),4&lt;=C74-IF(S74="",0,1)),G74&amp;" ","")&amp;IF(AND(5&gt;=IF(M74=1,3,2),5&lt;=C74-IF(S74="",0,1)),H74&amp;" ","")&amp;IF(AND(6&gt;=IF(M74=1,3,2),6&lt;=C74-IF(S74="",0,1)),I74&amp;" ","")&amp;IF(AND(7&gt;=IF(M74=1,3,2),7&lt;=C74-IF(S74="",0,1)),J74&amp;" ","")&amp;IF(AND(8&gt;=IF(M74=1,3,2),8&lt;=C74-IF(S74="",0,1)),K74&amp;" ","")))</f>
        <v/>
      </c>
      <c r="R74">
        <f>IF(Q74="","",IFERROR(VLOOKUP(Q74,資格マスタ!$A:$B,2,FALSE),Q74))</f>
        <v/>
      </c>
      <c r="S74" s="132">
        <f>IF(C74&lt;2,"",IFERROR(IF(OR(LEFT(INDEX(D74:K74,MIN(8,MAX(1,C74))),2)="令和",LEFT(INDEX(D74:K74,MIN(8,MAX(1,C74))),2)="平成",LEFT(INDEX(D74:K74,MIN(8,MAX(1,C74))),2)="昭和"),DATE(VALUE(MID(INDEX(D74:K74,MIN(8,MAX(1,C74))),3,FIND("年",INDEX(D74:K74,MIN(8,MAX(1,C74))))-3))+IF(LEFT(INDEX(D74:K74,MIN(8,MAX(1,C74))),2)="令和",2018,IF(LEFT(INDEX(D74:K74,MIN(8,MAX(1,C74))),2)="平成",1988,1925)),VALUE(MID(INDEX(D74:K74,MIN(8,MAX(1,C74))),FIND("年",INDEX(D74:K74,MIN(8,MAX(1,C74))))+1,FIND("月",INDEX(D74:K74,MIN(8,MAX(1,C74))))-FIND("年",INDEX(D74:K74,MIN(8,MAX(1,C74))))-1)),VALUE(SUBSTITUTE(MID(INDEX(D74:K74,MIN(8,MAX(1,C74))),FIND("月",INDEX(D74:K74,MIN(8,MAX(1,C74))))+1,10),"日",""))),DATE(VALUE(TRIM(MID(SUBSTITUTE(AA74,"/",REPT(" ",50)),1,50))),VALUE(TRIM(MID(SUBSTITUTE(AA74,"/",REPT(" ",50)),51,50))),VALUE(TRIM(MID(SUBSTITUTE(AA74,"/",REPT(" ",50)),101,50))))),IFERROR(DATEVALUE(INDEX(D74:K74,MIN(8,MAX(1,C74)))),"")))</f>
        <v/>
      </c>
      <c r="T74">
        <f>IF(B74="","",IFERROR(MATCH(O74,入力!$C$5:$C$44,0),IFERROR(MATCH(SUBSTITUTE(SUBSTITUTE(P74," ",""),"　",""),入力!$AJ$5:$AJ$44,0),"")))</f>
        <v/>
      </c>
      <c r="U74">
        <f>IF(T74="","",INDEX(入力!$D$5:$D$44,T74))</f>
        <v/>
      </c>
      <c r="V74">
        <f>IF(B74="","",IF(T74="","要確認（名簿と照合できません）",IF(R74="","要確認（資格名がありません）",IF(S74="","要確認（取得日が読めません）",IF((IF(INDEX(入力!$N$5:$N$44,T74)=R74,1,0)+IF(INDEX(入力!$P$5:$P$44,T74)=R74,1,0)+IF(INDEX(入力!$R$5:$R$44,T74)=R74,1,0)+IF(INDEX(入力!$T$5:$T$44,T74)=R74,1,0)+IF(INDEX(入力!$V$5:$V$44,T74)=R74,1,0)+IF(INDEX(入力!$X$5:$X$44,T74)=R74,1,0))+(COUNTIFS($T$6:$T$205,T74,$R$6:$R$205,R74,$X$6:$X$205,"&lt;"&amp;X74))&gt;0,"重複","反映")))))</f>
        <v/>
      </c>
      <c r="W74">
        <f>IF(V74="反映",1,0)</f>
        <v/>
      </c>
      <c r="X74" t="n">
        <v>74</v>
      </c>
      <c r="Y74">
        <f>IF(W74=0,"",COUNTIFS($T$6:$T$205,T74,$W$6:$W$205,1,$S$6:$S$205,"&lt;"&amp;S74)+COUNTIFS($T$6:$T$205,T74,$W$6:$W$205,1,$S$6:$S$205,S74,$X$6:$X$205,"&lt;"&amp;X74)+1)</f>
        <v/>
      </c>
      <c r="Z74">
        <f>IF(Y74="","",T74&amp;"_"&amp;Y74)</f>
        <v/>
      </c>
      <c r="AA74">
        <f>SUBSTITUTE(SUBSTITUTE(SUBSTITUTE(SUBSTITUTE(SUBSTITUTE(INDEX(D74:K74,MIN(8,MAX(1,C74))),"年","/"),"月","/"),"日",""),"-","/"),".","/")</f>
        <v/>
      </c>
    </row>
    <row r="75">
      <c r="A75" s="131" t="n"/>
      <c r="B75">
        <f>TRIM(SUBSTITUTE(SUBSTITUTE(SUBSTITUTE(A75,CHAR(9)," "),"　"," "),CHAR(160)," "))</f>
        <v/>
      </c>
      <c r="C75">
        <f>IF(B75="",0,LEN(B75)-LEN(SUBSTITUTE(B75," ",""))+1)</f>
        <v/>
      </c>
      <c r="D75">
        <f>IF(C75&gt;=1,TRIM(MID(SUBSTITUTE(B75," ",REPT(" ",200)),1,200)),"")</f>
        <v/>
      </c>
      <c r="E75">
        <f>IF(C75&gt;=2,TRIM(MID(SUBSTITUTE(B75," ",REPT(" ",200)),201,200)),"")</f>
        <v/>
      </c>
      <c r="F75">
        <f>IF(C75&gt;=3,TRIM(MID(SUBSTITUTE(B75," ",REPT(" ",200)),401,200)),"")</f>
        <v/>
      </c>
      <c r="G75">
        <f>IF(C75&gt;=4,TRIM(MID(SUBSTITUTE(B75," ",REPT(" ",200)),601,200)),"")</f>
        <v/>
      </c>
      <c r="H75">
        <f>IF(C75&gt;=5,TRIM(MID(SUBSTITUTE(B75," ",REPT(" ",200)),801,200)),"")</f>
        <v/>
      </c>
      <c r="I75">
        <f>IF(C75&gt;=6,TRIM(MID(SUBSTITUTE(B75," ",REPT(" ",200)),1001,200)),"")</f>
        <v/>
      </c>
      <c r="J75">
        <f>IF(C75&gt;=7,TRIM(MID(SUBSTITUTE(B75," ",REPT(" ",200)),1201,200)),"")</f>
        <v/>
      </c>
      <c r="K75">
        <f>IF(C75&gt;=8,TRIM(MID(SUBSTITUTE(B75," ",REPT(" ",200)),1401,200)),"")</f>
        <v/>
      </c>
      <c r="L75">
        <f>SUBSTITUTE(SUBSTITUTE(SUBSTITUTE(D75,"年","-"),"組","-"),"番","")</f>
        <v/>
      </c>
      <c r="M75">
        <f>IF(D75="",0,IF(ISNUMBER(VALUE(SUBSTITUTE(L75,"-",""))),1,0))</f>
        <v/>
      </c>
      <c r="N75">
        <f>IF(M75=0,"",IFERROR(VALUE(TRIM(MID(SUBSTITUTE(L75,"-",REPT(" ",100)),101,100))),""))</f>
        <v/>
      </c>
      <c r="O75">
        <f>IF(M75=0,"",IFERROR(VALUE(TRIM(RIGHT(SUBSTITUTE(L75,"-",REPT(" ",100)),100))),""))</f>
        <v/>
      </c>
      <c r="P75">
        <f>IF(M75=1,E75,D75)</f>
        <v/>
      </c>
      <c r="Q75">
        <f>IF(C75&lt;2,"",TRIM(IF(AND(2&gt;=IF(M75=1,3,2),2&lt;=C75-IF(S75="",0,1)),E75&amp;" ","")&amp;IF(AND(3&gt;=IF(M75=1,3,2),3&lt;=C75-IF(S75="",0,1)),F75&amp;" ","")&amp;IF(AND(4&gt;=IF(M75=1,3,2),4&lt;=C75-IF(S75="",0,1)),G75&amp;" ","")&amp;IF(AND(5&gt;=IF(M75=1,3,2),5&lt;=C75-IF(S75="",0,1)),H75&amp;" ","")&amp;IF(AND(6&gt;=IF(M75=1,3,2),6&lt;=C75-IF(S75="",0,1)),I75&amp;" ","")&amp;IF(AND(7&gt;=IF(M75=1,3,2),7&lt;=C75-IF(S75="",0,1)),J75&amp;" ","")&amp;IF(AND(8&gt;=IF(M75=1,3,2),8&lt;=C75-IF(S75="",0,1)),K75&amp;" ","")))</f>
        <v/>
      </c>
      <c r="R75">
        <f>IF(Q75="","",IFERROR(VLOOKUP(Q75,資格マスタ!$A:$B,2,FALSE),Q75))</f>
        <v/>
      </c>
      <c r="S75" s="132">
        <f>IF(C75&lt;2,"",IFERROR(IF(OR(LEFT(INDEX(D75:K75,MIN(8,MAX(1,C75))),2)="令和",LEFT(INDEX(D75:K75,MIN(8,MAX(1,C75))),2)="平成",LEFT(INDEX(D75:K75,MIN(8,MAX(1,C75))),2)="昭和"),DATE(VALUE(MID(INDEX(D75:K75,MIN(8,MAX(1,C75))),3,FIND("年",INDEX(D75:K75,MIN(8,MAX(1,C75))))-3))+IF(LEFT(INDEX(D75:K75,MIN(8,MAX(1,C75))),2)="令和",2018,IF(LEFT(INDEX(D75:K75,MIN(8,MAX(1,C75))),2)="平成",1988,1925)),VALUE(MID(INDEX(D75:K75,MIN(8,MAX(1,C75))),FIND("年",INDEX(D75:K75,MIN(8,MAX(1,C75))))+1,FIND("月",INDEX(D75:K75,MIN(8,MAX(1,C75))))-FIND("年",INDEX(D75:K75,MIN(8,MAX(1,C75))))-1)),VALUE(SUBSTITUTE(MID(INDEX(D75:K75,MIN(8,MAX(1,C75))),FIND("月",INDEX(D75:K75,MIN(8,MAX(1,C75))))+1,10),"日",""))),DATE(VALUE(TRIM(MID(SUBSTITUTE(AA75,"/",REPT(" ",50)),1,50))),VALUE(TRIM(MID(SUBSTITUTE(AA75,"/",REPT(" ",50)),51,50))),VALUE(TRIM(MID(SUBSTITUTE(AA75,"/",REPT(" ",50)),101,50))))),IFERROR(DATEVALUE(INDEX(D75:K75,MIN(8,MAX(1,C75)))),"")))</f>
        <v/>
      </c>
      <c r="T75">
        <f>IF(B75="","",IFERROR(MATCH(O75,入力!$C$5:$C$44,0),IFERROR(MATCH(SUBSTITUTE(SUBSTITUTE(P75," ",""),"　",""),入力!$AJ$5:$AJ$44,0),"")))</f>
        <v/>
      </c>
      <c r="U75">
        <f>IF(T75="","",INDEX(入力!$D$5:$D$44,T75))</f>
        <v/>
      </c>
      <c r="V75">
        <f>IF(B75="","",IF(T75="","要確認（名簿と照合できません）",IF(R75="","要確認（資格名がありません）",IF(S75="","要確認（取得日が読めません）",IF((IF(INDEX(入力!$N$5:$N$44,T75)=R75,1,0)+IF(INDEX(入力!$P$5:$P$44,T75)=R75,1,0)+IF(INDEX(入力!$R$5:$R$44,T75)=R75,1,0)+IF(INDEX(入力!$T$5:$T$44,T75)=R75,1,0)+IF(INDEX(入力!$V$5:$V$44,T75)=R75,1,0)+IF(INDEX(入力!$X$5:$X$44,T75)=R75,1,0))+(COUNTIFS($T$6:$T$205,T75,$R$6:$R$205,R75,$X$6:$X$205,"&lt;"&amp;X75))&gt;0,"重複","反映")))))</f>
        <v/>
      </c>
      <c r="W75">
        <f>IF(V75="反映",1,0)</f>
        <v/>
      </c>
      <c r="X75" t="n">
        <v>75</v>
      </c>
      <c r="Y75">
        <f>IF(W75=0,"",COUNTIFS($T$6:$T$205,T75,$W$6:$W$205,1,$S$6:$S$205,"&lt;"&amp;S75)+COUNTIFS($T$6:$T$205,T75,$W$6:$W$205,1,$S$6:$S$205,S75,$X$6:$X$205,"&lt;"&amp;X75)+1)</f>
        <v/>
      </c>
      <c r="Z75">
        <f>IF(Y75="","",T75&amp;"_"&amp;Y75)</f>
        <v/>
      </c>
      <c r="AA75">
        <f>SUBSTITUTE(SUBSTITUTE(SUBSTITUTE(SUBSTITUTE(SUBSTITUTE(INDEX(D75:K75,MIN(8,MAX(1,C75))),"年","/"),"月","/"),"日",""),"-","/"),".","/")</f>
        <v/>
      </c>
    </row>
    <row r="76">
      <c r="A76" s="131" t="n"/>
      <c r="B76">
        <f>TRIM(SUBSTITUTE(SUBSTITUTE(SUBSTITUTE(A76,CHAR(9)," "),"　"," "),CHAR(160)," "))</f>
        <v/>
      </c>
      <c r="C76">
        <f>IF(B76="",0,LEN(B76)-LEN(SUBSTITUTE(B76," ",""))+1)</f>
        <v/>
      </c>
      <c r="D76">
        <f>IF(C76&gt;=1,TRIM(MID(SUBSTITUTE(B76," ",REPT(" ",200)),1,200)),"")</f>
        <v/>
      </c>
      <c r="E76">
        <f>IF(C76&gt;=2,TRIM(MID(SUBSTITUTE(B76," ",REPT(" ",200)),201,200)),"")</f>
        <v/>
      </c>
      <c r="F76">
        <f>IF(C76&gt;=3,TRIM(MID(SUBSTITUTE(B76," ",REPT(" ",200)),401,200)),"")</f>
        <v/>
      </c>
      <c r="G76">
        <f>IF(C76&gt;=4,TRIM(MID(SUBSTITUTE(B76," ",REPT(" ",200)),601,200)),"")</f>
        <v/>
      </c>
      <c r="H76">
        <f>IF(C76&gt;=5,TRIM(MID(SUBSTITUTE(B76," ",REPT(" ",200)),801,200)),"")</f>
        <v/>
      </c>
      <c r="I76">
        <f>IF(C76&gt;=6,TRIM(MID(SUBSTITUTE(B76," ",REPT(" ",200)),1001,200)),"")</f>
        <v/>
      </c>
      <c r="J76">
        <f>IF(C76&gt;=7,TRIM(MID(SUBSTITUTE(B76," ",REPT(" ",200)),1201,200)),"")</f>
        <v/>
      </c>
      <c r="K76">
        <f>IF(C76&gt;=8,TRIM(MID(SUBSTITUTE(B76," ",REPT(" ",200)),1401,200)),"")</f>
        <v/>
      </c>
      <c r="L76">
        <f>SUBSTITUTE(SUBSTITUTE(SUBSTITUTE(D76,"年","-"),"組","-"),"番","")</f>
        <v/>
      </c>
      <c r="M76">
        <f>IF(D76="",0,IF(ISNUMBER(VALUE(SUBSTITUTE(L76,"-",""))),1,0))</f>
        <v/>
      </c>
      <c r="N76">
        <f>IF(M76=0,"",IFERROR(VALUE(TRIM(MID(SUBSTITUTE(L76,"-",REPT(" ",100)),101,100))),""))</f>
        <v/>
      </c>
      <c r="O76">
        <f>IF(M76=0,"",IFERROR(VALUE(TRIM(RIGHT(SUBSTITUTE(L76,"-",REPT(" ",100)),100))),""))</f>
        <v/>
      </c>
      <c r="P76">
        <f>IF(M76=1,E76,D76)</f>
        <v/>
      </c>
      <c r="Q76">
        <f>IF(C76&lt;2,"",TRIM(IF(AND(2&gt;=IF(M76=1,3,2),2&lt;=C76-IF(S76="",0,1)),E76&amp;" ","")&amp;IF(AND(3&gt;=IF(M76=1,3,2),3&lt;=C76-IF(S76="",0,1)),F76&amp;" ","")&amp;IF(AND(4&gt;=IF(M76=1,3,2),4&lt;=C76-IF(S76="",0,1)),G76&amp;" ","")&amp;IF(AND(5&gt;=IF(M76=1,3,2),5&lt;=C76-IF(S76="",0,1)),H76&amp;" ","")&amp;IF(AND(6&gt;=IF(M76=1,3,2),6&lt;=C76-IF(S76="",0,1)),I76&amp;" ","")&amp;IF(AND(7&gt;=IF(M76=1,3,2),7&lt;=C76-IF(S76="",0,1)),J76&amp;" ","")&amp;IF(AND(8&gt;=IF(M76=1,3,2),8&lt;=C76-IF(S76="",0,1)),K76&amp;" ","")))</f>
        <v/>
      </c>
      <c r="R76">
        <f>IF(Q76="","",IFERROR(VLOOKUP(Q76,資格マスタ!$A:$B,2,FALSE),Q76))</f>
        <v/>
      </c>
      <c r="S76" s="132">
        <f>IF(C76&lt;2,"",IFERROR(IF(OR(LEFT(INDEX(D76:K76,MIN(8,MAX(1,C76))),2)="令和",LEFT(INDEX(D76:K76,MIN(8,MAX(1,C76))),2)="平成",LEFT(INDEX(D76:K76,MIN(8,MAX(1,C76))),2)="昭和"),DATE(VALUE(MID(INDEX(D76:K76,MIN(8,MAX(1,C76))),3,FIND("年",INDEX(D76:K76,MIN(8,MAX(1,C76))))-3))+IF(LEFT(INDEX(D76:K76,MIN(8,MAX(1,C76))),2)="令和",2018,IF(LEFT(INDEX(D76:K76,MIN(8,MAX(1,C76))),2)="平成",1988,1925)),VALUE(MID(INDEX(D76:K76,MIN(8,MAX(1,C76))),FIND("年",INDEX(D76:K76,MIN(8,MAX(1,C76))))+1,FIND("月",INDEX(D76:K76,MIN(8,MAX(1,C76))))-FIND("年",INDEX(D76:K76,MIN(8,MAX(1,C76))))-1)),VALUE(SUBSTITUTE(MID(INDEX(D76:K76,MIN(8,MAX(1,C76))),FIND("月",INDEX(D76:K76,MIN(8,MAX(1,C76))))+1,10),"日",""))),DATE(VALUE(TRIM(MID(SUBSTITUTE(AA76,"/",REPT(" ",50)),1,50))),VALUE(TRIM(MID(SUBSTITUTE(AA76,"/",REPT(" ",50)),51,50))),VALUE(TRIM(MID(SUBSTITUTE(AA76,"/",REPT(" ",50)),101,50))))),IFERROR(DATEVALUE(INDEX(D76:K76,MIN(8,MAX(1,C76)))),"")))</f>
        <v/>
      </c>
      <c r="T76">
        <f>IF(B76="","",IFERROR(MATCH(O76,入力!$C$5:$C$44,0),IFERROR(MATCH(SUBSTITUTE(SUBSTITUTE(P76," ",""),"　",""),入力!$AJ$5:$AJ$44,0),"")))</f>
        <v/>
      </c>
      <c r="U76">
        <f>IF(T76="","",INDEX(入力!$D$5:$D$44,T76))</f>
        <v/>
      </c>
      <c r="V76">
        <f>IF(B76="","",IF(T76="","要確認（名簿と照合できません）",IF(R76="","要確認（資格名がありません）",IF(S76="","要確認（取得日が読めません）",IF((IF(INDEX(入力!$N$5:$N$44,T76)=R76,1,0)+IF(INDEX(入力!$P$5:$P$44,T76)=R76,1,0)+IF(INDEX(入力!$R$5:$R$44,T76)=R76,1,0)+IF(INDEX(入力!$T$5:$T$44,T76)=R76,1,0)+IF(INDEX(入力!$V$5:$V$44,T76)=R76,1,0)+IF(INDEX(入力!$X$5:$X$44,T76)=R76,1,0))+(COUNTIFS($T$6:$T$205,T76,$R$6:$R$205,R76,$X$6:$X$205,"&lt;"&amp;X76))&gt;0,"重複","反映")))))</f>
        <v/>
      </c>
      <c r="W76">
        <f>IF(V76="反映",1,0)</f>
        <v/>
      </c>
      <c r="X76" t="n">
        <v>76</v>
      </c>
      <c r="Y76">
        <f>IF(W76=0,"",COUNTIFS($T$6:$T$205,T76,$W$6:$W$205,1,$S$6:$S$205,"&lt;"&amp;S76)+COUNTIFS($T$6:$T$205,T76,$W$6:$W$205,1,$S$6:$S$205,S76,$X$6:$X$205,"&lt;"&amp;X76)+1)</f>
        <v/>
      </c>
      <c r="Z76">
        <f>IF(Y76="","",T76&amp;"_"&amp;Y76)</f>
        <v/>
      </c>
      <c r="AA76">
        <f>SUBSTITUTE(SUBSTITUTE(SUBSTITUTE(SUBSTITUTE(SUBSTITUTE(INDEX(D76:K76,MIN(8,MAX(1,C76))),"年","/"),"月","/"),"日",""),"-","/"),".","/")</f>
        <v/>
      </c>
    </row>
    <row r="77">
      <c r="A77" s="131" t="n"/>
      <c r="B77">
        <f>TRIM(SUBSTITUTE(SUBSTITUTE(SUBSTITUTE(A77,CHAR(9)," "),"　"," "),CHAR(160)," "))</f>
        <v/>
      </c>
      <c r="C77">
        <f>IF(B77="",0,LEN(B77)-LEN(SUBSTITUTE(B77," ",""))+1)</f>
        <v/>
      </c>
      <c r="D77">
        <f>IF(C77&gt;=1,TRIM(MID(SUBSTITUTE(B77," ",REPT(" ",200)),1,200)),"")</f>
        <v/>
      </c>
      <c r="E77">
        <f>IF(C77&gt;=2,TRIM(MID(SUBSTITUTE(B77," ",REPT(" ",200)),201,200)),"")</f>
        <v/>
      </c>
      <c r="F77">
        <f>IF(C77&gt;=3,TRIM(MID(SUBSTITUTE(B77," ",REPT(" ",200)),401,200)),"")</f>
        <v/>
      </c>
      <c r="G77">
        <f>IF(C77&gt;=4,TRIM(MID(SUBSTITUTE(B77," ",REPT(" ",200)),601,200)),"")</f>
        <v/>
      </c>
      <c r="H77">
        <f>IF(C77&gt;=5,TRIM(MID(SUBSTITUTE(B77," ",REPT(" ",200)),801,200)),"")</f>
        <v/>
      </c>
      <c r="I77">
        <f>IF(C77&gt;=6,TRIM(MID(SUBSTITUTE(B77," ",REPT(" ",200)),1001,200)),"")</f>
        <v/>
      </c>
      <c r="J77">
        <f>IF(C77&gt;=7,TRIM(MID(SUBSTITUTE(B77," ",REPT(" ",200)),1201,200)),"")</f>
        <v/>
      </c>
      <c r="K77">
        <f>IF(C77&gt;=8,TRIM(MID(SUBSTITUTE(B77," ",REPT(" ",200)),1401,200)),"")</f>
        <v/>
      </c>
      <c r="L77">
        <f>SUBSTITUTE(SUBSTITUTE(SUBSTITUTE(D77,"年","-"),"組","-"),"番","")</f>
        <v/>
      </c>
      <c r="M77">
        <f>IF(D77="",0,IF(ISNUMBER(VALUE(SUBSTITUTE(L77,"-",""))),1,0))</f>
        <v/>
      </c>
      <c r="N77">
        <f>IF(M77=0,"",IFERROR(VALUE(TRIM(MID(SUBSTITUTE(L77,"-",REPT(" ",100)),101,100))),""))</f>
        <v/>
      </c>
      <c r="O77">
        <f>IF(M77=0,"",IFERROR(VALUE(TRIM(RIGHT(SUBSTITUTE(L77,"-",REPT(" ",100)),100))),""))</f>
        <v/>
      </c>
      <c r="P77">
        <f>IF(M77=1,E77,D77)</f>
        <v/>
      </c>
      <c r="Q77">
        <f>IF(C77&lt;2,"",TRIM(IF(AND(2&gt;=IF(M77=1,3,2),2&lt;=C77-IF(S77="",0,1)),E77&amp;" ","")&amp;IF(AND(3&gt;=IF(M77=1,3,2),3&lt;=C77-IF(S77="",0,1)),F77&amp;" ","")&amp;IF(AND(4&gt;=IF(M77=1,3,2),4&lt;=C77-IF(S77="",0,1)),G77&amp;" ","")&amp;IF(AND(5&gt;=IF(M77=1,3,2),5&lt;=C77-IF(S77="",0,1)),H77&amp;" ","")&amp;IF(AND(6&gt;=IF(M77=1,3,2),6&lt;=C77-IF(S77="",0,1)),I77&amp;" ","")&amp;IF(AND(7&gt;=IF(M77=1,3,2),7&lt;=C77-IF(S77="",0,1)),J77&amp;" ","")&amp;IF(AND(8&gt;=IF(M77=1,3,2),8&lt;=C77-IF(S77="",0,1)),K77&amp;" ","")))</f>
        <v/>
      </c>
      <c r="R77">
        <f>IF(Q77="","",IFERROR(VLOOKUP(Q77,資格マスタ!$A:$B,2,FALSE),Q77))</f>
        <v/>
      </c>
      <c r="S77" s="132">
        <f>IF(C77&lt;2,"",IFERROR(IF(OR(LEFT(INDEX(D77:K77,MIN(8,MAX(1,C77))),2)="令和",LEFT(INDEX(D77:K77,MIN(8,MAX(1,C77))),2)="平成",LEFT(INDEX(D77:K77,MIN(8,MAX(1,C77))),2)="昭和"),DATE(VALUE(MID(INDEX(D77:K77,MIN(8,MAX(1,C77))),3,FIND("年",INDEX(D77:K77,MIN(8,MAX(1,C77))))-3))+IF(LEFT(INDEX(D77:K77,MIN(8,MAX(1,C77))),2)="令和",2018,IF(LEFT(INDEX(D77:K77,MIN(8,MAX(1,C77))),2)="平成",1988,1925)),VALUE(MID(INDEX(D77:K77,MIN(8,MAX(1,C77))),FIND("年",INDEX(D77:K77,MIN(8,MAX(1,C77))))+1,FIND("月",INDEX(D77:K77,MIN(8,MAX(1,C77))))-FIND("年",INDEX(D77:K77,MIN(8,MAX(1,C77))))-1)),VALUE(SUBSTITUTE(MID(INDEX(D77:K77,MIN(8,MAX(1,C77))),FIND("月",INDEX(D77:K77,MIN(8,MAX(1,C77))))+1,10),"日",""))),DATE(VALUE(TRIM(MID(SUBSTITUTE(AA77,"/",REPT(" ",50)),1,50))),VALUE(TRIM(MID(SUBSTITUTE(AA77,"/",REPT(" ",50)),51,50))),VALUE(TRIM(MID(SUBSTITUTE(AA77,"/",REPT(" ",50)),101,50))))),IFERROR(DATEVALUE(INDEX(D77:K77,MIN(8,MAX(1,C77)))),"")))</f>
        <v/>
      </c>
      <c r="T77">
        <f>IF(B77="","",IFERROR(MATCH(O77,入力!$C$5:$C$44,0),IFERROR(MATCH(SUBSTITUTE(SUBSTITUTE(P77," ",""),"　",""),入力!$AJ$5:$AJ$44,0),"")))</f>
        <v/>
      </c>
      <c r="U77">
        <f>IF(T77="","",INDEX(入力!$D$5:$D$44,T77))</f>
        <v/>
      </c>
      <c r="V77">
        <f>IF(B77="","",IF(T77="","要確認（名簿と照合できません）",IF(R77="","要確認（資格名がありません）",IF(S77="","要確認（取得日が読めません）",IF((IF(INDEX(入力!$N$5:$N$44,T77)=R77,1,0)+IF(INDEX(入力!$P$5:$P$44,T77)=R77,1,0)+IF(INDEX(入力!$R$5:$R$44,T77)=R77,1,0)+IF(INDEX(入力!$T$5:$T$44,T77)=R77,1,0)+IF(INDEX(入力!$V$5:$V$44,T77)=R77,1,0)+IF(INDEX(入力!$X$5:$X$44,T77)=R77,1,0))+(COUNTIFS($T$6:$T$205,T77,$R$6:$R$205,R77,$X$6:$X$205,"&lt;"&amp;X77))&gt;0,"重複","反映")))))</f>
        <v/>
      </c>
      <c r="W77">
        <f>IF(V77="反映",1,0)</f>
        <v/>
      </c>
      <c r="X77" t="n">
        <v>77</v>
      </c>
      <c r="Y77">
        <f>IF(W77=0,"",COUNTIFS($T$6:$T$205,T77,$W$6:$W$205,1,$S$6:$S$205,"&lt;"&amp;S77)+COUNTIFS($T$6:$T$205,T77,$W$6:$W$205,1,$S$6:$S$205,S77,$X$6:$X$205,"&lt;"&amp;X77)+1)</f>
        <v/>
      </c>
      <c r="Z77">
        <f>IF(Y77="","",T77&amp;"_"&amp;Y77)</f>
        <v/>
      </c>
      <c r="AA77">
        <f>SUBSTITUTE(SUBSTITUTE(SUBSTITUTE(SUBSTITUTE(SUBSTITUTE(INDEX(D77:K77,MIN(8,MAX(1,C77))),"年","/"),"月","/"),"日",""),"-","/"),".","/")</f>
        <v/>
      </c>
    </row>
    <row r="78">
      <c r="A78" s="131" t="n"/>
      <c r="B78">
        <f>TRIM(SUBSTITUTE(SUBSTITUTE(SUBSTITUTE(A78,CHAR(9)," "),"　"," "),CHAR(160)," "))</f>
        <v/>
      </c>
      <c r="C78">
        <f>IF(B78="",0,LEN(B78)-LEN(SUBSTITUTE(B78," ",""))+1)</f>
        <v/>
      </c>
      <c r="D78">
        <f>IF(C78&gt;=1,TRIM(MID(SUBSTITUTE(B78," ",REPT(" ",200)),1,200)),"")</f>
        <v/>
      </c>
      <c r="E78">
        <f>IF(C78&gt;=2,TRIM(MID(SUBSTITUTE(B78," ",REPT(" ",200)),201,200)),"")</f>
        <v/>
      </c>
      <c r="F78">
        <f>IF(C78&gt;=3,TRIM(MID(SUBSTITUTE(B78," ",REPT(" ",200)),401,200)),"")</f>
        <v/>
      </c>
      <c r="G78">
        <f>IF(C78&gt;=4,TRIM(MID(SUBSTITUTE(B78," ",REPT(" ",200)),601,200)),"")</f>
        <v/>
      </c>
      <c r="H78">
        <f>IF(C78&gt;=5,TRIM(MID(SUBSTITUTE(B78," ",REPT(" ",200)),801,200)),"")</f>
        <v/>
      </c>
      <c r="I78">
        <f>IF(C78&gt;=6,TRIM(MID(SUBSTITUTE(B78," ",REPT(" ",200)),1001,200)),"")</f>
        <v/>
      </c>
      <c r="J78">
        <f>IF(C78&gt;=7,TRIM(MID(SUBSTITUTE(B78," ",REPT(" ",200)),1201,200)),"")</f>
        <v/>
      </c>
      <c r="K78">
        <f>IF(C78&gt;=8,TRIM(MID(SUBSTITUTE(B78," ",REPT(" ",200)),1401,200)),"")</f>
        <v/>
      </c>
      <c r="L78">
        <f>SUBSTITUTE(SUBSTITUTE(SUBSTITUTE(D78,"年","-"),"組","-"),"番","")</f>
        <v/>
      </c>
      <c r="M78">
        <f>IF(D78="",0,IF(ISNUMBER(VALUE(SUBSTITUTE(L78,"-",""))),1,0))</f>
        <v/>
      </c>
      <c r="N78">
        <f>IF(M78=0,"",IFERROR(VALUE(TRIM(MID(SUBSTITUTE(L78,"-",REPT(" ",100)),101,100))),""))</f>
        <v/>
      </c>
      <c r="O78">
        <f>IF(M78=0,"",IFERROR(VALUE(TRIM(RIGHT(SUBSTITUTE(L78,"-",REPT(" ",100)),100))),""))</f>
        <v/>
      </c>
      <c r="P78">
        <f>IF(M78=1,E78,D78)</f>
        <v/>
      </c>
      <c r="Q78">
        <f>IF(C78&lt;2,"",TRIM(IF(AND(2&gt;=IF(M78=1,3,2),2&lt;=C78-IF(S78="",0,1)),E78&amp;" ","")&amp;IF(AND(3&gt;=IF(M78=1,3,2),3&lt;=C78-IF(S78="",0,1)),F78&amp;" ","")&amp;IF(AND(4&gt;=IF(M78=1,3,2),4&lt;=C78-IF(S78="",0,1)),G78&amp;" ","")&amp;IF(AND(5&gt;=IF(M78=1,3,2),5&lt;=C78-IF(S78="",0,1)),H78&amp;" ","")&amp;IF(AND(6&gt;=IF(M78=1,3,2),6&lt;=C78-IF(S78="",0,1)),I78&amp;" ","")&amp;IF(AND(7&gt;=IF(M78=1,3,2),7&lt;=C78-IF(S78="",0,1)),J78&amp;" ","")&amp;IF(AND(8&gt;=IF(M78=1,3,2),8&lt;=C78-IF(S78="",0,1)),K78&amp;" ","")))</f>
        <v/>
      </c>
      <c r="R78">
        <f>IF(Q78="","",IFERROR(VLOOKUP(Q78,資格マスタ!$A:$B,2,FALSE),Q78))</f>
        <v/>
      </c>
      <c r="S78" s="132">
        <f>IF(C78&lt;2,"",IFERROR(IF(OR(LEFT(INDEX(D78:K78,MIN(8,MAX(1,C78))),2)="令和",LEFT(INDEX(D78:K78,MIN(8,MAX(1,C78))),2)="平成",LEFT(INDEX(D78:K78,MIN(8,MAX(1,C78))),2)="昭和"),DATE(VALUE(MID(INDEX(D78:K78,MIN(8,MAX(1,C78))),3,FIND("年",INDEX(D78:K78,MIN(8,MAX(1,C78))))-3))+IF(LEFT(INDEX(D78:K78,MIN(8,MAX(1,C78))),2)="令和",2018,IF(LEFT(INDEX(D78:K78,MIN(8,MAX(1,C78))),2)="平成",1988,1925)),VALUE(MID(INDEX(D78:K78,MIN(8,MAX(1,C78))),FIND("年",INDEX(D78:K78,MIN(8,MAX(1,C78))))+1,FIND("月",INDEX(D78:K78,MIN(8,MAX(1,C78))))-FIND("年",INDEX(D78:K78,MIN(8,MAX(1,C78))))-1)),VALUE(SUBSTITUTE(MID(INDEX(D78:K78,MIN(8,MAX(1,C78))),FIND("月",INDEX(D78:K78,MIN(8,MAX(1,C78))))+1,10),"日",""))),DATE(VALUE(TRIM(MID(SUBSTITUTE(AA78,"/",REPT(" ",50)),1,50))),VALUE(TRIM(MID(SUBSTITUTE(AA78,"/",REPT(" ",50)),51,50))),VALUE(TRIM(MID(SUBSTITUTE(AA78,"/",REPT(" ",50)),101,50))))),IFERROR(DATEVALUE(INDEX(D78:K78,MIN(8,MAX(1,C78)))),"")))</f>
        <v/>
      </c>
      <c r="T78">
        <f>IF(B78="","",IFERROR(MATCH(O78,入力!$C$5:$C$44,0),IFERROR(MATCH(SUBSTITUTE(SUBSTITUTE(P78," ",""),"　",""),入力!$AJ$5:$AJ$44,0),"")))</f>
        <v/>
      </c>
      <c r="U78">
        <f>IF(T78="","",INDEX(入力!$D$5:$D$44,T78))</f>
        <v/>
      </c>
      <c r="V78">
        <f>IF(B78="","",IF(T78="","要確認（名簿と照合できません）",IF(R78="","要確認（資格名がありません）",IF(S78="","要確認（取得日が読めません）",IF((IF(INDEX(入力!$N$5:$N$44,T78)=R78,1,0)+IF(INDEX(入力!$P$5:$P$44,T78)=R78,1,0)+IF(INDEX(入力!$R$5:$R$44,T78)=R78,1,0)+IF(INDEX(入力!$T$5:$T$44,T78)=R78,1,0)+IF(INDEX(入力!$V$5:$V$44,T78)=R78,1,0)+IF(INDEX(入力!$X$5:$X$44,T78)=R78,1,0))+(COUNTIFS($T$6:$T$205,T78,$R$6:$R$205,R78,$X$6:$X$205,"&lt;"&amp;X78))&gt;0,"重複","反映")))))</f>
        <v/>
      </c>
      <c r="W78">
        <f>IF(V78="反映",1,0)</f>
        <v/>
      </c>
      <c r="X78" t="n">
        <v>78</v>
      </c>
      <c r="Y78">
        <f>IF(W78=0,"",COUNTIFS($T$6:$T$205,T78,$W$6:$W$205,1,$S$6:$S$205,"&lt;"&amp;S78)+COUNTIFS($T$6:$T$205,T78,$W$6:$W$205,1,$S$6:$S$205,S78,$X$6:$X$205,"&lt;"&amp;X78)+1)</f>
        <v/>
      </c>
      <c r="Z78">
        <f>IF(Y78="","",T78&amp;"_"&amp;Y78)</f>
        <v/>
      </c>
      <c r="AA78">
        <f>SUBSTITUTE(SUBSTITUTE(SUBSTITUTE(SUBSTITUTE(SUBSTITUTE(INDEX(D78:K78,MIN(8,MAX(1,C78))),"年","/"),"月","/"),"日",""),"-","/"),".","/")</f>
        <v/>
      </c>
    </row>
    <row r="79">
      <c r="A79" s="131" t="n"/>
      <c r="B79">
        <f>TRIM(SUBSTITUTE(SUBSTITUTE(SUBSTITUTE(A79,CHAR(9)," "),"　"," "),CHAR(160)," "))</f>
        <v/>
      </c>
      <c r="C79">
        <f>IF(B79="",0,LEN(B79)-LEN(SUBSTITUTE(B79," ",""))+1)</f>
        <v/>
      </c>
      <c r="D79">
        <f>IF(C79&gt;=1,TRIM(MID(SUBSTITUTE(B79," ",REPT(" ",200)),1,200)),"")</f>
        <v/>
      </c>
      <c r="E79">
        <f>IF(C79&gt;=2,TRIM(MID(SUBSTITUTE(B79," ",REPT(" ",200)),201,200)),"")</f>
        <v/>
      </c>
      <c r="F79">
        <f>IF(C79&gt;=3,TRIM(MID(SUBSTITUTE(B79," ",REPT(" ",200)),401,200)),"")</f>
        <v/>
      </c>
      <c r="G79">
        <f>IF(C79&gt;=4,TRIM(MID(SUBSTITUTE(B79," ",REPT(" ",200)),601,200)),"")</f>
        <v/>
      </c>
      <c r="H79">
        <f>IF(C79&gt;=5,TRIM(MID(SUBSTITUTE(B79," ",REPT(" ",200)),801,200)),"")</f>
        <v/>
      </c>
      <c r="I79">
        <f>IF(C79&gt;=6,TRIM(MID(SUBSTITUTE(B79," ",REPT(" ",200)),1001,200)),"")</f>
        <v/>
      </c>
      <c r="J79">
        <f>IF(C79&gt;=7,TRIM(MID(SUBSTITUTE(B79," ",REPT(" ",200)),1201,200)),"")</f>
        <v/>
      </c>
      <c r="K79">
        <f>IF(C79&gt;=8,TRIM(MID(SUBSTITUTE(B79," ",REPT(" ",200)),1401,200)),"")</f>
        <v/>
      </c>
      <c r="L79">
        <f>SUBSTITUTE(SUBSTITUTE(SUBSTITUTE(D79,"年","-"),"組","-"),"番","")</f>
        <v/>
      </c>
      <c r="M79">
        <f>IF(D79="",0,IF(ISNUMBER(VALUE(SUBSTITUTE(L79,"-",""))),1,0))</f>
        <v/>
      </c>
      <c r="N79">
        <f>IF(M79=0,"",IFERROR(VALUE(TRIM(MID(SUBSTITUTE(L79,"-",REPT(" ",100)),101,100))),""))</f>
        <v/>
      </c>
      <c r="O79">
        <f>IF(M79=0,"",IFERROR(VALUE(TRIM(RIGHT(SUBSTITUTE(L79,"-",REPT(" ",100)),100))),""))</f>
        <v/>
      </c>
      <c r="P79">
        <f>IF(M79=1,E79,D79)</f>
        <v/>
      </c>
      <c r="Q79">
        <f>IF(C79&lt;2,"",TRIM(IF(AND(2&gt;=IF(M79=1,3,2),2&lt;=C79-IF(S79="",0,1)),E79&amp;" ","")&amp;IF(AND(3&gt;=IF(M79=1,3,2),3&lt;=C79-IF(S79="",0,1)),F79&amp;" ","")&amp;IF(AND(4&gt;=IF(M79=1,3,2),4&lt;=C79-IF(S79="",0,1)),G79&amp;" ","")&amp;IF(AND(5&gt;=IF(M79=1,3,2),5&lt;=C79-IF(S79="",0,1)),H79&amp;" ","")&amp;IF(AND(6&gt;=IF(M79=1,3,2),6&lt;=C79-IF(S79="",0,1)),I79&amp;" ","")&amp;IF(AND(7&gt;=IF(M79=1,3,2),7&lt;=C79-IF(S79="",0,1)),J79&amp;" ","")&amp;IF(AND(8&gt;=IF(M79=1,3,2),8&lt;=C79-IF(S79="",0,1)),K79&amp;" ","")))</f>
        <v/>
      </c>
      <c r="R79">
        <f>IF(Q79="","",IFERROR(VLOOKUP(Q79,資格マスタ!$A:$B,2,FALSE),Q79))</f>
        <v/>
      </c>
      <c r="S79" s="132">
        <f>IF(C79&lt;2,"",IFERROR(IF(OR(LEFT(INDEX(D79:K79,MIN(8,MAX(1,C79))),2)="令和",LEFT(INDEX(D79:K79,MIN(8,MAX(1,C79))),2)="平成",LEFT(INDEX(D79:K79,MIN(8,MAX(1,C79))),2)="昭和"),DATE(VALUE(MID(INDEX(D79:K79,MIN(8,MAX(1,C79))),3,FIND("年",INDEX(D79:K79,MIN(8,MAX(1,C79))))-3))+IF(LEFT(INDEX(D79:K79,MIN(8,MAX(1,C79))),2)="令和",2018,IF(LEFT(INDEX(D79:K79,MIN(8,MAX(1,C79))),2)="平成",1988,1925)),VALUE(MID(INDEX(D79:K79,MIN(8,MAX(1,C79))),FIND("年",INDEX(D79:K79,MIN(8,MAX(1,C79))))+1,FIND("月",INDEX(D79:K79,MIN(8,MAX(1,C79))))-FIND("年",INDEX(D79:K79,MIN(8,MAX(1,C79))))-1)),VALUE(SUBSTITUTE(MID(INDEX(D79:K79,MIN(8,MAX(1,C79))),FIND("月",INDEX(D79:K79,MIN(8,MAX(1,C79))))+1,10),"日",""))),DATE(VALUE(TRIM(MID(SUBSTITUTE(AA79,"/",REPT(" ",50)),1,50))),VALUE(TRIM(MID(SUBSTITUTE(AA79,"/",REPT(" ",50)),51,50))),VALUE(TRIM(MID(SUBSTITUTE(AA79,"/",REPT(" ",50)),101,50))))),IFERROR(DATEVALUE(INDEX(D79:K79,MIN(8,MAX(1,C79)))),"")))</f>
        <v/>
      </c>
      <c r="T79">
        <f>IF(B79="","",IFERROR(MATCH(O79,入力!$C$5:$C$44,0),IFERROR(MATCH(SUBSTITUTE(SUBSTITUTE(P79," ",""),"　",""),入力!$AJ$5:$AJ$44,0),"")))</f>
        <v/>
      </c>
      <c r="U79">
        <f>IF(T79="","",INDEX(入力!$D$5:$D$44,T79))</f>
        <v/>
      </c>
      <c r="V79">
        <f>IF(B79="","",IF(T79="","要確認（名簿と照合できません）",IF(R79="","要確認（資格名がありません）",IF(S79="","要確認（取得日が読めません）",IF((IF(INDEX(入力!$N$5:$N$44,T79)=R79,1,0)+IF(INDEX(入力!$P$5:$P$44,T79)=R79,1,0)+IF(INDEX(入力!$R$5:$R$44,T79)=R79,1,0)+IF(INDEX(入力!$T$5:$T$44,T79)=R79,1,0)+IF(INDEX(入力!$V$5:$V$44,T79)=R79,1,0)+IF(INDEX(入力!$X$5:$X$44,T79)=R79,1,0))+(COUNTIFS($T$6:$T$205,T79,$R$6:$R$205,R79,$X$6:$X$205,"&lt;"&amp;X79))&gt;0,"重複","反映")))))</f>
        <v/>
      </c>
      <c r="W79">
        <f>IF(V79="反映",1,0)</f>
        <v/>
      </c>
      <c r="X79" t="n">
        <v>79</v>
      </c>
      <c r="Y79">
        <f>IF(W79=0,"",COUNTIFS($T$6:$T$205,T79,$W$6:$W$205,1,$S$6:$S$205,"&lt;"&amp;S79)+COUNTIFS($T$6:$T$205,T79,$W$6:$W$205,1,$S$6:$S$205,S79,$X$6:$X$205,"&lt;"&amp;X79)+1)</f>
        <v/>
      </c>
      <c r="Z79">
        <f>IF(Y79="","",T79&amp;"_"&amp;Y79)</f>
        <v/>
      </c>
      <c r="AA79">
        <f>SUBSTITUTE(SUBSTITUTE(SUBSTITUTE(SUBSTITUTE(SUBSTITUTE(INDEX(D79:K79,MIN(8,MAX(1,C79))),"年","/"),"月","/"),"日",""),"-","/"),".","/")</f>
        <v/>
      </c>
    </row>
    <row r="80">
      <c r="A80" s="131" t="n"/>
      <c r="B80">
        <f>TRIM(SUBSTITUTE(SUBSTITUTE(SUBSTITUTE(A80,CHAR(9)," "),"　"," "),CHAR(160)," "))</f>
        <v/>
      </c>
      <c r="C80">
        <f>IF(B80="",0,LEN(B80)-LEN(SUBSTITUTE(B80," ",""))+1)</f>
        <v/>
      </c>
      <c r="D80">
        <f>IF(C80&gt;=1,TRIM(MID(SUBSTITUTE(B80," ",REPT(" ",200)),1,200)),"")</f>
        <v/>
      </c>
      <c r="E80">
        <f>IF(C80&gt;=2,TRIM(MID(SUBSTITUTE(B80," ",REPT(" ",200)),201,200)),"")</f>
        <v/>
      </c>
      <c r="F80">
        <f>IF(C80&gt;=3,TRIM(MID(SUBSTITUTE(B80," ",REPT(" ",200)),401,200)),"")</f>
        <v/>
      </c>
      <c r="G80">
        <f>IF(C80&gt;=4,TRIM(MID(SUBSTITUTE(B80," ",REPT(" ",200)),601,200)),"")</f>
        <v/>
      </c>
      <c r="H80">
        <f>IF(C80&gt;=5,TRIM(MID(SUBSTITUTE(B80," ",REPT(" ",200)),801,200)),"")</f>
        <v/>
      </c>
      <c r="I80">
        <f>IF(C80&gt;=6,TRIM(MID(SUBSTITUTE(B80," ",REPT(" ",200)),1001,200)),"")</f>
        <v/>
      </c>
      <c r="J80">
        <f>IF(C80&gt;=7,TRIM(MID(SUBSTITUTE(B80," ",REPT(" ",200)),1201,200)),"")</f>
        <v/>
      </c>
      <c r="K80">
        <f>IF(C80&gt;=8,TRIM(MID(SUBSTITUTE(B80," ",REPT(" ",200)),1401,200)),"")</f>
        <v/>
      </c>
      <c r="L80">
        <f>SUBSTITUTE(SUBSTITUTE(SUBSTITUTE(D80,"年","-"),"組","-"),"番","")</f>
        <v/>
      </c>
      <c r="M80">
        <f>IF(D80="",0,IF(ISNUMBER(VALUE(SUBSTITUTE(L80,"-",""))),1,0))</f>
        <v/>
      </c>
      <c r="N80">
        <f>IF(M80=0,"",IFERROR(VALUE(TRIM(MID(SUBSTITUTE(L80,"-",REPT(" ",100)),101,100))),""))</f>
        <v/>
      </c>
      <c r="O80">
        <f>IF(M80=0,"",IFERROR(VALUE(TRIM(RIGHT(SUBSTITUTE(L80,"-",REPT(" ",100)),100))),""))</f>
        <v/>
      </c>
      <c r="P80">
        <f>IF(M80=1,E80,D80)</f>
        <v/>
      </c>
      <c r="Q80">
        <f>IF(C80&lt;2,"",TRIM(IF(AND(2&gt;=IF(M80=1,3,2),2&lt;=C80-IF(S80="",0,1)),E80&amp;" ","")&amp;IF(AND(3&gt;=IF(M80=1,3,2),3&lt;=C80-IF(S80="",0,1)),F80&amp;" ","")&amp;IF(AND(4&gt;=IF(M80=1,3,2),4&lt;=C80-IF(S80="",0,1)),G80&amp;" ","")&amp;IF(AND(5&gt;=IF(M80=1,3,2),5&lt;=C80-IF(S80="",0,1)),H80&amp;" ","")&amp;IF(AND(6&gt;=IF(M80=1,3,2),6&lt;=C80-IF(S80="",0,1)),I80&amp;" ","")&amp;IF(AND(7&gt;=IF(M80=1,3,2),7&lt;=C80-IF(S80="",0,1)),J80&amp;" ","")&amp;IF(AND(8&gt;=IF(M80=1,3,2),8&lt;=C80-IF(S80="",0,1)),K80&amp;" ","")))</f>
        <v/>
      </c>
      <c r="R80">
        <f>IF(Q80="","",IFERROR(VLOOKUP(Q80,資格マスタ!$A:$B,2,FALSE),Q80))</f>
        <v/>
      </c>
      <c r="S80" s="132">
        <f>IF(C80&lt;2,"",IFERROR(IF(OR(LEFT(INDEX(D80:K80,MIN(8,MAX(1,C80))),2)="令和",LEFT(INDEX(D80:K80,MIN(8,MAX(1,C80))),2)="平成",LEFT(INDEX(D80:K80,MIN(8,MAX(1,C80))),2)="昭和"),DATE(VALUE(MID(INDEX(D80:K80,MIN(8,MAX(1,C80))),3,FIND("年",INDEX(D80:K80,MIN(8,MAX(1,C80))))-3))+IF(LEFT(INDEX(D80:K80,MIN(8,MAX(1,C80))),2)="令和",2018,IF(LEFT(INDEX(D80:K80,MIN(8,MAX(1,C80))),2)="平成",1988,1925)),VALUE(MID(INDEX(D80:K80,MIN(8,MAX(1,C80))),FIND("年",INDEX(D80:K80,MIN(8,MAX(1,C80))))+1,FIND("月",INDEX(D80:K80,MIN(8,MAX(1,C80))))-FIND("年",INDEX(D80:K80,MIN(8,MAX(1,C80))))-1)),VALUE(SUBSTITUTE(MID(INDEX(D80:K80,MIN(8,MAX(1,C80))),FIND("月",INDEX(D80:K80,MIN(8,MAX(1,C80))))+1,10),"日",""))),DATE(VALUE(TRIM(MID(SUBSTITUTE(AA80,"/",REPT(" ",50)),1,50))),VALUE(TRIM(MID(SUBSTITUTE(AA80,"/",REPT(" ",50)),51,50))),VALUE(TRIM(MID(SUBSTITUTE(AA80,"/",REPT(" ",50)),101,50))))),IFERROR(DATEVALUE(INDEX(D80:K80,MIN(8,MAX(1,C80)))),"")))</f>
        <v/>
      </c>
      <c r="T80">
        <f>IF(B80="","",IFERROR(MATCH(O80,入力!$C$5:$C$44,0),IFERROR(MATCH(SUBSTITUTE(SUBSTITUTE(P80," ",""),"　",""),入力!$AJ$5:$AJ$44,0),"")))</f>
        <v/>
      </c>
      <c r="U80">
        <f>IF(T80="","",INDEX(入力!$D$5:$D$44,T80))</f>
        <v/>
      </c>
      <c r="V80">
        <f>IF(B80="","",IF(T80="","要確認（名簿と照合できません）",IF(R80="","要確認（資格名がありません）",IF(S80="","要確認（取得日が読めません）",IF((IF(INDEX(入力!$N$5:$N$44,T80)=R80,1,0)+IF(INDEX(入力!$P$5:$P$44,T80)=R80,1,0)+IF(INDEX(入力!$R$5:$R$44,T80)=R80,1,0)+IF(INDEX(入力!$T$5:$T$44,T80)=R80,1,0)+IF(INDEX(入力!$V$5:$V$44,T80)=R80,1,0)+IF(INDEX(入力!$X$5:$X$44,T80)=R80,1,0))+(COUNTIFS($T$6:$T$205,T80,$R$6:$R$205,R80,$X$6:$X$205,"&lt;"&amp;X80))&gt;0,"重複","反映")))))</f>
        <v/>
      </c>
      <c r="W80">
        <f>IF(V80="反映",1,0)</f>
        <v/>
      </c>
      <c r="X80" t="n">
        <v>80</v>
      </c>
      <c r="Y80">
        <f>IF(W80=0,"",COUNTIFS($T$6:$T$205,T80,$W$6:$W$205,1,$S$6:$S$205,"&lt;"&amp;S80)+COUNTIFS($T$6:$T$205,T80,$W$6:$W$205,1,$S$6:$S$205,S80,$X$6:$X$205,"&lt;"&amp;X80)+1)</f>
        <v/>
      </c>
      <c r="Z80">
        <f>IF(Y80="","",T80&amp;"_"&amp;Y80)</f>
        <v/>
      </c>
      <c r="AA80">
        <f>SUBSTITUTE(SUBSTITUTE(SUBSTITUTE(SUBSTITUTE(SUBSTITUTE(INDEX(D80:K80,MIN(8,MAX(1,C80))),"年","/"),"月","/"),"日",""),"-","/"),".","/")</f>
        <v/>
      </c>
    </row>
    <row r="81">
      <c r="A81" s="131" t="n"/>
      <c r="B81">
        <f>TRIM(SUBSTITUTE(SUBSTITUTE(SUBSTITUTE(A81,CHAR(9)," "),"　"," "),CHAR(160)," "))</f>
        <v/>
      </c>
      <c r="C81">
        <f>IF(B81="",0,LEN(B81)-LEN(SUBSTITUTE(B81," ",""))+1)</f>
        <v/>
      </c>
      <c r="D81">
        <f>IF(C81&gt;=1,TRIM(MID(SUBSTITUTE(B81," ",REPT(" ",200)),1,200)),"")</f>
        <v/>
      </c>
      <c r="E81">
        <f>IF(C81&gt;=2,TRIM(MID(SUBSTITUTE(B81," ",REPT(" ",200)),201,200)),"")</f>
        <v/>
      </c>
      <c r="F81">
        <f>IF(C81&gt;=3,TRIM(MID(SUBSTITUTE(B81," ",REPT(" ",200)),401,200)),"")</f>
        <v/>
      </c>
      <c r="G81">
        <f>IF(C81&gt;=4,TRIM(MID(SUBSTITUTE(B81," ",REPT(" ",200)),601,200)),"")</f>
        <v/>
      </c>
      <c r="H81">
        <f>IF(C81&gt;=5,TRIM(MID(SUBSTITUTE(B81," ",REPT(" ",200)),801,200)),"")</f>
        <v/>
      </c>
      <c r="I81">
        <f>IF(C81&gt;=6,TRIM(MID(SUBSTITUTE(B81," ",REPT(" ",200)),1001,200)),"")</f>
        <v/>
      </c>
      <c r="J81">
        <f>IF(C81&gt;=7,TRIM(MID(SUBSTITUTE(B81," ",REPT(" ",200)),1201,200)),"")</f>
        <v/>
      </c>
      <c r="K81">
        <f>IF(C81&gt;=8,TRIM(MID(SUBSTITUTE(B81," ",REPT(" ",200)),1401,200)),"")</f>
        <v/>
      </c>
      <c r="L81">
        <f>SUBSTITUTE(SUBSTITUTE(SUBSTITUTE(D81,"年","-"),"組","-"),"番","")</f>
        <v/>
      </c>
      <c r="M81">
        <f>IF(D81="",0,IF(ISNUMBER(VALUE(SUBSTITUTE(L81,"-",""))),1,0))</f>
        <v/>
      </c>
      <c r="N81">
        <f>IF(M81=0,"",IFERROR(VALUE(TRIM(MID(SUBSTITUTE(L81,"-",REPT(" ",100)),101,100))),""))</f>
        <v/>
      </c>
      <c r="O81">
        <f>IF(M81=0,"",IFERROR(VALUE(TRIM(RIGHT(SUBSTITUTE(L81,"-",REPT(" ",100)),100))),""))</f>
        <v/>
      </c>
      <c r="P81">
        <f>IF(M81=1,E81,D81)</f>
        <v/>
      </c>
      <c r="Q81">
        <f>IF(C81&lt;2,"",TRIM(IF(AND(2&gt;=IF(M81=1,3,2),2&lt;=C81-IF(S81="",0,1)),E81&amp;" ","")&amp;IF(AND(3&gt;=IF(M81=1,3,2),3&lt;=C81-IF(S81="",0,1)),F81&amp;" ","")&amp;IF(AND(4&gt;=IF(M81=1,3,2),4&lt;=C81-IF(S81="",0,1)),G81&amp;" ","")&amp;IF(AND(5&gt;=IF(M81=1,3,2),5&lt;=C81-IF(S81="",0,1)),H81&amp;" ","")&amp;IF(AND(6&gt;=IF(M81=1,3,2),6&lt;=C81-IF(S81="",0,1)),I81&amp;" ","")&amp;IF(AND(7&gt;=IF(M81=1,3,2),7&lt;=C81-IF(S81="",0,1)),J81&amp;" ","")&amp;IF(AND(8&gt;=IF(M81=1,3,2),8&lt;=C81-IF(S81="",0,1)),K81&amp;" ","")))</f>
        <v/>
      </c>
      <c r="R81">
        <f>IF(Q81="","",IFERROR(VLOOKUP(Q81,資格マスタ!$A:$B,2,FALSE),Q81))</f>
        <v/>
      </c>
      <c r="S81" s="132">
        <f>IF(C81&lt;2,"",IFERROR(IF(OR(LEFT(INDEX(D81:K81,MIN(8,MAX(1,C81))),2)="令和",LEFT(INDEX(D81:K81,MIN(8,MAX(1,C81))),2)="平成",LEFT(INDEX(D81:K81,MIN(8,MAX(1,C81))),2)="昭和"),DATE(VALUE(MID(INDEX(D81:K81,MIN(8,MAX(1,C81))),3,FIND("年",INDEX(D81:K81,MIN(8,MAX(1,C81))))-3))+IF(LEFT(INDEX(D81:K81,MIN(8,MAX(1,C81))),2)="令和",2018,IF(LEFT(INDEX(D81:K81,MIN(8,MAX(1,C81))),2)="平成",1988,1925)),VALUE(MID(INDEX(D81:K81,MIN(8,MAX(1,C81))),FIND("年",INDEX(D81:K81,MIN(8,MAX(1,C81))))+1,FIND("月",INDEX(D81:K81,MIN(8,MAX(1,C81))))-FIND("年",INDEX(D81:K81,MIN(8,MAX(1,C81))))-1)),VALUE(SUBSTITUTE(MID(INDEX(D81:K81,MIN(8,MAX(1,C81))),FIND("月",INDEX(D81:K81,MIN(8,MAX(1,C81))))+1,10),"日",""))),DATE(VALUE(TRIM(MID(SUBSTITUTE(AA81,"/",REPT(" ",50)),1,50))),VALUE(TRIM(MID(SUBSTITUTE(AA81,"/",REPT(" ",50)),51,50))),VALUE(TRIM(MID(SUBSTITUTE(AA81,"/",REPT(" ",50)),101,50))))),IFERROR(DATEVALUE(INDEX(D81:K81,MIN(8,MAX(1,C81)))),"")))</f>
        <v/>
      </c>
      <c r="T81">
        <f>IF(B81="","",IFERROR(MATCH(O81,入力!$C$5:$C$44,0),IFERROR(MATCH(SUBSTITUTE(SUBSTITUTE(P81," ",""),"　",""),入力!$AJ$5:$AJ$44,0),"")))</f>
        <v/>
      </c>
      <c r="U81">
        <f>IF(T81="","",INDEX(入力!$D$5:$D$44,T81))</f>
        <v/>
      </c>
      <c r="V81">
        <f>IF(B81="","",IF(T81="","要確認（名簿と照合できません）",IF(R81="","要確認（資格名がありません）",IF(S81="","要確認（取得日が読めません）",IF((IF(INDEX(入力!$N$5:$N$44,T81)=R81,1,0)+IF(INDEX(入力!$P$5:$P$44,T81)=R81,1,0)+IF(INDEX(入力!$R$5:$R$44,T81)=R81,1,0)+IF(INDEX(入力!$T$5:$T$44,T81)=R81,1,0)+IF(INDEX(入力!$V$5:$V$44,T81)=R81,1,0)+IF(INDEX(入力!$X$5:$X$44,T81)=R81,1,0))+(COUNTIFS($T$6:$T$205,T81,$R$6:$R$205,R81,$X$6:$X$205,"&lt;"&amp;X81))&gt;0,"重複","反映")))))</f>
        <v/>
      </c>
      <c r="W81">
        <f>IF(V81="反映",1,0)</f>
        <v/>
      </c>
      <c r="X81" t="n">
        <v>81</v>
      </c>
      <c r="Y81">
        <f>IF(W81=0,"",COUNTIFS($T$6:$T$205,T81,$W$6:$W$205,1,$S$6:$S$205,"&lt;"&amp;S81)+COUNTIFS($T$6:$T$205,T81,$W$6:$W$205,1,$S$6:$S$205,S81,$X$6:$X$205,"&lt;"&amp;X81)+1)</f>
        <v/>
      </c>
      <c r="Z81">
        <f>IF(Y81="","",T81&amp;"_"&amp;Y81)</f>
        <v/>
      </c>
      <c r="AA81">
        <f>SUBSTITUTE(SUBSTITUTE(SUBSTITUTE(SUBSTITUTE(SUBSTITUTE(INDEX(D81:K81,MIN(8,MAX(1,C81))),"年","/"),"月","/"),"日",""),"-","/"),".","/")</f>
        <v/>
      </c>
    </row>
    <row r="82">
      <c r="A82" s="131" t="n"/>
      <c r="B82">
        <f>TRIM(SUBSTITUTE(SUBSTITUTE(SUBSTITUTE(A82,CHAR(9)," "),"　"," "),CHAR(160)," "))</f>
        <v/>
      </c>
      <c r="C82">
        <f>IF(B82="",0,LEN(B82)-LEN(SUBSTITUTE(B82," ",""))+1)</f>
        <v/>
      </c>
      <c r="D82">
        <f>IF(C82&gt;=1,TRIM(MID(SUBSTITUTE(B82," ",REPT(" ",200)),1,200)),"")</f>
        <v/>
      </c>
      <c r="E82">
        <f>IF(C82&gt;=2,TRIM(MID(SUBSTITUTE(B82," ",REPT(" ",200)),201,200)),"")</f>
        <v/>
      </c>
      <c r="F82">
        <f>IF(C82&gt;=3,TRIM(MID(SUBSTITUTE(B82," ",REPT(" ",200)),401,200)),"")</f>
        <v/>
      </c>
      <c r="G82">
        <f>IF(C82&gt;=4,TRIM(MID(SUBSTITUTE(B82," ",REPT(" ",200)),601,200)),"")</f>
        <v/>
      </c>
      <c r="H82">
        <f>IF(C82&gt;=5,TRIM(MID(SUBSTITUTE(B82," ",REPT(" ",200)),801,200)),"")</f>
        <v/>
      </c>
      <c r="I82">
        <f>IF(C82&gt;=6,TRIM(MID(SUBSTITUTE(B82," ",REPT(" ",200)),1001,200)),"")</f>
        <v/>
      </c>
      <c r="J82">
        <f>IF(C82&gt;=7,TRIM(MID(SUBSTITUTE(B82," ",REPT(" ",200)),1201,200)),"")</f>
        <v/>
      </c>
      <c r="K82">
        <f>IF(C82&gt;=8,TRIM(MID(SUBSTITUTE(B82," ",REPT(" ",200)),1401,200)),"")</f>
        <v/>
      </c>
      <c r="L82">
        <f>SUBSTITUTE(SUBSTITUTE(SUBSTITUTE(D82,"年","-"),"組","-"),"番","")</f>
        <v/>
      </c>
      <c r="M82">
        <f>IF(D82="",0,IF(ISNUMBER(VALUE(SUBSTITUTE(L82,"-",""))),1,0))</f>
        <v/>
      </c>
      <c r="N82">
        <f>IF(M82=0,"",IFERROR(VALUE(TRIM(MID(SUBSTITUTE(L82,"-",REPT(" ",100)),101,100))),""))</f>
        <v/>
      </c>
      <c r="O82">
        <f>IF(M82=0,"",IFERROR(VALUE(TRIM(RIGHT(SUBSTITUTE(L82,"-",REPT(" ",100)),100))),""))</f>
        <v/>
      </c>
      <c r="P82">
        <f>IF(M82=1,E82,D82)</f>
        <v/>
      </c>
      <c r="Q82">
        <f>IF(C82&lt;2,"",TRIM(IF(AND(2&gt;=IF(M82=1,3,2),2&lt;=C82-IF(S82="",0,1)),E82&amp;" ","")&amp;IF(AND(3&gt;=IF(M82=1,3,2),3&lt;=C82-IF(S82="",0,1)),F82&amp;" ","")&amp;IF(AND(4&gt;=IF(M82=1,3,2),4&lt;=C82-IF(S82="",0,1)),G82&amp;" ","")&amp;IF(AND(5&gt;=IF(M82=1,3,2),5&lt;=C82-IF(S82="",0,1)),H82&amp;" ","")&amp;IF(AND(6&gt;=IF(M82=1,3,2),6&lt;=C82-IF(S82="",0,1)),I82&amp;" ","")&amp;IF(AND(7&gt;=IF(M82=1,3,2),7&lt;=C82-IF(S82="",0,1)),J82&amp;" ","")&amp;IF(AND(8&gt;=IF(M82=1,3,2),8&lt;=C82-IF(S82="",0,1)),K82&amp;" ","")))</f>
        <v/>
      </c>
      <c r="R82">
        <f>IF(Q82="","",IFERROR(VLOOKUP(Q82,資格マスタ!$A:$B,2,FALSE),Q82))</f>
        <v/>
      </c>
      <c r="S82" s="132">
        <f>IF(C82&lt;2,"",IFERROR(IF(OR(LEFT(INDEX(D82:K82,MIN(8,MAX(1,C82))),2)="令和",LEFT(INDEX(D82:K82,MIN(8,MAX(1,C82))),2)="平成",LEFT(INDEX(D82:K82,MIN(8,MAX(1,C82))),2)="昭和"),DATE(VALUE(MID(INDEX(D82:K82,MIN(8,MAX(1,C82))),3,FIND("年",INDEX(D82:K82,MIN(8,MAX(1,C82))))-3))+IF(LEFT(INDEX(D82:K82,MIN(8,MAX(1,C82))),2)="令和",2018,IF(LEFT(INDEX(D82:K82,MIN(8,MAX(1,C82))),2)="平成",1988,1925)),VALUE(MID(INDEX(D82:K82,MIN(8,MAX(1,C82))),FIND("年",INDEX(D82:K82,MIN(8,MAX(1,C82))))+1,FIND("月",INDEX(D82:K82,MIN(8,MAX(1,C82))))-FIND("年",INDEX(D82:K82,MIN(8,MAX(1,C82))))-1)),VALUE(SUBSTITUTE(MID(INDEX(D82:K82,MIN(8,MAX(1,C82))),FIND("月",INDEX(D82:K82,MIN(8,MAX(1,C82))))+1,10),"日",""))),DATE(VALUE(TRIM(MID(SUBSTITUTE(AA82,"/",REPT(" ",50)),1,50))),VALUE(TRIM(MID(SUBSTITUTE(AA82,"/",REPT(" ",50)),51,50))),VALUE(TRIM(MID(SUBSTITUTE(AA82,"/",REPT(" ",50)),101,50))))),IFERROR(DATEVALUE(INDEX(D82:K82,MIN(8,MAX(1,C82)))),"")))</f>
        <v/>
      </c>
      <c r="T82">
        <f>IF(B82="","",IFERROR(MATCH(O82,入力!$C$5:$C$44,0),IFERROR(MATCH(SUBSTITUTE(SUBSTITUTE(P82," ",""),"　",""),入力!$AJ$5:$AJ$44,0),"")))</f>
        <v/>
      </c>
      <c r="U82">
        <f>IF(T82="","",INDEX(入力!$D$5:$D$44,T82))</f>
        <v/>
      </c>
      <c r="V82">
        <f>IF(B82="","",IF(T82="","要確認（名簿と照合できません）",IF(R82="","要確認（資格名がありません）",IF(S82="","要確認（取得日が読めません）",IF((IF(INDEX(入力!$N$5:$N$44,T82)=R82,1,0)+IF(INDEX(入力!$P$5:$P$44,T82)=R82,1,0)+IF(INDEX(入力!$R$5:$R$44,T82)=R82,1,0)+IF(INDEX(入力!$T$5:$T$44,T82)=R82,1,0)+IF(INDEX(入力!$V$5:$V$44,T82)=R82,1,0)+IF(INDEX(入力!$X$5:$X$44,T82)=R82,1,0))+(COUNTIFS($T$6:$T$205,T82,$R$6:$R$205,R82,$X$6:$X$205,"&lt;"&amp;X82))&gt;0,"重複","反映")))))</f>
        <v/>
      </c>
      <c r="W82">
        <f>IF(V82="反映",1,0)</f>
        <v/>
      </c>
      <c r="X82" t="n">
        <v>82</v>
      </c>
      <c r="Y82">
        <f>IF(W82=0,"",COUNTIFS($T$6:$T$205,T82,$W$6:$W$205,1,$S$6:$S$205,"&lt;"&amp;S82)+COUNTIFS($T$6:$T$205,T82,$W$6:$W$205,1,$S$6:$S$205,S82,$X$6:$X$205,"&lt;"&amp;X82)+1)</f>
        <v/>
      </c>
      <c r="Z82">
        <f>IF(Y82="","",T82&amp;"_"&amp;Y82)</f>
        <v/>
      </c>
      <c r="AA82">
        <f>SUBSTITUTE(SUBSTITUTE(SUBSTITUTE(SUBSTITUTE(SUBSTITUTE(INDEX(D82:K82,MIN(8,MAX(1,C82))),"年","/"),"月","/"),"日",""),"-","/"),".","/")</f>
        <v/>
      </c>
    </row>
    <row r="83">
      <c r="A83" s="131" t="n"/>
      <c r="B83">
        <f>TRIM(SUBSTITUTE(SUBSTITUTE(SUBSTITUTE(A83,CHAR(9)," "),"　"," "),CHAR(160)," "))</f>
        <v/>
      </c>
      <c r="C83">
        <f>IF(B83="",0,LEN(B83)-LEN(SUBSTITUTE(B83," ",""))+1)</f>
        <v/>
      </c>
      <c r="D83">
        <f>IF(C83&gt;=1,TRIM(MID(SUBSTITUTE(B83," ",REPT(" ",200)),1,200)),"")</f>
        <v/>
      </c>
      <c r="E83">
        <f>IF(C83&gt;=2,TRIM(MID(SUBSTITUTE(B83," ",REPT(" ",200)),201,200)),"")</f>
        <v/>
      </c>
      <c r="F83">
        <f>IF(C83&gt;=3,TRIM(MID(SUBSTITUTE(B83," ",REPT(" ",200)),401,200)),"")</f>
        <v/>
      </c>
      <c r="G83">
        <f>IF(C83&gt;=4,TRIM(MID(SUBSTITUTE(B83," ",REPT(" ",200)),601,200)),"")</f>
        <v/>
      </c>
      <c r="H83">
        <f>IF(C83&gt;=5,TRIM(MID(SUBSTITUTE(B83," ",REPT(" ",200)),801,200)),"")</f>
        <v/>
      </c>
      <c r="I83">
        <f>IF(C83&gt;=6,TRIM(MID(SUBSTITUTE(B83," ",REPT(" ",200)),1001,200)),"")</f>
        <v/>
      </c>
      <c r="J83">
        <f>IF(C83&gt;=7,TRIM(MID(SUBSTITUTE(B83," ",REPT(" ",200)),1201,200)),"")</f>
        <v/>
      </c>
      <c r="K83">
        <f>IF(C83&gt;=8,TRIM(MID(SUBSTITUTE(B83," ",REPT(" ",200)),1401,200)),"")</f>
        <v/>
      </c>
      <c r="L83">
        <f>SUBSTITUTE(SUBSTITUTE(SUBSTITUTE(D83,"年","-"),"組","-"),"番","")</f>
        <v/>
      </c>
      <c r="M83">
        <f>IF(D83="",0,IF(ISNUMBER(VALUE(SUBSTITUTE(L83,"-",""))),1,0))</f>
        <v/>
      </c>
      <c r="N83">
        <f>IF(M83=0,"",IFERROR(VALUE(TRIM(MID(SUBSTITUTE(L83,"-",REPT(" ",100)),101,100))),""))</f>
        <v/>
      </c>
      <c r="O83">
        <f>IF(M83=0,"",IFERROR(VALUE(TRIM(RIGHT(SUBSTITUTE(L83,"-",REPT(" ",100)),100))),""))</f>
        <v/>
      </c>
      <c r="P83">
        <f>IF(M83=1,E83,D83)</f>
        <v/>
      </c>
      <c r="Q83">
        <f>IF(C83&lt;2,"",TRIM(IF(AND(2&gt;=IF(M83=1,3,2),2&lt;=C83-IF(S83="",0,1)),E83&amp;" ","")&amp;IF(AND(3&gt;=IF(M83=1,3,2),3&lt;=C83-IF(S83="",0,1)),F83&amp;" ","")&amp;IF(AND(4&gt;=IF(M83=1,3,2),4&lt;=C83-IF(S83="",0,1)),G83&amp;" ","")&amp;IF(AND(5&gt;=IF(M83=1,3,2),5&lt;=C83-IF(S83="",0,1)),H83&amp;" ","")&amp;IF(AND(6&gt;=IF(M83=1,3,2),6&lt;=C83-IF(S83="",0,1)),I83&amp;" ","")&amp;IF(AND(7&gt;=IF(M83=1,3,2),7&lt;=C83-IF(S83="",0,1)),J83&amp;" ","")&amp;IF(AND(8&gt;=IF(M83=1,3,2),8&lt;=C83-IF(S83="",0,1)),K83&amp;" ","")))</f>
        <v/>
      </c>
      <c r="R83">
        <f>IF(Q83="","",IFERROR(VLOOKUP(Q83,資格マスタ!$A:$B,2,FALSE),Q83))</f>
        <v/>
      </c>
      <c r="S83" s="132">
        <f>IF(C83&lt;2,"",IFERROR(IF(OR(LEFT(INDEX(D83:K83,MIN(8,MAX(1,C83))),2)="令和",LEFT(INDEX(D83:K83,MIN(8,MAX(1,C83))),2)="平成",LEFT(INDEX(D83:K83,MIN(8,MAX(1,C83))),2)="昭和"),DATE(VALUE(MID(INDEX(D83:K83,MIN(8,MAX(1,C83))),3,FIND("年",INDEX(D83:K83,MIN(8,MAX(1,C83))))-3))+IF(LEFT(INDEX(D83:K83,MIN(8,MAX(1,C83))),2)="令和",2018,IF(LEFT(INDEX(D83:K83,MIN(8,MAX(1,C83))),2)="平成",1988,1925)),VALUE(MID(INDEX(D83:K83,MIN(8,MAX(1,C83))),FIND("年",INDEX(D83:K83,MIN(8,MAX(1,C83))))+1,FIND("月",INDEX(D83:K83,MIN(8,MAX(1,C83))))-FIND("年",INDEX(D83:K83,MIN(8,MAX(1,C83))))-1)),VALUE(SUBSTITUTE(MID(INDEX(D83:K83,MIN(8,MAX(1,C83))),FIND("月",INDEX(D83:K83,MIN(8,MAX(1,C83))))+1,10),"日",""))),DATE(VALUE(TRIM(MID(SUBSTITUTE(AA83,"/",REPT(" ",50)),1,50))),VALUE(TRIM(MID(SUBSTITUTE(AA83,"/",REPT(" ",50)),51,50))),VALUE(TRIM(MID(SUBSTITUTE(AA83,"/",REPT(" ",50)),101,50))))),IFERROR(DATEVALUE(INDEX(D83:K83,MIN(8,MAX(1,C83)))),"")))</f>
        <v/>
      </c>
      <c r="T83">
        <f>IF(B83="","",IFERROR(MATCH(O83,入力!$C$5:$C$44,0),IFERROR(MATCH(SUBSTITUTE(SUBSTITUTE(P83," ",""),"　",""),入力!$AJ$5:$AJ$44,0),"")))</f>
        <v/>
      </c>
      <c r="U83">
        <f>IF(T83="","",INDEX(入力!$D$5:$D$44,T83))</f>
        <v/>
      </c>
      <c r="V83">
        <f>IF(B83="","",IF(T83="","要確認（名簿と照合できません）",IF(R83="","要確認（資格名がありません）",IF(S83="","要確認（取得日が読めません）",IF((IF(INDEX(入力!$N$5:$N$44,T83)=R83,1,0)+IF(INDEX(入力!$P$5:$P$44,T83)=R83,1,0)+IF(INDEX(入力!$R$5:$R$44,T83)=R83,1,0)+IF(INDEX(入力!$T$5:$T$44,T83)=R83,1,0)+IF(INDEX(入力!$V$5:$V$44,T83)=R83,1,0)+IF(INDEX(入力!$X$5:$X$44,T83)=R83,1,0))+(COUNTIFS($T$6:$T$205,T83,$R$6:$R$205,R83,$X$6:$X$205,"&lt;"&amp;X83))&gt;0,"重複","反映")))))</f>
        <v/>
      </c>
      <c r="W83">
        <f>IF(V83="反映",1,0)</f>
        <v/>
      </c>
      <c r="X83" t="n">
        <v>83</v>
      </c>
      <c r="Y83">
        <f>IF(W83=0,"",COUNTIFS($T$6:$T$205,T83,$W$6:$W$205,1,$S$6:$S$205,"&lt;"&amp;S83)+COUNTIFS($T$6:$T$205,T83,$W$6:$W$205,1,$S$6:$S$205,S83,$X$6:$X$205,"&lt;"&amp;X83)+1)</f>
        <v/>
      </c>
      <c r="Z83">
        <f>IF(Y83="","",T83&amp;"_"&amp;Y83)</f>
        <v/>
      </c>
      <c r="AA83">
        <f>SUBSTITUTE(SUBSTITUTE(SUBSTITUTE(SUBSTITUTE(SUBSTITUTE(INDEX(D83:K83,MIN(8,MAX(1,C83))),"年","/"),"月","/"),"日",""),"-","/"),".","/")</f>
        <v/>
      </c>
    </row>
    <row r="84">
      <c r="A84" s="131" t="n"/>
      <c r="B84">
        <f>TRIM(SUBSTITUTE(SUBSTITUTE(SUBSTITUTE(A84,CHAR(9)," "),"　"," "),CHAR(160)," "))</f>
        <v/>
      </c>
      <c r="C84">
        <f>IF(B84="",0,LEN(B84)-LEN(SUBSTITUTE(B84," ",""))+1)</f>
        <v/>
      </c>
      <c r="D84">
        <f>IF(C84&gt;=1,TRIM(MID(SUBSTITUTE(B84," ",REPT(" ",200)),1,200)),"")</f>
        <v/>
      </c>
      <c r="E84">
        <f>IF(C84&gt;=2,TRIM(MID(SUBSTITUTE(B84," ",REPT(" ",200)),201,200)),"")</f>
        <v/>
      </c>
      <c r="F84">
        <f>IF(C84&gt;=3,TRIM(MID(SUBSTITUTE(B84," ",REPT(" ",200)),401,200)),"")</f>
        <v/>
      </c>
      <c r="G84">
        <f>IF(C84&gt;=4,TRIM(MID(SUBSTITUTE(B84," ",REPT(" ",200)),601,200)),"")</f>
        <v/>
      </c>
      <c r="H84">
        <f>IF(C84&gt;=5,TRIM(MID(SUBSTITUTE(B84," ",REPT(" ",200)),801,200)),"")</f>
        <v/>
      </c>
      <c r="I84">
        <f>IF(C84&gt;=6,TRIM(MID(SUBSTITUTE(B84," ",REPT(" ",200)),1001,200)),"")</f>
        <v/>
      </c>
      <c r="J84">
        <f>IF(C84&gt;=7,TRIM(MID(SUBSTITUTE(B84," ",REPT(" ",200)),1201,200)),"")</f>
        <v/>
      </c>
      <c r="K84">
        <f>IF(C84&gt;=8,TRIM(MID(SUBSTITUTE(B84," ",REPT(" ",200)),1401,200)),"")</f>
        <v/>
      </c>
      <c r="L84">
        <f>SUBSTITUTE(SUBSTITUTE(SUBSTITUTE(D84,"年","-"),"組","-"),"番","")</f>
        <v/>
      </c>
      <c r="M84">
        <f>IF(D84="",0,IF(ISNUMBER(VALUE(SUBSTITUTE(L84,"-",""))),1,0))</f>
        <v/>
      </c>
      <c r="N84">
        <f>IF(M84=0,"",IFERROR(VALUE(TRIM(MID(SUBSTITUTE(L84,"-",REPT(" ",100)),101,100))),""))</f>
        <v/>
      </c>
      <c r="O84">
        <f>IF(M84=0,"",IFERROR(VALUE(TRIM(RIGHT(SUBSTITUTE(L84,"-",REPT(" ",100)),100))),""))</f>
        <v/>
      </c>
      <c r="P84">
        <f>IF(M84=1,E84,D84)</f>
        <v/>
      </c>
      <c r="Q84">
        <f>IF(C84&lt;2,"",TRIM(IF(AND(2&gt;=IF(M84=1,3,2),2&lt;=C84-IF(S84="",0,1)),E84&amp;" ","")&amp;IF(AND(3&gt;=IF(M84=1,3,2),3&lt;=C84-IF(S84="",0,1)),F84&amp;" ","")&amp;IF(AND(4&gt;=IF(M84=1,3,2),4&lt;=C84-IF(S84="",0,1)),G84&amp;" ","")&amp;IF(AND(5&gt;=IF(M84=1,3,2),5&lt;=C84-IF(S84="",0,1)),H84&amp;" ","")&amp;IF(AND(6&gt;=IF(M84=1,3,2),6&lt;=C84-IF(S84="",0,1)),I84&amp;" ","")&amp;IF(AND(7&gt;=IF(M84=1,3,2),7&lt;=C84-IF(S84="",0,1)),J84&amp;" ","")&amp;IF(AND(8&gt;=IF(M84=1,3,2),8&lt;=C84-IF(S84="",0,1)),K84&amp;" ","")))</f>
        <v/>
      </c>
      <c r="R84">
        <f>IF(Q84="","",IFERROR(VLOOKUP(Q84,資格マスタ!$A:$B,2,FALSE),Q84))</f>
        <v/>
      </c>
      <c r="S84" s="132">
        <f>IF(C84&lt;2,"",IFERROR(IF(OR(LEFT(INDEX(D84:K84,MIN(8,MAX(1,C84))),2)="令和",LEFT(INDEX(D84:K84,MIN(8,MAX(1,C84))),2)="平成",LEFT(INDEX(D84:K84,MIN(8,MAX(1,C84))),2)="昭和"),DATE(VALUE(MID(INDEX(D84:K84,MIN(8,MAX(1,C84))),3,FIND("年",INDEX(D84:K84,MIN(8,MAX(1,C84))))-3))+IF(LEFT(INDEX(D84:K84,MIN(8,MAX(1,C84))),2)="令和",2018,IF(LEFT(INDEX(D84:K84,MIN(8,MAX(1,C84))),2)="平成",1988,1925)),VALUE(MID(INDEX(D84:K84,MIN(8,MAX(1,C84))),FIND("年",INDEX(D84:K84,MIN(8,MAX(1,C84))))+1,FIND("月",INDEX(D84:K84,MIN(8,MAX(1,C84))))-FIND("年",INDEX(D84:K84,MIN(8,MAX(1,C84))))-1)),VALUE(SUBSTITUTE(MID(INDEX(D84:K84,MIN(8,MAX(1,C84))),FIND("月",INDEX(D84:K84,MIN(8,MAX(1,C84))))+1,10),"日",""))),DATE(VALUE(TRIM(MID(SUBSTITUTE(AA84,"/",REPT(" ",50)),1,50))),VALUE(TRIM(MID(SUBSTITUTE(AA84,"/",REPT(" ",50)),51,50))),VALUE(TRIM(MID(SUBSTITUTE(AA84,"/",REPT(" ",50)),101,50))))),IFERROR(DATEVALUE(INDEX(D84:K84,MIN(8,MAX(1,C84)))),"")))</f>
        <v/>
      </c>
      <c r="T84">
        <f>IF(B84="","",IFERROR(MATCH(O84,入力!$C$5:$C$44,0),IFERROR(MATCH(SUBSTITUTE(SUBSTITUTE(P84," ",""),"　",""),入力!$AJ$5:$AJ$44,0),"")))</f>
        <v/>
      </c>
      <c r="U84">
        <f>IF(T84="","",INDEX(入力!$D$5:$D$44,T84))</f>
        <v/>
      </c>
      <c r="V84">
        <f>IF(B84="","",IF(T84="","要確認（名簿と照合できません）",IF(R84="","要確認（資格名がありません）",IF(S84="","要確認（取得日が読めません）",IF((IF(INDEX(入力!$N$5:$N$44,T84)=R84,1,0)+IF(INDEX(入力!$P$5:$P$44,T84)=R84,1,0)+IF(INDEX(入力!$R$5:$R$44,T84)=R84,1,0)+IF(INDEX(入力!$T$5:$T$44,T84)=R84,1,0)+IF(INDEX(入力!$V$5:$V$44,T84)=R84,1,0)+IF(INDEX(入力!$X$5:$X$44,T84)=R84,1,0))+(COUNTIFS($T$6:$T$205,T84,$R$6:$R$205,R84,$X$6:$X$205,"&lt;"&amp;X84))&gt;0,"重複","反映")))))</f>
        <v/>
      </c>
      <c r="W84">
        <f>IF(V84="反映",1,0)</f>
        <v/>
      </c>
      <c r="X84" t="n">
        <v>84</v>
      </c>
      <c r="Y84">
        <f>IF(W84=0,"",COUNTIFS($T$6:$T$205,T84,$W$6:$W$205,1,$S$6:$S$205,"&lt;"&amp;S84)+COUNTIFS($T$6:$T$205,T84,$W$6:$W$205,1,$S$6:$S$205,S84,$X$6:$X$205,"&lt;"&amp;X84)+1)</f>
        <v/>
      </c>
      <c r="Z84">
        <f>IF(Y84="","",T84&amp;"_"&amp;Y84)</f>
        <v/>
      </c>
      <c r="AA84">
        <f>SUBSTITUTE(SUBSTITUTE(SUBSTITUTE(SUBSTITUTE(SUBSTITUTE(INDEX(D84:K84,MIN(8,MAX(1,C84))),"年","/"),"月","/"),"日",""),"-","/"),".","/")</f>
        <v/>
      </c>
    </row>
    <row r="85">
      <c r="A85" s="131" t="n"/>
      <c r="B85">
        <f>TRIM(SUBSTITUTE(SUBSTITUTE(SUBSTITUTE(A85,CHAR(9)," "),"　"," "),CHAR(160)," "))</f>
        <v/>
      </c>
      <c r="C85">
        <f>IF(B85="",0,LEN(B85)-LEN(SUBSTITUTE(B85," ",""))+1)</f>
        <v/>
      </c>
      <c r="D85">
        <f>IF(C85&gt;=1,TRIM(MID(SUBSTITUTE(B85," ",REPT(" ",200)),1,200)),"")</f>
        <v/>
      </c>
      <c r="E85">
        <f>IF(C85&gt;=2,TRIM(MID(SUBSTITUTE(B85," ",REPT(" ",200)),201,200)),"")</f>
        <v/>
      </c>
      <c r="F85">
        <f>IF(C85&gt;=3,TRIM(MID(SUBSTITUTE(B85," ",REPT(" ",200)),401,200)),"")</f>
        <v/>
      </c>
      <c r="G85">
        <f>IF(C85&gt;=4,TRIM(MID(SUBSTITUTE(B85," ",REPT(" ",200)),601,200)),"")</f>
        <v/>
      </c>
      <c r="H85">
        <f>IF(C85&gt;=5,TRIM(MID(SUBSTITUTE(B85," ",REPT(" ",200)),801,200)),"")</f>
        <v/>
      </c>
      <c r="I85">
        <f>IF(C85&gt;=6,TRIM(MID(SUBSTITUTE(B85," ",REPT(" ",200)),1001,200)),"")</f>
        <v/>
      </c>
      <c r="J85">
        <f>IF(C85&gt;=7,TRIM(MID(SUBSTITUTE(B85," ",REPT(" ",200)),1201,200)),"")</f>
        <v/>
      </c>
      <c r="K85">
        <f>IF(C85&gt;=8,TRIM(MID(SUBSTITUTE(B85," ",REPT(" ",200)),1401,200)),"")</f>
        <v/>
      </c>
      <c r="L85">
        <f>SUBSTITUTE(SUBSTITUTE(SUBSTITUTE(D85,"年","-"),"組","-"),"番","")</f>
        <v/>
      </c>
      <c r="M85">
        <f>IF(D85="",0,IF(ISNUMBER(VALUE(SUBSTITUTE(L85,"-",""))),1,0))</f>
        <v/>
      </c>
      <c r="N85">
        <f>IF(M85=0,"",IFERROR(VALUE(TRIM(MID(SUBSTITUTE(L85,"-",REPT(" ",100)),101,100))),""))</f>
        <v/>
      </c>
      <c r="O85">
        <f>IF(M85=0,"",IFERROR(VALUE(TRIM(RIGHT(SUBSTITUTE(L85,"-",REPT(" ",100)),100))),""))</f>
        <v/>
      </c>
      <c r="P85">
        <f>IF(M85=1,E85,D85)</f>
        <v/>
      </c>
      <c r="Q85">
        <f>IF(C85&lt;2,"",TRIM(IF(AND(2&gt;=IF(M85=1,3,2),2&lt;=C85-IF(S85="",0,1)),E85&amp;" ","")&amp;IF(AND(3&gt;=IF(M85=1,3,2),3&lt;=C85-IF(S85="",0,1)),F85&amp;" ","")&amp;IF(AND(4&gt;=IF(M85=1,3,2),4&lt;=C85-IF(S85="",0,1)),G85&amp;" ","")&amp;IF(AND(5&gt;=IF(M85=1,3,2),5&lt;=C85-IF(S85="",0,1)),H85&amp;" ","")&amp;IF(AND(6&gt;=IF(M85=1,3,2),6&lt;=C85-IF(S85="",0,1)),I85&amp;" ","")&amp;IF(AND(7&gt;=IF(M85=1,3,2),7&lt;=C85-IF(S85="",0,1)),J85&amp;" ","")&amp;IF(AND(8&gt;=IF(M85=1,3,2),8&lt;=C85-IF(S85="",0,1)),K85&amp;" ","")))</f>
        <v/>
      </c>
      <c r="R85">
        <f>IF(Q85="","",IFERROR(VLOOKUP(Q85,資格マスタ!$A:$B,2,FALSE),Q85))</f>
        <v/>
      </c>
      <c r="S85" s="132">
        <f>IF(C85&lt;2,"",IFERROR(IF(OR(LEFT(INDEX(D85:K85,MIN(8,MAX(1,C85))),2)="令和",LEFT(INDEX(D85:K85,MIN(8,MAX(1,C85))),2)="平成",LEFT(INDEX(D85:K85,MIN(8,MAX(1,C85))),2)="昭和"),DATE(VALUE(MID(INDEX(D85:K85,MIN(8,MAX(1,C85))),3,FIND("年",INDEX(D85:K85,MIN(8,MAX(1,C85))))-3))+IF(LEFT(INDEX(D85:K85,MIN(8,MAX(1,C85))),2)="令和",2018,IF(LEFT(INDEX(D85:K85,MIN(8,MAX(1,C85))),2)="平成",1988,1925)),VALUE(MID(INDEX(D85:K85,MIN(8,MAX(1,C85))),FIND("年",INDEX(D85:K85,MIN(8,MAX(1,C85))))+1,FIND("月",INDEX(D85:K85,MIN(8,MAX(1,C85))))-FIND("年",INDEX(D85:K85,MIN(8,MAX(1,C85))))-1)),VALUE(SUBSTITUTE(MID(INDEX(D85:K85,MIN(8,MAX(1,C85))),FIND("月",INDEX(D85:K85,MIN(8,MAX(1,C85))))+1,10),"日",""))),DATE(VALUE(TRIM(MID(SUBSTITUTE(AA85,"/",REPT(" ",50)),1,50))),VALUE(TRIM(MID(SUBSTITUTE(AA85,"/",REPT(" ",50)),51,50))),VALUE(TRIM(MID(SUBSTITUTE(AA85,"/",REPT(" ",50)),101,50))))),IFERROR(DATEVALUE(INDEX(D85:K85,MIN(8,MAX(1,C85)))),"")))</f>
        <v/>
      </c>
      <c r="T85">
        <f>IF(B85="","",IFERROR(MATCH(O85,入力!$C$5:$C$44,0),IFERROR(MATCH(SUBSTITUTE(SUBSTITUTE(P85," ",""),"　",""),入力!$AJ$5:$AJ$44,0),"")))</f>
        <v/>
      </c>
      <c r="U85">
        <f>IF(T85="","",INDEX(入力!$D$5:$D$44,T85))</f>
        <v/>
      </c>
      <c r="V85">
        <f>IF(B85="","",IF(T85="","要確認（名簿と照合できません）",IF(R85="","要確認（資格名がありません）",IF(S85="","要確認（取得日が読めません）",IF((IF(INDEX(入力!$N$5:$N$44,T85)=R85,1,0)+IF(INDEX(入力!$P$5:$P$44,T85)=R85,1,0)+IF(INDEX(入力!$R$5:$R$44,T85)=R85,1,0)+IF(INDEX(入力!$T$5:$T$44,T85)=R85,1,0)+IF(INDEX(入力!$V$5:$V$44,T85)=R85,1,0)+IF(INDEX(入力!$X$5:$X$44,T85)=R85,1,0))+(COUNTIFS($T$6:$T$205,T85,$R$6:$R$205,R85,$X$6:$X$205,"&lt;"&amp;X85))&gt;0,"重複","反映")))))</f>
        <v/>
      </c>
      <c r="W85">
        <f>IF(V85="反映",1,0)</f>
        <v/>
      </c>
      <c r="X85" t="n">
        <v>85</v>
      </c>
      <c r="Y85">
        <f>IF(W85=0,"",COUNTIFS($T$6:$T$205,T85,$W$6:$W$205,1,$S$6:$S$205,"&lt;"&amp;S85)+COUNTIFS($T$6:$T$205,T85,$W$6:$W$205,1,$S$6:$S$205,S85,$X$6:$X$205,"&lt;"&amp;X85)+1)</f>
        <v/>
      </c>
      <c r="Z85">
        <f>IF(Y85="","",T85&amp;"_"&amp;Y85)</f>
        <v/>
      </c>
      <c r="AA85">
        <f>SUBSTITUTE(SUBSTITUTE(SUBSTITUTE(SUBSTITUTE(SUBSTITUTE(INDEX(D85:K85,MIN(8,MAX(1,C85))),"年","/"),"月","/"),"日",""),"-","/"),".","/")</f>
        <v/>
      </c>
    </row>
    <row r="86">
      <c r="A86" s="131" t="n"/>
      <c r="B86">
        <f>TRIM(SUBSTITUTE(SUBSTITUTE(SUBSTITUTE(A86,CHAR(9)," "),"　"," "),CHAR(160)," "))</f>
        <v/>
      </c>
      <c r="C86">
        <f>IF(B86="",0,LEN(B86)-LEN(SUBSTITUTE(B86," ",""))+1)</f>
        <v/>
      </c>
      <c r="D86">
        <f>IF(C86&gt;=1,TRIM(MID(SUBSTITUTE(B86," ",REPT(" ",200)),1,200)),"")</f>
        <v/>
      </c>
      <c r="E86">
        <f>IF(C86&gt;=2,TRIM(MID(SUBSTITUTE(B86," ",REPT(" ",200)),201,200)),"")</f>
        <v/>
      </c>
      <c r="F86">
        <f>IF(C86&gt;=3,TRIM(MID(SUBSTITUTE(B86," ",REPT(" ",200)),401,200)),"")</f>
        <v/>
      </c>
      <c r="G86">
        <f>IF(C86&gt;=4,TRIM(MID(SUBSTITUTE(B86," ",REPT(" ",200)),601,200)),"")</f>
        <v/>
      </c>
      <c r="H86">
        <f>IF(C86&gt;=5,TRIM(MID(SUBSTITUTE(B86," ",REPT(" ",200)),801,200)),"")</f>
        <v/>
      </c>
      <c r="I86">
        <f>IF(C86&gt;=6,TRIM(MID(SUBSTITUTE(B86," ",REPT(" ",200)),1001,200)),"")</f>
        <v/>
      </c>
      <c r="J86">
        <f>IF(C86&gt;=7,TRIM(MID(SUBSTITUTE(B86," ",REPT(" ",200)),1201,200)),"")</f>
        <v/>
      </c>
      <c r="K86">
        <f>IF(C86&gt;=8,TRIM(MID(SUBSTITUTE(B86," ",REPT(" ",200)),1401,200)),"")</f>
        <v/>
      </c>
      <c r="L86">
        <f>SUBSTITUTE(SUBSTITUTE(SUBSTITUTE(D86,"年","-"),"組","-"),"番","")</f>
        <v/>
      </c>
      <c r="M86">
        <f>IF(D86="",0,IF(ISNUMBER(VALUE(SUBSTITUTE(L86,"-",""))),1,0))</f>
        <v/>
      </c>
      <c r="N86">
        <f>IF(M86=0,"",IFERROR(VALUE(TRIM(MID(SUBSTITUTE(L86,"-",REPT(" ",100)),101,100))),""))</f>
        <v/>
      </c>
      <c r="O86">
        <f>IF(M86=0,"",IFERROR(VALUE(TRIM(RIGHT(SUBSTITUTE(L86,"-",REPT(" ",100)),100))),""))</f>
        <v/>
      </c>
      <c r="P86">
        <f>IF(M86=1,E86,D86)</f>
        <v/>
      </c>
      <c r="Q86">
        <f>IF(C86&lt;2,"",TRIM(IF(AND(2&gt;=IF(M86=1,3,2),2&lt;=C86-IF(S86="",0,1)),E86&amp;" ","")&amp;IF(AND(3&gt;=IF(M86=1,3,2),3&lt;=C86-IF(S86="",0,1)),F86&amp;" ","")&amp;IF(AND(4&gt;=IF(M86=1,3,2),4&lt;=C86-IF(S86="",0,1)),G86&amp;" ","")&amp;IF(AND(5&gt;=IF(M86=1,3,2),5&lt;=C86-IF(S86="",0,1)),H86&amp;" ","")&amp;IF(AND(6&gt;=IF(M86=1,3,2),6&lt;=C86-IF(S86="",0,1)),I86&amp;" ","")&amp;IF(AND(7&gt;=IF(M86=1,3,2),7&lt;=C86-IF(S86="",0,1)),J86&amp;" ","")&amp;IF(AND(8&gt;=IF(M86=1,3,2),8&lt;=C86-IF(S86="",0,1)),K86&amp;" ","")))</f>
        <v/>
      </c>
      <c r="R86">
        <f>IF(Q86="","",IFERROR(VLOOKUP(Q86,資格マスタ!$A:$B,2,FALSE),Q86))</f>
        <v/>
      </c>
      <c r="S86" s="132">
        <f>IF(C86&lt;2,"",IFERROR(IF(OR(LEFT(INDEX(D86:K86,MIN(8,MAX(1,C86))),2)="令和",LEFT(INDEX(D86:K86,MIN(8,MAX(1,C86))),2)="平成",LEFT(INDEX(D86:K86,MIN(8,MAX(1,C86))),2)="昭和"),DATE(VALUE(MID(INDEX(D86:K86,MIN(8,MAX(1,C86))),3,FIND("年",INDEX(D86:K86,MIN(8,MAX(1,C86))))-3))+IF(LEFT(INDEX(D86:K86,MIN(8,MAX(1,C86))),2)="令和",2018,IF(LEFT(INDEX(D86:K86,MIN(8,MAX(1,C86))),2)="平成",1988,1925)),VALUE(MID(INDEX(D86:K86,MIN(8,MAX(1,C86))),FIND("年",INDEX(D86:K86,MIN(8,MAX(1,C86))))+1,FIND("月",INDEX(D86:K86,MIN(8,MAX(1,C86))))-FIND("年",INDEX(D86:K86,MIN(8,MAX(1,C86))))-1)),VALUE(SUBSTITUTE(MID(INDEX(D86:K86,MIN(8,MAX(1,C86))),FIND("月",INDEX(D86:K86,MIN(8,MAX(1,C86))))+1,10),"日",""))),DATE(VALUE(TRIM(MID(SUBSTITUTE(AA86,"/",REPT(" ",50)),1,50))),VALUE(TRIM(MID(SUBSTITUTE(AA86,"/",REPT(" ",50)),51,50))),VALUE(TRIM(MID(SUBSTITUTE(AA86,"/",REPT(" ",50)),101,50))))),IFERROR(DATEVALUE(INDEX(D86:K86,MIN(8,MAX(1,C86)))),"")))</f>
        <v/>
      </c>
      <c r="T86">
        <f>IF(B86="","",IFERROR(MATCH(O86,入力!$C$5:$C$44,0),IFERROR(MATCH(SUBSTITUTE(SUBSTITUTE(P86," ",""),"　",""),入力!$AJ$5:$AJ$44,0),"")))</f>
        <v/>
      </c>
      <c r="U86">
        <f>IF(T86="","",INDEX(入力!$D$5:$D$44,T86))</f>
        <v/>
      </c>
      <c r="V86">
        <f>IF(B86="","",IF(T86="","要確認（名簿と照合できません）",IF(R86="","要確認（資格名がありません）",IF(S86="","要確認（取得日が読めません）",IF((IF(INDEX(入力!$N$5:$N$44,T86)=R86,1,0)+IF(INDEX(入力!$P$5:$P$44,T86)=R86,1,0)+IF(INDEX(入力!$R$5:$R$44,T86)=R86,1,0)+IF(INDEX(入力!$T$5:$T$44,T86)=R86,1,0)+IF(INDEX(入力!$V$5:$V$44,T86)=R86,1,0)+IF(INDEX(入力!$X$5:$X$44,T86)=R86,1,0))+(COUNTIFS($T$6:$T$205,T86,$R$6:$R$205,R86,$X$6:$X$205,"&lt;"&amp;X86))&gt;0,"重複","反映")))))</f>
        <v/>
      </c>
      <c r="W86">
        <f>IF(V86="反映",1,0)</f>
        <v/>
      </c>
      <c r="X86" t="n">
        <v>86</v>
      </c>
      <c r="Y86">
        <f>IF(W86=0,"",COUNTIFS($T$6:$T$205,T86,$W$6:$W$205,1,$S$6:$S$205,"&lt;"&amp;S86)+COUNTIFS($T$6:$T$205,T86,$W$6:$W$205,1,$S$6:$S$205,S86,$X$6:$X$205,"&lt;"&amp;X86)+1)</f>
        <v/>
      </c>
      <c r="Z86">
        <f>IF(Y86="","",T86&amp;"_"&amp;Y86)</f>
        <v/>
      </c>
      <c r="AA86">
        <f>SUBSTITUTE(SUBSTITUTE(SUBSTITUTE(SUBSTITUTE(SUBSTITUTE(INDEX(D86:K86,MIN(8,MAX(1,C86))),"年","/"),"月","/"),"日",""),"-","/"),".","/")</f>
        <v/>
      </c>
    </row>
    <row r="87">
      <c r="A87" s="131" t="n"/>
      <c r="B87">
        <f>TRIM(SUBSTITUTE(SUBSTITUTE(SUBSTITUTE(A87,CHAR(9)," "),"　"," "),CHAR(160)," "))</f>
        <v/>
      </c>
      <c r="C87">
        <f>IF(B87="",0,LEN(B87)-LEN(SUBSTITUTE(B87," ",""))+1)</f>
        <v/>
      </c>
      <c r="D87">
        <f>IF(C87&gt;=1,TRIM(MID(SUBSTITUTE(B87," ",REPT(" ",200)),1,200)),"")</f>
        <v/>
      </c>
      <c r="E87">
        <f>IF(C87&gt;=2,TRIM(MID(SUBSTITUTE(B87," ",REPT(" ",200)),201,200)),"")</f>
        <v/>
      </c>
      <c r="F87">
        <f>IF(C87&gt;=3,TRIM(MID(SUBSTITUTE(B87," ",REPT(" ",200)),401,200)),"")</f>
        <v/>
      </c>
      <c r="G87">
        <f>IF(C87&gt;=4,TRIM(MID(SUBSTITUTE(B87," ",REPT(" ",200)),601,200)),"")</f>
        <v/>
      </c>
      <c r="H87">
        <f>IF(C87&gt;=5,TRIM(MID(SUBSTITUTE(B87," ",REPT(" ",200)),801,200)),"")</f>
        <v/>
      </c>
      <c r="I87">
        <f>IF(C87&gt;=6,TRIM(MID(SUBSTITUTE(B87," ",REPT(" ",200)),1001,200)),"")</f>
        <v/>
      </c>
      <c r="J87">
        <f>IF(C87&gt;=7,TRIM(MID(SUBSTITUTE(B87," ",REPT(" ",200)),1201,200)),"")</f>
        <v/>
      </c>
      <c r="K87">
        <f>IF(C87&gt;=8,TRIM(MID(SUBSTITUTE(B87," ",REPT(" ",200)),1401,200)),"")</f>
        <v/>
      </c>
      <c r="L87">
        <f>SUBSTITUTE(SUBSTITUTE(SUBSTITUTE(D87,"年","-"),"組","-"),"番","")</f>
        <v/>
      </c>
      <c r="M87">
        <f>IF(D87="",0,IF(ISNUMBER(VALUE(SUBSTITUTE(L87,"-",""))),1,0))</f>
        <v/>
      </c>
      <c r="N87">
        <f>IF(M87=0,"",IFERROR(VALUE(TRIM(MID(SUBSTITUTE(L87,"-",REPT(" ",100)),101,100))),""))</f>
        <v/>
      </c>
      <c r="O87">
        <f>IF(M87=0,"",IFERROR(VALUE(TRIM(RIGHT(SUBSTITUTE(L87,"-",REPT(" ",100)),100))),""))</f>
        <v/>
      </c>
      <c r="P87">
        <f>IF(M87=1,E87,D87)</f>
        <v/>
      </c>
      <c r="Q87">
        <f>IF(C87&lt;2,"",TRIM(IF(AND(2&gt;=IF(M87=1,3,2),2&lt;=C87-IF(S87="",0,1)),E87&amp;" ","")&amp;IF(AND(3&gt;=IF(M87=1,3,2),3&lt;=C87-IF(S87="",0,1)),F87&amp;" ","")&amp;IF(AND(4&gt;=IF(M87=1,3,2),4&lt;=C87-IF(S87="",0,1)),G87&amp;" ","")&amp;IF(AND(5&gt;=IF(M87=1,3,2),5&lt;=C87-IF(S87="",0,1)),H87&amp;" ","")&amp;IF(AND(6&gt;=IF(M87=1,3,2),6&lt;=C87-IF(S87="",0,1)),I87&amp;" ","")&amp;IF(AND(7&gt;=IF(M87=1,3,2),7&lt;=C87-IF(S87="",0,1)),J87&amp;" ","")&amp;IF(AND(8&gt;=IF(M87=1,3,2),8&lt;=C87-IF(S87="",0,1)),K87&amp;" ","")))</f>
        <v/>
      </c>
      <c r="R87">
        <f>IF(Q87="","",IFERROR(VLOOKUP(Q87,資格マスタ!$A:$B,2,FALSE),Q87))</f>
        <v/>
      </c>
      <c r="S87" s="132">
        <f>IF(C87&lt;2,"",IFERROR(IF(OR(LEFT(INDEX(D87:K87,MIN(8,MAX(1,C87))),2)="令和",LEFT(INDEX(D87:K87,MIN(8,MAX(1,C87))),2)="平成",LEFT(INDEX(D87:K87,MIN(8,MAX(1,C87))),2)="昭和"),DATE(VALUE(MID(INDEX(D87:K87,MIN(8,MAX(1,C87))),3,FIND("年",INDEX(D87:K87,MIN(8,MAX(1,C87))))-3))+IF(LEFT(INDEX(D87:K87,MIN(8,MAX(1,C87))),2)="令和",2018,IF(LEFT(INDEX(D87:K87,MIN(8,MAX(1,C87))),2)="平成",1988,1925)),VALUE(MID(INDEX(D87:K87,MIN(8,MAX(1,C87))),FIND("年",INDEX(D87:K87,MIN(8,MAX(1,C87))))+1,FIND("月",INDEX(D87:K87,MIN(8,MAX(1,C87))))-FIND("年",INDEX(D87:K87,MIN(8,MAX(1,C87))))-1)),VALUE(SUBSTITUTE(MID(INDEX(D87:K87,MIN(8,MAX(1,C87))),FIND("月",INDEX(D87:K87,MIN(8,MAX(1,C87))))+1,10),"日",""))),DATE(VALUE(TRIM(MID(SUBSTITUTE(AA87,"/",REPT(" ",50)),1,50))),VALUE(TRIM(MID(SUBSTITUTE(AA87,"/",REPT(" ",50)),51,50))),VALUE(TRIM(MID(SUBSTITUTE(AA87,"/",REPT(" ",50)),101,50))))),IFERROR(DATEVALUE(INDEX(D87:K87,MIN(8,MAX(1,C87)))),"")))</f>
        <v/>
      </c>
      <c r="T87">
        <f>IF(B87="","",IFERROR(MATCH(O87,入力!$C$5:$C$44,0),IFERROR(MATCH(SUBSTITUTE(SUBSTITUTE(P87," ",""),"　",""),入力!$AJ$5:$AJ$44,0),"")))</f>
        <v/>
      </c>
      <c r="U87">
        <f>IF(T87="","",INDEX(入力!$D$5:$D$44,T87))</f>
        <v/>
      </c>
      <c r="V87">
        <f>IF(B87="","",IF(T87="","要確認（名簿と照合できません）",IF(R87="","要確認（資格名がありません）",IF(S87="","要確認（取得日が読めません）",IF((IF(INDEX(入力!$N$5:$N$44,T87)=R87,1,0)+IF(INDEX(入力!$P$5:$P$44,T87)=R87,1,0)+IF(INDEX(入力!$R$5:$R$44,T87)=R87,1,0)+IF(INDEX(入力!$T$5:$T$44,T87)=R87,1,0)+IF(INDEX(入力!$V$5:$V$44,T87)=R87,1,0)+IF(INDEX(入力!$X$5:$X$44,T87)=R87,1,0))+(COUNTIFS($T$6:$T$205,T87,$R$6:$R$205,R87,$X$6:$X$205,"&lt;"&amp;X87))&gt;0,"重複","反映")))))</f>
        <v/>
      </c>
      <c r="W87">
        <f>IF(V87="反映",1,0)</f>
        <v/>
      </c>
      <c r="X87" t="n">
        <v>87</v>
      </c>
      <c r="Y87">
        <f>IF(W87=0,"",COUNTIFS($T$6:$T$205,T87,$W$6:$W$205,1,$S$6:$S$205,"&lt;"&amp;S87)+COUNTIFS($T$6:$T$205,T87,$W$6:$W$205,1,$S$6:$S$205,S87,$X$6:$X$205,"&lt;"&amp;X87)+1)</f>
        <v/>
      </c>
      <c r="Z87">
        <f>IF(Y87="","",T87&amp;"_"&amp;Y87)</f>
        <v/>
      </c>
      <c r="AA87">
        <f>SUBSTITUTE(SUBSTITUTE(SUBSTITUTE(SUBSTITUTE(SUBSTITUTE(INDEX(D87:K87,MIN(8,MAX(1,C87))),"年","/"),"月","/"),"日",""),"-","/"),".","/")</f>
        <v/>
      </c>
    </row>
    <row r="88">
      <c r="A88" s="131" t="n"/>
      <c r="B88">
        <f>TRIM(SUBSTITUTE(SUBSTITUTE(SUBSTITUTE(A88,CHAR(9)," "),"　"," "),CHAR(160)," "))</f>
        <v/>
      </c>
      <c r="C88">
        <f>IF(B88="",0,LEN(B88)-LEN(SUBSTITUTE(B88," ",""))+1)</f>
        <v/>
      </c>
      <c r="D88">
        <f>IF(C88&gt;=1,TRIM(MID(SUBSTITUTE(B88," ",REPT(" ",200)),1,200)),"")</f>
        <v/>
      </c>
      <c r="E88">
        <f>IF(C88&gt;=2,TRIM(MID(SUBSTITUTE(B88," ",REPT(" ",200)),201,200)),"")</f>
        <v/>
      </c>
      <c r="F88">
        <f>IF(C88&gt;=3,TRIM(MID(SUBSTITUTE(B88," ",REPT(" ",200)),401,200)),"")</f>
        <v/>
      </c>
      <c r="G88">
        <f>IF(C88&gt;=4,TRIM(MID(SUBSTITUTE(B88," ",REPT(" ",200)),601,200)),"")</f>
        <v/>
      </c>
      <c r="H88">
        <f>IF(C88&gt;=5,TRIM(MID(SUBSTITUTE(B88," ",REPT(" ",200)),801,200)),"")</f>
        <v/>
      </c>
      <c r="I88">
        <f>IF(C88&gt;=6,TRIM(MID(SUBSTITUTE(B88," ",REPT(" ",200)),1001,200)),"")</f>
        <v/>
      </c>
      <c r="J88">
        <f>IF(C88&gt;=7,TRIM(MID(SUBSTITUTE(B88," ",REPT(" ",200)),1201,200)),"")</f>
        <v/>
      </c>
      <c r="K88">
        <f>IF(C88&gt;=8,TRIM(MID(SUBSTITUTE(B88," ",REPT(" ",200)),1401,200)),"")</f>
        <v/>
      </c>
      <c r="L88">
        <f>SUBSTITUTE(SUBSTITUTE(SUBSTITUTE(D88,"年","-"),"組","-"),"番","")</f>
        <v/>
      </c>
      <c r="M88">
        <f>IF(D88="",0,IF(ISNUMBER(VALUE(SUBSTITUTE(L88,"-",""))),1,0))</f>
        <v/>
      </c>
      <c r="N88">
        <f>IF(M88=0,"",IFERROR(VALUE(TRIM(MID(SUBSTITUTE(L88,"-",REPT(" ",100)),101,100))),""))</f>
        <v/>
      </c>
      <c r="O88">
        <f>IF(M88=0,"",IFERROR(VALUE(TRIM(RIGHT(SUBSTITUTE(L88,"-",REPT(" ",100)),100))),""))</f>
        <v/>
      </c>
      <c r="P88">
        <f>IF(M88=1,E88,D88)</f>
        <v/>
      </c>
      <c r="Q88">
        <f>IF(C88&lt;2,"",TRIM(IF(AND(2&gt;=IF(M88=1,3,2),2&lt;=C88-IF(S88="",0,1)),E88&amp;" ","")&amp;IF(AND(3&gt;=IF(M88=1,3,2),3&lt;=C88-IF(S88="",0,1)),F88&amp;" ","")&amp;IF(AND(4&gt;=IF(M88=1,3,2),4&lt;=C88-IF(S88="",0,1)),G88&amp;" ","")&amp;IF(AND(5&gt;=IF(M88=1,3,2),5&lt;=C88-IF(S88="",0,1)),H88&amp;" ","")&amp;IF(AND(6&gt;=IF(M88=1,3,2),6&lt;=C88-IF(S88="",0,1)),I88&amp;" ","")&amp;IF(AND(7&gt;=IF(M88=1,3,2),7&lt;=C88-IF(S88="",0,1)),J88&amp;" ","")&amp;IF(AND(8&gt;=IF(M88=1,3,2),8&lt;=C88-IF(S88="",0,1)),K88&amp;" ","")))</f>
        <v/>
      </c>
      <c r="R88">
        <f>IF(Q88="","",IFERROR(VLOOKUP(Q88,資格マスタ!$A:$B,2,FALSE),Q88))</f>
        <v/>
      </c>
      <c r="S88" s="132">
        <f>IF(C88&lt;2,"",IFERROR(IF(OR(LEFT(INDEX(D88:K88,MIN(8,MAX(1,C88))),2)="令和",LEFT(INDEX(D88:K88,MIN(8,MAX(1,C88))),2)="平成",LEFT(INDEX(D88:K88,MIN(8,MAX(1,C88))),2)="昭和"),DATE(VALUE(MID(INDEX(D88:K88,MIN(8,MAX(1,C88))),3,FIND("年",INDEX(D88:K88,MIN(8,MAX(1,C88))))-3))+IF(LEFT(INDEX(D88:K88,MIN(8,MAX(1,C88))),2)="令和",2018,IF(LEFT(INDEX(D88:K88,MIN(8,MAX(1,C88))),2)="平成",1988,1925)),VALUE(MID(INDEX(D88:K88,MIN(8,MAX(1,C88))),FIND("年",INDEX(D88:K88,MIN(8,MAX(1,C88))))+1,FIND("月",INDEX(D88:K88,MIN(8,MAX(1,C88))))-FIND("年",INDEX(D88:K88,MIN(8,MAX(1,C88))))-1)),VALUE(SUBSTITUTE(MID(INDEX(D88:K88,MIN(8,MAX(1,C88))),FIND("月",INDEX(D88:K88,MIN(8,MAX(1,C88))))+1,10),"日",""))),DATE(VALUE(TRIM(MID(SUBSTITUTE(AA88,"/",REPT(" ",50)),1,50))),VALUE(TRIM(MID(SUBSTITUTE(AA88,"/",REPT(" ",50)),51,50))),VALUE(TRIM(MID(SUBSTITUTE(AA88,"/",REPT(" ",50)),101,50))))),IFERROR(DATEVALUE(INDEX(D88:K88,MIN(8,MAX(1,C88)))),"")))</f>
        <v/>
      </c>
      <c r="T88">
        <f>IF(B88="","",IFERROR(MATCH(O88,入力!$C$5:$C$44,0),IFERROR(MATCH(SUBSTITUTE(SUBSTITUTE(P88," ",""),"　",""),入力!$AJ$5:$AJ$44,0),"")))</f>
        <v/>
      </c>
      <c r="U88">
        <f>IF(T88="","",INDEX(入力!$D$5:$D$44,T88))</f>
        <v/>
      </c>
      <c r="V88">
        <f>IF(B88="","",IF(T88="","要確認（名簿と照合できません）",IF(R88="","要確認（資格名がありません）",IF(S88="","要確認（取得日が読めません）",IF((IF(INDEX(入力!$N$5:$N$44,T88)=R88,1,0)+IF(INDEX(入力!$P$5:$P$44,T88)=R88,1,0)+IF(INDEX(入力!$R$5:$R$44,T88)=R88,1,0)+IF(INDEX(入力!$T$5:$T$44,T88)=R88,1,0)+IF(INDEX(入力!$V$5:$V$44,T88)=R88,1,0)+IF(INDEX(入力!$X$5:$X$44,T88)=R88,1,0))+(COUNTIFS($T$6:$T$205,T88,$R$6:$R$205,R88,$X$6:$X$205,"&lt;"&amp;X88))&gt;0,"重複","反映")))))</f>
        <v/>
      </c>
      <c r="W88">
        <f>IF(V88="反映",1,0)</f>
        <v/>
      </c>
      <c r="X88" t="n">
        <v>88</v>
      </c>
      <c r="Y88">
        <f>IF(W88=0,"",COUNTIFS($T$6:$T$205,T88,$W$6:$W$205,1,$S$6:$S$205,"&lt;"&amp;S88)+COUNTIFS($T$6:$T$205,T88,$W$6:$W$205,1,$S$6:$S$205,S88,$X$6:$X$205,"&lt;"&amp;X88)+1)</f>
        <v/>
      </c>
      <c r="Z88">
        <f>IF(Y88="","",T88&amp;"_"&amp;Y88)</f>
        <v/>
      </c>
      <c r="AA88">
        <f>SUBSTITUTE(SUBSTITUTE(SUBSTITUTE(SUBSTITUTE(SUBSTITUTE(INDEX(D88:K88,MIN(8,MAX(1,C88))),"年","/"),"月","/"),"日",""),"-","/"),".","/")</f>
        <v/>
      </c>
    </row>
    <row r="89">
      <c r="A89" s="131" t="n"/>
      <c r="B89">
        <f>TRIM(SUBSTITUTE(SUBSTITUTE(SUBSTITUTE(A89,CHAR(9)," "),"　"," "),CHAR(160)," "))</f>
        <v/>
      </c>
      <c r="C89">
        <f>IF(B89="",0,LEN(B89)-LEN(SUBSTITUTE(B89," ",""))+1)</f>
        <v/>
      </c>
      <c r="D89">
        <f>IF(C89&gt;=1,TRIM(MID(SUBSTITUTE(B89," ",REPT(" ",200)),1,200)),"")</f>
        <v/>
      </c>
      <c r="E89">
        <f>IF(C89&gt;=2,TRIM(MID(SUBSTITUTE(B89," ",REPT(" ",200)),201,200)),"")</f>
        <v/>
      </c>
      <c r="F89">
        <f>IF(C89&gt;=3,TRIM(MID(SUBSTITUTE(B89," ",REPT(" ",200)),401,200)),"")</f>
        <v/>
      </c>
      <c r="G89">
        <f>IF(C89&gt;=4,TRIM(MID(SUBSTITUTE(B89," ",REPT(" ",200)),601,200)),"")</f>
        <v/>
      </c>
      <c r="H89">
        <f>IF(C89&gt;=5,TRIM(MID(SUBSTITUTE(B89," ",REPT(" ",200)),801,200)),"")</f>
        <v/>
      </c>
      <c r="I89">
        <f>IF(C89&gt;=6,TRIM(MID(SUBSTITUTE(B89," ",REPT(" ",200)),1001,200)),"")</f>
        <v/>
      </c>
      <c r="J89">
        <f>IF(C89&gt;=7,TRIM(MID(SUBSTITUTE(B89," ",REPT(" ",200)),1201,200)),"")</f>
        <v/>
      </c>
      <c r="K89">
        <f>IF(C89&gt;=8,TRIM(MID(SUBSTITUTE(B89," ",REPT(" ",200)),1401,200)),"")</f>
        <v/>
      </c>
      <c r="L89">
        <f>SUBSTITUTE(SUBSTITUTE(SUBSTITUTE(D89,"年","-"),"組","-"),"番","")</f>
        <v/>
      </c>
      <c r="M89">
        <f>IF(D89="",0,IF(ISNUMBER(VALUE(SUBSTITUTE(L89,"-",""))),1,0))</f>
        <v/>
      </c>
      <c r="N89">
        <f>IF(M89=0,"",IFERROR(VALUE(TRIM(MID(SUBSTITUTE(L89,"-",REPT(" ",100)),101,100))),""))</f>
        <v/>
      </c>
      <c r="O89">
        <f>IF(M89=0,"",IFERROR(VALUE(TRIM(RIGHT(SUBSTITUTE(L89,"-",REPT(" ",100)),100))),""))</f>
        <v/>
      </c>
      <c r="P89">
        <f>IF(M89=1,E89,D89)</f>
        <v/>
      </c>
      <c r="Q89">
        <f>IF(C89&lt;2,"",TRIM(IF(AND(2&gt;=IF(M89=1,3,2),2&lt;=C89-IF(S89="",0,1)),E89&amp;" ","")&amp;IF(AND(3&gt;=IF(M89=1,3,2),3&lt;=C89-IF(S89="",0,1)),F89&amp;" ","")&amp;IF(AND(4&gt;=IF(M89=1,3,2),4&lt;=C89-IF(S89="",0,1)),G89&amp;" ","")&amp;IF(AND(5&gt;=IF(M89=1,3,2),5&lt;=C89-IF(S89="",0,1)),H89&amp;" ","")&amp;IF(AND(6&gt;=IF(M89=1,3,2),6&lt;=C89-IF(S89="",0,1)),I89&amp;" ","")&amp;IF(AND(7&gt;=IF(M89=1,3,2),7&lt;=C89-IF(S89="",0,1)),J89&amp;" ","")&amp;IF(AND(8&gt;=IF(M89=1,3,2),8&lt;=C89-IF(S89="",0,1)),K89&amp;" ","")))</f>
        <v/>
      </c>
      <c r="R89">
        <f>IF(Q89="","",IFERROR(VLOOKUP(Q89,資格マスタ!$A:$B,2,FALSE),Q89))</f>
        <v/>
      </c>
      <c r="S89" s="132">
        <f>IF(C89&lt;2,"",IFERROR(IF(OR(LEFT(INDEX(D89:K89,MIN(8,MAX(1,C89))),2)="令和",LEFT(INDEX(D89:K89,MIN(8,MAX(1,C89))),2)="平成",LEFT(INDEX(D89:K89,MIN(8,MAX(1,C89))),2)="昭和"),DATE(VALUE(MID(INDEX(D89:K89,MIN(8,MAX(1,C89))),3,FIND("年",INDEX(D89:K89,MIN(8,MAX(1,C89))))-3))+IF(LEFT(INDEX(D89:K89,MIN(8,MAX(1,C89))),2)="令和",2018,IF(LEFT(INDEX(D89:K89,MIN(8,MAX(1,C89))),2)="平成",1988,1925)),VALUE(MID(INDEX(D89:K89,MIN(8,MAX(1,C89))),FIND("年",INDEX(D89:K89,MIN(8,MAX(1,C89))))+1,FIND("月",INDEX(D89:K89,MIN(8,MAX(1,C89))))-FIND("年",INDEX(D89:K89,MIN(8,MAX(1,C89))))-1)),VALUE(SUBSTITUTE(MID(INDEX(D89:K89,MIN(8,MAX(1,C89))),FIND("月",INDEX(D89:K89,MIN(8,MAX(1,C89))))+1,10),"日",""))),DATE(VALUE(TRIM(MID(SUBSTITUTE(AA89,"/",REPT(" ",50)),1,50))),VALUE(TRIM(MID(SUBSTITUTE(AA89,"/",REPT(" ",50)),51,50))),VALUE(TRIM(MID(SUBSTITUTE(AA89,"/",REPT(" ",50)),101,50))))),IFERROR(DATEVALUE(INDEX(D89:K89,MIN(8,MAX(1,C89)))),"")))</f>
        <v/>
      </c>
      <c r="T89">
        <f>IF(B89="","",IFERROR(MATCH(O89,入力!$C$5:$C$44,0),IFERROR(MATCH(SUBSTITUTE(SUBSTITUTE(P89," ",""),"　",""),入力!$AJ$5:$AJ$44,0),"")))</f>
        <v/>
      </c>
      <c r="U89">
        <f>IF(T89="","",INDEX(入力!$D$5:$D$44,T89))</f>
        <v/>
      </c>
      <c r="V89">
        <f>IF(B89="","",IF(T89="","要確認（名簿と照合できません）",IF(R89="","要確認（資格名がありません）",IF(S89="","要確認（取得日が読めません）",IF((IF(INDEX(入力!$N$5:$N$44,T89)=R89,1,0)+IF(INDEX(入力!$P$5:$P$44,T89)=R89,1,0)+IF(INDEX(入力!$R$5:$R$44,T89)=R89,1,0)+IF(INDEX(入力!$T$5:$T$44,T89)=R89,1,0)+IF(INDEX(入力!$V$5:$V$44,T89)=R89,1,0)+IF(INDEX(入力!$X$5:$X$44,T89)=R89,1,0))+(COUNTIFS($T$6:$T$205,T89,$R$6:$R$205,R89,$X$6:$X$205,"&lt;"&amp;X89))&gt;0,"重複","反映")))))</f>
        <v/>
      </c>
      <c r="W89">
        <f>IF(V89="反映",1,0)</f>
        <v/>
      </c>
      <c r="X89" t="n">
        <v>89</v>
      </c>
      <c r="Y89">
        <f>IF(W89=0,"",COUNTIFS($T$6:$T$205,T89,$W$6:$W$205,1,$S$6:$S$205,"&lt;"&amp;S89)+COUNTIFS($T$6:$T$205,T89,$W$6:$W$205,1,$S$6:$S$205,S89,$X$6:$X$205,"&lt;"&amp;X89)+1)</f>
        <v/>
      </c>
      <c r="Z89">
        <f>IF(Y89="","",T89&amp;"_"&amp;Y89)</f>
        <v/>
      </c>
      <c r="AA89">
        <f>SUBSTITUTE(SUBSTITUTE(SUBSTITUTE(SUBSTITUTE(SUBSTITUTE(INDEX(D89:K89,MIN(8,MAX(1,C89))),"年","/"),"月","/"),"日",""),"-","/"),".","/")</f>
        <v/>
      </c>
    </row>
    <row r="90">
      <c r="A90" s="131" t="n"/>
      <c r="B90">
        <f>TRIM(SUBSTITUTE(SUBSTITUTE(SUBSTITUTE(A90,CHAR(9)," "),"　"," "),CHAR(160)," "))</f>
        <v/>
      </c>
      <c r="C90">
        <f>IF(B90="",0,LEN(B90)-LEN(SUBSTITUTE(B90," ",""))+1)</f>
        <v/>
      </c>
      <c r="D90">
        <f>IF(C90&gt;=1,TRIM(MID(SUBSTITUTE(B90," ",REPT(" ",200)),1,200)),"")</f>
        <v/>
      </c>
      <c r="E90">
        <f>IF(C90&gt;=2,TRIM(MID(SUBSTITUTE(B90," ",REPT(" ",200)),201,200)),"")</f>
        <v/>
      </c>
      <c r="F90">
        <f>IF(C90&gt;=3,TRIM(MID(SUBSTITUTE(B90," ",REPT(" ",200)),401,200)),"")</f>
        <v/>
      </c>
      <c r="G90">
        <f>IF(C90&gt;=4,TRIM(MID(SUBSTITUTE(B90," ",REPT(" ",200)),601,200)),"")</f>
        <v/>
      </c>
      <c r="H90">
        <f>IF(C90&gt;=5,TRIM(MID(SUBSTITUTE(B90," ",REPT(" ",200)),801,200)),"")</f>
        <v/>
      </c>
      <c r="I90">
        <f>IF(C90&gt;=6,TRIM(MID(SUBSTITUTE(B90," ",REPT(" ",200)),1001,200)),"")</f>
        <v/>
      </c>
      <c r="J90">
        <f>IF(C90&gt;=7,TRIM(MID(SUBSTITUTE(B90," ",REPT(" ",200)),1201,200)),"")</f>
        <v/>
      </c>
      <c r="K90">
        <f>IF(C90&gt;=8,TRIM(MID(SUBSTITUTE(B90," ",REPT(" ",200)),1401,200)),"")</f>
        <v/>
      </c>
      <c r="L90">
        <f>SUBSTITUTE(SUBSTITUTE(SUBSTITUTE(D90,"年","-"),"組","-"),"番","")</f>
        <v/>
      </c>
      <c r="M90">
        <f>IF(D90="",0,IF(ISNUMBER(VALUE(SUBSTITUTE(L90,"-",""))),1,0))</f>
        <v/>
      </c>
      <c r="N90">
        <f>IF(M90=0,"",IFERROR(VALUE(TRIM(MID(SUBSTITUTE(L90,"-",REPT(" ",100)),101,100))),""))</f>
        <v/>
      </c>
      <c r="O90">
        <f>IF(M90=0,"",IFERROR(VALUE(TRIM(RIGHT(SUBSTITUTE(L90,"-",REPT(" ",100)),100))),""))</f>
        <v/>
      </c>
      <c r="P90">
        <f>IF(M90=1,E90,D90)</f>
        <v/>
      </c>
      <c r="Q90">
        <f>IF(C90&lt;2,"",TRIM(IF(AND(2&gt;=IF(M90=1,3,2),2&lt;=C90-IF(S90="",0,1)),E90&amp;" ","")&amp;IF(AND(3&gt;=IF(M90=1,3,2),3&lt;=C90-IF(S90="",0,1)),F90&amp;" ","")&amp;IF(AND(4&gt;=IF(M90=1,3,2),4&lt;=C90-IF(S90="",0,1)),G90&amp;" ","")&amp;IF(AND(5&gt;=IF(M90=1,3,2),5&lt;=C90-IF(S90="",0,1)),H90&amp;" ","")&amp;IF(AND(6&gt;=IF(M90=1,3,2),6&lt;=C90-IF(S90="",0,1)),I90&amp;" ","")&amp;IF(AND(7&gt;=IF(M90=1,3,2),7&lt;=C90-IF(S90="",0,1)),J90&amp;" ","")&amp;IF(AND(8&gt;=IF(M90=1,3,2),8&lt;=C90-IF(S90="",0,1)),K90&amp;" ","")))</f>
        <v/>
      </c>
      <c r="R90">
        <f>IF(Q90="","",IFERROR(VLOOKUP(Q90,資格マスタ!$A:$B,2,FALSE),Q90))</f>
        <v/>
      </c>
      <c r="S90" s="132">
        <f>IF(C90&lt;2,"",IFERROR(IF(OR(LEFT(INDEX(D90:K90,MIN(8,MAX(1,C90))),2)="令和",LEFT(INDEX(D90:K90,MIN(8,MAX(1,C90))),2)="平成",LEFT(INDEX(D90:K90,MIN(8,MAX(1,C90))),2)="昭和"),DATE(VALUE(MID(INDEX(D90:K90,MIN(8,MAX(1,C90))),3,FIND("年",INDEX(D90:K90,MIN(8,MAX(1,C90))))-3))+IF(LEFT(INDEX(D90:K90,MIN(8,MAX(1,C90))),2)="令和",2018,IF(LEFT(INDEX(D90:K90,MIN(8,MAX(1,C90))),2)="平成",1988,1925)),VALUE(MID(INDEX(D90:K90,MIN(8,MAX(1,C90))),FIND("年",INDEX(D90:K90,MIN(8,MAX(1,C90))))+1,FIND("月",INDEX(D90:K90,MIN(8,MAX(1,C90))))-FIND("年",INDEX(D90:K90,MIN(8,MAX(1,C90))))-1)),VALUE(SUBSTITUTE(MID(INDEX(D90:K90,MIN(8,MAX(1,C90))),FIND("月",INDEX(D90:K90,MIN(8,MAX(1,C90))))+1,10),"日",""))),DATE(VALUE(TRIM(MID(SUBSTITUTE(AA90,"/",REPT(" ",50)),1,50))),VALUE(TRIM(MID(SUBSTITUTE(AA90,"/",REPT(" ",50)),51,50))),VALUE(TRIM(MID(SUBSTITUTE(AA90,"/",REPT(" ",50)),101,50))))),IFERROR(DATEVALUE(INDEX(D90:K90,MIN(8,MAX(1,C90)))),"")))</f>
        <v/>
      </c>
      <c r="T90">
        <f>IF(B90="","",IFERROR(MATCH(O90,入力!$C$5:$C$44,0),IFERROR(MATCH(SUBSTITUTE(SUBSTITUTE(P90," ",""),"　",""),入力!$AJ$5:$AJ$44,0),"")))</f>
        <v/>
      </c>
      <c r="U90">
        <f>IF(T90="","",INDEX(入力!$D$5:$D$44,T90))</f>
        <v/>
      </c>
      <c r="V90">
        <f>IF(B90="","",IF(T90="","要確認（名簿と照合できません）",IF(R90="","要確認（資格名がありません）",IF(S90="","要確認（取得日が読めません）",IF((IF(INDEX(入力!$N$5:$N$44,T90)=R90,1,0)+IF(INDEX(入力!$P$5:$P$44,T90)=R90,1,0)+IF(INDEX(入力!$R$5:$R$44,T90)=R90,1,0)+IF(INDEX(入力!$T$5:$T$44,T90)=R90,1,0)+IF(INDEX(入力!$V$5:$V$44,T90)=R90,1,0)+IF(INDEX(入力!$X$5:$X$44,T90)=R90,1,0))+(COUNTIFS($T$6:$T$205,T90,$R$6:$R$205,R90,$X$6:$X$205,"&lt;"&amp;X90))&gt;0,"重複","反映")))))</f>
        <v/>
      </c>
      <c r="W90">
        <f>IF(V90="反映",1,0)</f>
        <v/>
      </c>
      <c r="X90" t="n">
        <v>90</v>
      </c>
      <c r="Y90">
        <f>IF(W90=0,"",COUNTIFS($T$6:$T$205,T90,$W$6:$W$205,1,$S$6:$S$205,"&lt;"&amp;S90)+COUNTIFS($T$6:$T$205,T90,$W$6:$W$205,1,$S$6:$S$205,S90,$X$6:$X$205,"&lt;"&amp;X90)+1)</f>
        <v/>
      </c>
      <c r="Z90">
        <f>IF(Y90="","",T90&amp;"_"&amp;Y90)</f>
        <v/>
      </c>
      <c r="AA90">
        <f>SUBSTITUTE(SUBSTITUTE(SUBSTITUTE(SUBSTITUTE(SUBSTITUTE(INDEX(D90:K90,MIN(8,MAX(1,C90))),"年","/"),"月","/"),"日",""),"-","/"),".","/")</f>
        <v/>
      </c>
    </row>
    <row r="91">
      <c r="A91" s="131" t="n"/>
      <c r="B91">
        <f>TRIM(SUBSTITUTE(SUBSTITUTE(SUBSTITUTE(A91,CHAR(9)," "),"　"," "),CHAR(160)," "))</f>
        <v/>
      </c>
      <c r="C91">
        <f>IF(B91="",0,LEN(B91)-LEN(SUBSTITUTE(B91," ",""))+1)</f>
        <v/>
      </c>
      <c r="D91">
        <f>IF(C91&gt;=1,TRIM(MID(SUBSTITUTE(B91," ",REPT(" ",200)),1,200)),"")</f>
        <v/>
      </c>
      <c r="E91">
        <f>IF(C91&gt;=2,TRIM(MID(SUBSTITUTE(B91," ",REPT(" ",200)),201,200)),"")</f>
        <v/>
      </c>
      <c r="F91">
        <f>IF(C91&gt;=3,TRIM(MID(SUBSTITUTE(B91," ",REPT(" ",200)),401,200)),"")</f>
        <v/>
      </c>
      <c r="G91">
        <f>IF(C91&gt;=4,TRIM(MID(SUBSTITUTE(B91," ",REPT(" ",200)),601,200)),"")</f>
        <v/>
      </c>
      <c r="H91">
        <f>IF(C91&gt;=5,TRIM(MID(SUBSTITUTE(B91," ",REPT(" ",200)),801,200)),"")</f>
        <v/>
      </c>
      <c r="I91">
        <f>IF(C91&gt;=6,TRIM(MID(SUBSTITUTE(B91," ",REPT(" ",200)),1001,200)),"")</f>
        <v/>
      </c>
      <c r="J91">
        <f>IF(C91&gt;=7,TRIM(MID(SUBSTITUTE(B91," ",REPT(" ",200)),1201,200)),"")</f>
        <v/>
      </c>
      <c r="K91">
        <f>IF(C91&gt;=8,TRIM(MID(SUBSTITUTE(B91," ",REPT(" ",200)),1401,200)),"")</f>
        <v/>
      </c>
      <c r="L91">
        <f>SUBSTITUTE(SUBSTITUTE(SUBSTITUTE(D91,"年","-"),"組","-"),"番","")</f>
        <v/>
      </c>
      <c r="M91">
        <f>IF(D91="",0,IF(ISNUMBER(VALUE(SUBSTITUTE(L91,"-",""))),1,0))</f>
        <v/>
      </c>
      <c r="N91">
        <f>IF(M91=0,"",IFERROR(VALUE(TRIM(MID(SUBSTITUTE(L91,"-",REPT(" ",100)),101,100))),""))</f>
        <v/>
      </c>
      <c r="O91">
        <f>IF(M91=0,"",IFERROR(VALUE(TRIM(RIGHT(SUBSTITUTE(L91,"-",REPT(" ",100)),100))),""))</f>
        <v/>
      </c>
      <c r="P91">
        <f>IF(M91=1,E91,D91)</f>
        <v/>
      </c>
      <c r="Q91">
        <f>IF(C91&lt;2,"",TRIM(IF(AND(2&gt;=IF(M91=1,3,2),2&lt;=C91-IF(S91="",0,1)),E91&amp;" ","")&amp;IF(AND(3&gt;=IF(M91=1,3,2),3&lt;=C91-IF(S91="",0,1)),F91&amp;" ","")&amp;IF(AND(4&gt;=IF(M91=1,3,2),4&lt;=C91-IF(S91="",0,1)),G91&amp;" ","")&amp;IF(AND(5&gt;=IF(M91=1,3,2),5&lt;=C91-IF(S91="",0,1)),H91&amp;" ","")&amp;IF(AND(6&gt;=IF(M91=1,3,2),6&lt;=C91-IF(S91="",0,1)),I91&amp;" ","")&amp;IF(AND(7&gt;=IF(M91=1,3,2),7&lt;=C91-IF(S91="",0,1)),J91&amp;" ","")&amp;IF(AND(8&gt;=IF(M91=1,3,2),8&lt;=C91-IF(S91="",0,1)),K91&amp;" ","")))</f>
        <v/>
      </c>
      <c r="R91">
        <f>IF(Q91="","",IFERROR(VLOOKUP(Q91,資格マスタ!$A:$B,2,FALSE),Q91))</f>
        <v/>
      </c>
      <c r="S91" s="132">
        <f>IF(C91&lt;2,"",IFERROR(IF(OR(LEFT(INDEX(D91:K91,MIN(8,MAX(1,C91))),2)="令和",LEFT(INDEX(D91:K91,MIN(8,MAX(1,C91))),2)="平成",LEFT(INDEX(D91:K91,MIN(8,MAX(1,C91))),2)="昭和"),DATE(VALUE(MID(INDEX(D91:K91,MIN(8,MAX(1,C91))),3,FIND("年",INDEX(D91:K91,MIN(8,MAX(1,C91))))-3))+IF(LEFT(INDEX(D91:K91,MIN(8,MAX(1,C91))),2)="令和",2018,IF(LEFT(INDEX(D91:K91,MIN(8,MAX(1,C91))),2)="平成",1988,1925)),VALUE(MID(INDEX(D91:K91,MIN(8,MAX(1,C91))),FIND("年",INDEX(D91:K91,MIN(8,MAX(1,C91))))+1,FIND("月",INDEX(D91:K91,MIN(8,MAX(1,C91))))-FIND("年",INDEX(D91:K91,MIN(8,MAX(1,C91))))-1)),VALUE(SUBSTITUTE(MID(INDEX(D91:K91,MIN(8,MAX(1,C91))),FIND("月",INDEX(D91:K91,MIN(8,MAX(1,C91))))+1,10),"日",""))),DATE(VALUE(TRIM(MID(SUBSTITUTE(AA91,"/",REPT(" ",50)),1,50))),VALUE(TRIM(MID(SUBSTITUTE(AA91,"/",REPT(" ",50)),51,50))),VALUE(TRIM(MID(SUBSTITUTE(AA91,"/",REPT(" ",50)),101,50))))),IFERROR(DATEVALUE(INDEX(D91:K91,MIN(8,MAX(1,C91)))),"")))</f>
        <v/>
      </c>
      <c r="T91">
        <f>IF(B91="","",IFERROR(MATCH(O91,入力!$C$5:$C$44,0),IFERROR(MATCH(SUBSTITUTE(SUBSTITUTE(P91," ",""),"　",""),入力!$AJ$5:$AJ$44,0),"")))</f>
        <v/>
      </c>
      <c r="U91">
        <f>IF(T91="","",INDEX(入力!$D$5:$D$44,T91))</f>
        <v/>
      </c>
      <c r="V91">
        <f>IF(B91="","",IF(T91="","要確認（名簿と照合できません）",IF(R91="","要確認（資格名がありません）",IF(S91="","要確認（取得日が読めません）",IF((IF(INDEX(入力!$N$5:$N$44,T91)=R91,1,0)+IF(INDEX(入力!$P$5:$P$44,T91)=R91,1,0)+IF(INDEX(入力!$R$5:$R$44,T91)=R91,1,0)+IF(INDEX(入力!$T$5:$T$44,T91)=R91,1,0)+IF(INDEX(入力!$V$5:$V$44,T91)=R91,1,0)+IF(INDEX(入力!$X$5:$X$44,T91)=R91,1,0))+(COUNTIFS($T$6:$T$205,T91,$R$6:$R$205,R91,$X$6:$X$205,"&lt;"&amp;X91))&gt;0,"重複","反映")))))</f>
        <v/>
      </c>
      <c r="W91">
        <f>IF(V91="反映",1,0)</f>
        <v/>
      </c>
      <c r="X91" t="n">
        <v>91</v>
      </c>
      <c r="Y91">
        <f>IF(W91=0,"",COUNTIFS($T$6:$T$205,T91,$W$6:$W$205,1,$S$6:$S$205,"&lt;"&amp;S91)+COUNTIFS($T$6:$T$205,T91,$W$6:$W$205,1,$S$6:$S$205,S91,$X$6:$X$205,"&lt;"&amp;X91)+1)</f>
        <v/>
      </c>
      <c r="Z91">
        <f>IF(Y91="","",T91&amp;"_"&amp;Y91)</f>
        <v/>
      </c>
      <c r="AA91">
        <f>SUBSTITUTE(SUBSTITUTE(SUBSTITUTE(SUBSTITUTE(SUBSTITUTE(INDEX(D91:K91,MIN(8,MAX(1,C91))),"年","/"),"月","/"),"日",""),"-","/"),".","/")</f>
        <v/>
      </c>
    </row>
    <row r="92">
      <c r="A92" s="131" t="n"/>
      <c r="B92">
        <f>TRIM(SUBSTITUTE(SUBSTITUTE(SUBSTITUTE(A92,CHAR(9)," "),"　"," "),CHAR(160)," "))</f>
        <v/>
      </c>
      <c r="C92">
        <f>IF(B92="",0,LEN(B92)-LEN(SUBSTITUTE(B92," ",""))+1)</f>
        <v/>
      </c>
      <c r="D92">
        <f>IF(C92&gt;=1,TRIM(MID(SUBSTITUTE(B92," ",REPT(" ",200)),1,200)),"")</f>
        <v/>
      </c>
      <c r="E92">
        <f>IF(C92&gt;=2,TRIM(MID(SUBSTITUTE(B92," ",REPT(" ",200)),201,200)),"")</f>
        <v/>
      </c>
      <c r="F92">
        <f>IF(C92&gt;=3,TRIM(MID(SUBSTITUTE(B92," ",REPT(" ",200)),401,200)),"")</f>
        <v/>
      </c>
      <c r="G92">
        <f>IF(C92&gt;=4,TRIM(MID(SUBSTITUTE(B92," ",REPT(" ",200)),601,200)),"")</f>
        <v/>
      </c>
      <c r="H92">
        <f>IF(C92&gt;=5,TRIM(MID(SUBSTITUTE(B92," ",REPT(" ",200)),801,200)),"")</f>
        <v/>
      </c>
      <c r="I92">
        <f>IF(C92&gt;=6,TRIM(MID(SUBSTITUTE(B92," ",REPT(" ",200)),1001,200)),"")</f>
        <v/>
      </c>
      <c r="J92">
        <f>IF(C92&gt;=7,TRIM(MID(SUBSTITUTE(B92," ",REPT(" ",200)),1201,200)),"")</f>
        <v/>
      </c>
      <c r="K92">
        <f>IF(C92&gt;=8,TRIM(MID(SUBSTITUTE(B92," ",REPT(" ",200)),1401,200)),"")</f>
        <v/>
      </c>
      <c r="L92">
        <f>SUBSTITUTE(SUBSTITUTE(SUBSTITUTE(D92,"年","-"),"組","-"),"番","")</f>
        <v/>
      </c>
      <c r="M92">
        <f>IF(D92="",0,IF(ISNUMBER(VALUE(SUBSTITUTE(L92,"-",""))),1,0))</f>
        <v/>
      </c>
      <c r="N92">
        <f>IF(M92=0,"",IFERROR(VALUE(TRIM(MID(SUBSTITUTE(L92,"-",REPT(" ",100)),101,100))),""))</f>
        <v/>
      </c>
      <c r="O92">
        <f>IF(M92=0,"",IFERROR(VALUE(TRIM(RIGHT(SUBSTITUTE(L92,"-",REPT(" ",100)),100))),""))</f>
        <v/>
      </c>
      <c r="P92">
        <f>IF(M92=1,E92,D92)</f>
        <v/>
      </c>
      <c r="Q92">
        <f>IF(C92&lt;2,"",TRIM(IF(AND(2&gt;=IF(M92=1,3,2),2&lt;=C92-IF(S92="",0,1)),E92&amp;" ","")&amp;IF(AND(3&gt;=IF(M92=1,3,2),3&lt;=C92-IF(S92="",0,1)),F92&amp;" ","")&amp;IF(AND(4&gt;=IF(M92=1,3,2),4&lt;=C92-IF(S92="",0,1)),G92&amp;" ","")&amp;IF(AND(5&gt;=IF(M92=1,3,2),5&lt;=C92-IF(S92="",0,1)),H92&amp;" ","")&amp;IF(AND(6&gt;=IF(M92=1,3,2),6&lt;=C92-IF(S92="",0,1)),I92&amp;" ","")&amp;IF(AND(7&gt;=IF(M92=1,3,2),7&lt;=C92-IF(S92="",0,1)),J92&amp;" ","")&amp;IF(AND(8&gt;=IF(M92=1,3,2),8&lt;=C92-IF(S92="",0,1)),K92&amp;" ","")))</f>
        <v/>
      </c>
      <c r="R92">
        <f>IF(Q92="","",IFERROR(VLOOKUP(Q92,資格マスタ!$A:$B,2,FALSE),Q92))</f>
        <v/>
      </c>
      <c r="S92" s="132">
        <f>IF(C92&lt;2,"",IFERROR(IF(OR(LEFT(INDEX(D92:K92,MIN(8,MAX(1,C92))),2)="令和",LEFT(INDEX(D92:K92,MIN(8,MAX(1,C92))),2)="平成",LEFT(INDEX(D92:K92,MIN(8,MAX(1,C92))),2)="昭和"),DATE(VALUE(MID(INDEX(D92:K92,MIN(8,MAX(1,C92))),3,FIND("年",INDEX(D92:K92,MIN(8,MAX(1,C92))))-3))+IF(LEFT(INDEX(D92:K92,MIN(8,MAX(1,C92))),2)="令和",2018,IF(LEFT(INDEX(D92:K92,MIN(8,MAX(1,C92))),2)="平成",1988,1925)),VALUE(MID(INDEX(D92:K92,MIN(8,MAX(1,C92))),FIND("年",INDEX(D92:K92,MIN(8,MAX(1,C92))))+1,FIND("月",INDEX(D92:K92,MIN(8,MAX(1,C92))))-FIND("年",INDEX(D92:K92,MIN(8,MAX(1,C92))))-1)),VALUE(SUBSTITUTE(MID(INDEX(D92:K92,MIN(8,MAX(1,C92))),FIND("月",INDEX(D92:K92,MIN(8,MAX(1,C92))))+1,10),"日",""))),DATE(VALUE(TRIM(MID(SUBSTITUTE(AA92,"/",REPT(" ",50)),1,50))),VALUE(TRIM(MID(SUBSTITUTE(AA92,"/",REPT(" ",50)),51,50))),VALUE(TRIM(MID(SUBSTITUTE(AA92,"/",REPT(" ",50)),101,50))))),IFERROR(DATEVALUE(INDEX(D92:K92,MIN(8,MAX(1,C92)))),"")))</f>
        <v/>
      </c>
      <c r="T92">
        <f>IF(B92="","",IFERROR(MATCH(O92,入力!$C$5:$C$44,0),IFERROR(MATCH(SUBSTITUTE(SUBSTITUTE(P92," ",""),"　",""),入力!$AJ$5:$AJ$44,0),"")))</f>
        <v/>
      </c>
      <c r="U92">
        <f>IF(T92="","",INDEX(入力!$D$5:$D$44,T92))</f>
        <v/>
      </c>
      <c r="V92">
        <f>IF(B92="","",IF(T92="","要確認（名簿と照合できません）",IF(R92="","要確認（資格名がありません）",IF(S92="","要確認（取得日が読めません）",IF((IF(INDEX(入力!$N$5:$N$44,T92)=R92,1,0)+IF(INDEX(入力!$P$5:$P$44,T92)=R92,1,0)+IF(INDEX(入力!$R$5:$R$44,T92)=R92,1,0)+IF(INDEX(入力!$T$5:$T$44,T92)=R92,1,0)+IF(INDEX(入力!$V$5:$V$44,T92)=R92,1,0)+IF(INDEX(入力!$X$5:$X$44,T92)=R92,1,0))+(COUNTIFS($T$6:$T$205,T92,$R$6:$R$205,R92,$X$6:$X$205,"&lt;"&amp;X92))&gt;0,"重複","反映")))))</f>
        <v/>
      </c>
      <c r="W92">
        <f>IF(V92="反映",1,0)</f>
        <v/>
      </c>
      <c r="X92" t="n">
        <v>92</v>
      </c>
      <c r="Y92">
        <f>IF(W92=0,"",COUNTIFS($T$6:$T$205,T92,$W$6:$W$205,1,$S$6:$S$205,"&lt;"&amp;S92)+COUNTIFS($T$6:$T$205,T92,$W$6:$W$205,1,$S$6:$S$205,S92,$X$6:$X$205,"&lt;"&amp;X92)+1)</f>
        <v/>
      </c>
      <c r="Z92">
        <f>IF(Y92="","",T92&amp;"_"&amp;Y92)</f>
        <v/>
      </c>
      <c r="AA92">
        <f>SUBSTITUTE(SUBSTITUTE(SUBSTITUTE(SUBSTITUTE(SUBSTITUTE(INDEX(D92:K92,MIN(8,MAX(1,C92))),"年","/"),"月","/"),"日",""),"-","/"),".","/")</f>
        <v/>
      </c>
    </row>
    <row r="93">
      <c r="A93" s="131" t="n"/>
      <c r="B93">
        <f>TRIM(SUBSTITUTE(SUBSTITUTE(SUBSTITUTE(A93,CHAR(9)," "),"　"," "),CHAR(160)," "))</f>
        <v/>
      </c>
      <c r="C93">
        <f>IF(B93="",0,LEN(B93)-LEN(SUBSTITUTE(B93," ",""))+1)</f>
        <v/>
      </c>
      <c r="D93">
        <f>IF(C93&gt;=1,TRIM(MID(SUBSTITUTE(B93," ",REPT(" ",200)),1,200)),"")</f>
        <v/>
      </c>
      <c r="E93">
        <f>IF(C93&gt;=2,TRIM(MID(SUBSTITUTE(B93," ",REPT(" ",200)),201,200)),"")</f>
        <v/>
      </c>
      <c r="F93">
        <f>IF(C93&gt;=3,TRIM(MID(SUBSTITUTE(B93," ",REPT(" ",200)),401,200)),"")</f>
        <v/>
      </c>
      <c r="G93">
        <f>IF(C93&gt;=4,TRIM(MID(SUBSTITUTE(B93," ",REPT(" ",200)),601,200)),"")</f>
        <v/>
      </c>
      <c r="H93">
        <f>IF(C93&gt;=5,TRIM(MID(SUBSTITUTE(B93," ",REPT(" ",200)),801,200)),"")</f>
        <v/>
      </c>
      <c r="I93">
        <f>IF(C93&gt;=6,TRIM(MID(SUBSTITUTE(B93," ",REPT(" ",200)),1001,200)),"")</f>
        <v/>
      </c>
      <c r="J93">
        <f>IF(C93&gt;=7,TRIM(MID(SUBSTITUTE(B93," ",REPT(" ",200)),1201,200)),"")</f>
        <v/>
      </c>
      <c r="K93">
        <f>IF(C93&gt;=8,TRIM(MID(SUBSTITUTE(B93," ",REPT(" ",200)),1401,200)),"")</f>
        <v/>
      </c>
      <c r="L93">
        <f>SUBSTITUTE(SUBSTITUTE(SUBSTITUTE(D93,"年","-"),"組","-"),"番","")</f>
        <v/>
      </c>
      <c r="M93">
        <f>IF(D93="",0,IF(ISNUMBER(VALUE(SUBSTITUTE(L93,"-",""))),1,0))</f>
        <v/>
      </c>
      <c r="N93">
        <f>IF(M93=0,"",IFERROR(VALUE(TRIM(MID(SUBSTITUTE(L93,"-",REPT(" ",100)),101,100))),""))</f>
        <v/>
      </c>
      <c r="O93">
        <f>IF(M93=0,"",IFERROR(VALUE(TRIM(RIGHT(SUBSTITUTE(L93,"-",REPT(" ",100)),100))),""))</f>
        <v/>
      </c>
      <c r="P93">
        <f>IF(M93=1,E93,D93)</f>
        <v/>
      </c>
      <c r="Q93">
        <f>IF(C93&lt;2,"",TRIM(IF(AND(2&gt;=IF(M93=1,3,2),2&lt;=C93-IF(S93="",0,1)),E93&amp;" ","")&amp;IF(AND(3&gt;=IF(M93=1,3,2),3&lt;=C93-IF(S93="",0,1)),F93&amp;" ","")&amp;IF(AND(4&gt;=IF(M93=1,3,2),4&lt;=C93-IF(S93="",0,1)),G93&amp;" ","")&amp;IF(AND(5&gt;=IF(M93=1,3,2),5&lt;=C93-IF(S93="",0,1)),H93&amp;" ","")&amp;IF(AND(6&gt;=IF(M93=1,3,2),6&lt;=C93-IF(S93="",0,1)),I93&amp;" ","")&amp;IF(AND(7&gt;=IF(M93=1,3,2),7&lt;=C93-IF(S93="",0,1)),J93&amp;" ","")&amp;IF(AND(8&gt;=IF(M93=1,3,2),8&lt;=C93-IF(S93="",0,1)),K93&amp;" ","")))</f>
        <v/>
      </c>
      <c r="R93">
        <f>IF(Q93="","",IFERROR(VLOOKUP(Q93,資格マスタ!$A:$B,2,FALSE),Q93))</f>
        <v/>
      </c>
      <c r="S93" s="132">
        <f>IF(C93&lt;2,"",IFERROR(IF(OR(LEFT(INDEX(D93:K93,MIN(8,MAX(1,C93))),2)="令和",LEFT(INDEX(D93:K93,MIN(8,MAX(1,C93))),2)="平成",LEFT(INDEX(D93:K93,MIN(8,MAX(1,C93))),2)="昭和"),DATE(VALUE(MID(INDEX(D93:K93,MIN(8,MAX(1,C93))),3,FIND("年",INDEX(D93:K93,MIN(8,MAX(1,C93))))-3))+IF(LEFT(INDEX(D93:K93,MIN(8,MAX(1,C93))),2)="令和",2018,IF(LEFT(INDEX(D93:K93,MIN(8,MAX(1,C93))),2)="平成",1988,1925)),VALUE(MID(INDEX(D93:K93,MIN(8,MAX(1,C93))),FIND("年",INDEX(D93:K93,MIN(8,MAX(1,C93))))+1,FIND("月",INDEX(D93:K93,MIN(8,MAX(1,C93))))-FIND("年",INDEX(D93:K93,MIN(8,MAX(1,C93))))-1)),VALUE(SUBSTITUTE(MID(INDEX(D93:K93,MIN(8,MAX(1,C93))),FIND("月",INDEX(D93:K93,MIN(8,MAX(1,C93))))+1,10),"日",""))),DATE(VALUE(TRIM(MID(SUBSTITUTE(AA93,"/",REPT(" ",50)),1,50))),VALUE(TRIM(MID(SUBSTITUTE(AA93,"/",REPT(" ",50)),51,50))),VALUE(TRIM(MID(SUBSTITUTE(AA93,"/",REPT(" ",50)),101,50))))),IFERROR(DATEVALUE(INDEX(D93:K93,MIN(8,MAX(1,C93)))),"")))</f>
        <v/>
      </c>
      <c r="T93">
        <f>IF(B93="","",IFERROR(MATCH(O93,入力!$C$5:$C$44,0),IFERROR(MATCH(SUBSTITUTE(SUBSTITUTE(P93," ",""),"　",""),入力!$AJ$5:$AJ$44,0),"")))</f>
        <v/>
      </c>
      <c r="U93">
        <f>IF(T93="","",INDEX(入力!$D$5:$D$44,T93))</f>
        <v/>
      </c>
      <c r="V93">
        <f>IF(B93="","",IF(T93="","要確認（名簿と照合できません）",IF(R93="","要確認（資格名がありません）",IF(S93="","要確認（取得日が読めません）",IF((IF(INDEX(入力!$N$5:$N$44,T93)=R93,1,0)+IF(INDEX(入力!$P$5:$P$44,T93)=R93,1,0)+IF(INDEX(入力!$R$5:$R$44,T93)=R93,1,0)+IF(INDEX(入力!$T$5:$T$44,T93)=R93,1,0)+IF(INDEX(入力!$V$5:$V$44,T93)=R93,1,0)+IF(INDEX(入力!$X$5:$X$44,T93)=R93,1,0))+(COUNTIFS($T$6:$T$205,T93,$R$6:$R$205,R93,$X$6:$X$205,"&lt;"&amp;X93))&gt;0,"重複","反映")))))</f>
        <v/>
      </c>
      <c r="W93">
        <f>IF(V93="反映",1,0)</f>
        <v/>
      </c>
      <c r="X93" t="n">
        <v>93</v>
      </c>
      <c r="Y93">
        <f>IF(W93=0,"",COUNTIFS($T$6:$T$205,T93,$W$6:$W$205,1,$S$6:$S$205,"&lt;"&amp;S93)+COUNTIFS($T$6:$T$205,T93,$W$6:$W$205,1,$S$6:$S$205,S93,$X$6:$X$205,"&lt;"&amp;X93)+1)</f>
        <v/>
      </c>
      <c r="Z93">
        <f>IF(Y93="","",T93&amp;"_"&amp;Y93)</f>
        <v/>
      </c>
      <c r="AA93">
        <f>SUBSTITUTE(SUBSTITUTE(SUBSTITUTE(SUBSTITUTE(SUBSTITUTE(INDEX(D93:K93,MIN(8,MAX(1,C93))),"年","/"),"月","/"),"日",""),"-","/"),".","/")</f>
        <v/>
      </c>
    </row>
    <row r="94">
      <c r="A94" s="131" t="n"/>
      <c r="B94">
        <f>TRIM(SUBSTITUTE(SUBSTITUTE(SUBSTITUTE(A94,CHAR(9)," "),"　"," "),CHAR(160)," "))</f>
        <v/>
      </c>
      <c r="C94">
        <f>IF(B94="",0,LEN(B94)-LEN(SUBSTITUTE(B94," ",""))+1)</f>
        <v/>
      </c>
      <c r="D94">
        <f>IF(C94&gt;=1,TRIM(MID(SUBSTITUTE(B94," ",REPT(" ",200)),1,200)),"")</f>
        <v/>
      </c>
      <c r="E94">
        <f>IF(C94&gt;=2,TRIM(MID(SUBSTITUTE(B94," ",REPT(" ",200)),201,200)),"")</f>
        <v/>
      </c>
      <c r="F94">
        <f>IF(C94&gt;=3,TRIM(MID(SUBSTITUTE(B94," ",REPT(" ",200)),401,200)),"")</f>
        <v/>
      </c>
      <c r="G94">
        <f>IF(C94&gt;=4,TRIM(MID(SUBSTITUTE(B94," ",REPT(" ",200)),601,200)),"")</f>
        <v/>
      </c>
      <c r="H94">
        <f>IF(C94&gt;=5,TRIM(MID(SUBSTITUTE(B94," ",REPT(" ",200)),801,200)),"")</f>
        <v/>
      </c>
      <c r="I94">
        <f>IF(C94&gt;=6,TRIM(MID(SUBSTITUTE(B94," ",REPT(" ",200)),1001,200)),"")</f>
        <v/>
      </c>
      <c r="J94">
        <f>IF(C94&gt;=7,TRIM(MID(SUBSTITUTE(B94," ",REPT(" ",200)),1201,200)),"")</f>
        <v/>
      </c>
      <c r="K94">
        <f>IF(C94&gt;=8,TRIM(MID(SUBSTITUTE(B94," ",REPT(" ",200)),1401,200)),"")</f>
        <v/>
      </c>
      <c r="L94">
        <f>SUBSTITUTE(SUBSTITUTE(SUBSTITUTE(D94,"年","-"),"組","-"),"番","")</f>
        <v/>
      </c>
      <c r="M94">
        <f>IF(D94="",0,IF(ISNUMBER(VALUE(SUBSTITUTE(L94,"-",""))),1,0))</f>
        <v/>
      </c>
      <c r="N94">
        <f>IF(M94=0,"",IFERROR(VALUE(TRIM(MID(SUBSTITUTE(L94,"-",REPT(" ",100)),101,100))),""))</f>
        <v/>
      </c>
      <c r="O94">
        <f>IF(M94=0,"",IFERROR(VALUE(TRIM(RIGHT(SUBSTITUTE(L94,"-",REPT(" ",100)),100))),""))</f>
        <v/>
      </c>
      <c r="P94">
        <f>IF(M94=1,E94,D94)</f>
        <v/>
      </c>
      <c r="Q94">
        <f>IF(C94&lt;2,"",TRIM(IF(AND(2&gt;=IF(M94=1,3,2),2&lt;=C94-IF(S94="",0,1)),E94&amp;" ","")&amp;IF(AND(3&gt;=IF(M94=1,3,2),3&lt;=C94-IF(S94="",0,1)),F94&amp;" ","")&amp;IF(AND(4&gt;=IF(M94=1,3,2),4&lt;=C94-IF(S94="",0,1)),G94&amp;" ","")&amp;IF(AND(5&gt;=IF(M94=1,3,2),5&lt;=C94-IF(S94="",0,1)),H94&amp;" ","")&amp;IF(AND(6&gt;=IF(M94=1,3,2),6&lt;=C94-IF(S94="",0,1)),I94&amp;" ","")&amp;IF(AND(7&gt;=IF(M94=1,3,2),7&lt;=C94-IF(S94="",0,1)),J94&amp;" ","")&amp;IF(AND(8&gt;=IF(M94=1,3,2),8&lt;=C94-IF(S94="",0,1)),K94&amp;" ","")))</f>
        <v/>
      </c>
      <c r="R94">
        <f>IF(Q94="","",IFERROR(VLOOKUP(Q94,資格マスタ!$A:$B,2,FALSE),Q94))</f>
        <v/>
      </c>
      <c r="S94" s="132">
        <f>IF(C94&lt;2,"",IFERROR(IF(OR(LEFT(INDEX(D94:K94,MIN(8,MAX(1,C94))),2)="令和",LEFT(INDEX(D94:K94,MIN(8,MAX(1,C94))),2)="平成",LEFT(INDEX(D94:K94,MIN(8,MAX(1,C94))),2)="昭和"),DATE(VALUE(MID(INDEX(D94:K94,MIN(8,MAX(1,C94))),3,FIND("年",INDEX(D94:K94,MIN(8,MAX(1,C94))))-3))+IF(LEFT(INDEX(D94:K94,MIN(8,MAX(1,C94))),2)="令和",2018,IF(LEFT(INDEX(D94:K94,MIN(8,MAX(1,C94))),2)="平成",1988,1925)),VALUE(MID(INDEX(D94:K94,MIN(8,MAX(1,C94))),FIND("年",INDEX(D94:K94,MIN(8,MAX(1,C94))))+1,FIND("月",INDEX(D94:K94,MIN(8,MAX(1,C94))))-FIND("年",INDEX(D94:K94,MIN(8,MAX(1,C94))))-1)),VALUE(SUBSTITUTE(MID(INDEX(D94:K94,MIN(8,MAX(1,C94))),FIND("月",INDEX(D94:K94,MIN(8,MAX(1,C94))))+1,10),"日",""))),DATE(VALUE(TRIM(MID(SUBSTITUTE(AA94,"/",REPT(" ",50)),1,50))),VALUE(TRIM(MID(SUBSTITUTE(AA94,"/",REPT(" ",50)),51,50))),VALUE(TRIM(MID(SUBSTITUTE(AA94,"/",REPT(" ",50)),101,50))))),IFERROR(DATEVALUE(INDEX(D94:K94,MIN(8,MAX(1,C94)))),"")))</f>
        <v/>
      </c>
      <c r="T94">
        <f>IF(B94="","",IFERROR(MATCH(O94,入力!$C$5:$C$44,0),IFERROR(MATCH(SUBSTITUTE(SUBSTITUTE(P94," ",""),"　",""),入力!$AJ$5:$AJ$44,0),"")))</f>
        <v/>
      </c>
      <c r="U94">
        <f>IF(T94="","",INDEX(入力!$D$5:$D$44,T94))</f>
        <v/>
      </c>
      <c r="V94">
        <f>IF(B94="","",IF(T94="","要確認（名簿と照合できません）",IF(R94="","要確認（資格名がありません）",IF(S94="","要確認（取得日が読めません）",IF((IF(INDEX(入力!$N$5:$N$44,T94)=R94,1,0)+IF(INDEX(入力!$P$5:$P$44,T94)=R94,1,0)+IF(INDEX(入力!$R$5:$R$44,T94)=R94,1,0)+IF(INDEX(入力!$T$5:$T$44,T94)=R94,1,0)+IF(INDEX(入力!$V$5:$V$44,T94)=R94,1,0)+IF(INDEX(入力!$X$5:$X$44,T94)=R94,1,0))+(COUNTIFS($T$6:$T$205,T94,$R$6:$R$205,R94,$X$6:$X$205,"&lt;"&amp;X94))&gt;0,"重複","反映")))))</f>
        <v/>
      </c>
      <c r="W94">
        <f>IF(V94="反映",1,0)</f>
        <v/>
      </c>
      <c r="X94" t="n">
        <v>94</v>
      </c>
      <c r="Y94">
        <f>IF(W94=0,"",COUNTIFS($T$6:$T$205,T94,$W$6:$W$205,1,$S$6:$S$205,"&lt;"&amp;S94)+COUNTIFS($T$6:$T$205,T94,$W$6:$W$205,1,$S$6:$S$205,S94,$X$6:$X$205,"&lt;"&amp;X94)+1)</f>
        <v/>
      </c>
      <c r="Z94">
        <f>IF(Y94="","",T94&amp;"_"&amp;Y94)</f>
        <v/>
      </c>
      <c r="AA94">
        <f>SUBSTITUTE(SUBSTITUTE(SUBSTITUTE(SUBSTITUTE(SUBSTITUTE(INDEX(D94:K94,MIN(8,MAX(1,C94))),"年","/"),"月","/"),"日",""),"-","/"),".","/")</f>
        <v/>
      </c>
    </row>
    <row r="95">
      <c r="A95" s="131" t="n"/>
      <c r="B95">
        <f>TRIM(SUBSTITUTE(SUBSTITUTE(SUBSTITUTE(A95,CHAR(9)," "),"　"," "),CHAR(160)," "))</f>
        <v/>
      </c>
      <c r="C95">
        <f>IF(B95="",0,LEN(B95)-LEN(SUBSTITUTE(B95," ",""))+1)</f>
        <v/>
      </c>
      <c r="D95">
        <f>IF(C95&gt;=1,TRIM(MID(SUBSTITUTE(B95," ",REPT(" ",200)),1,200)),"")</f>
        <v/>
      </c>
      <c r="E95">
        <f>IF(C95&gt;=2,TRIM(MID(SUBSTITUTE(B95," ",REPT(" ",200)),201,200)),"")</f>
        <v/>
      </c>
      <c r="F95">
        <f>IF(C95&gt;=3,TRIM(MID(SUBSTITUTE(B95," ",REPT(" ",200)),401,200)),"")</f>
        <v/>
      </c>
      <c r="G95">
        <f>IF(C95&gt;=4,TRIM(MID(SUBSTITUTE(B95," ",REPT(" ",200)),601,200)),"")</f>
        <v/>
      </c>
      <c r="H95">
        <f>IF(C95&gt;=5,TRIM(MID(SUBSTITUTE(B95," ",REPT(" ",200)),801,200)),"")</f>
        <v/>
      </c>
      <c r="I95">
        <f>IF(C95&gt;=6,TRIM(MID(SUBSTITUTE(B95," ",REPT(" ",200)),1001,200)),"")</f>
        <v/>
      </c>
      <c r="J95">
        <f>IF(C95&gt;=7,TRIM(MID(SUBSTITUTE(B95," ",REPT(" ",200)),1201,200)),"")</f>
        <v/>
      </c>
      <c r="K95">
        <f>IF(C95&gt;=8,TRIM(MID(SUBSTITUTE(B95," ",REPT(" ",200)),1401,200)),"")</f>
        <v/>
      </c>
      <c r="L95">
        <f>SUBSTITUTE(SUBSTITUTE(SUBSTITUTE(D95,"年","-"),"組","-"),"番","")</f>
        <v/>
      </c>
      <c r="M95">
        <f>IF(D95="",0,IF(ISNUMBER(VALUE(SUBSTITUTE(L95,"-",""))),1,0))</f>
        <v/>
      </c>
      <c r="N95">
        <f>IF(M95=0,"",IFERROR(VALUE(TRIM(MID(SUBSTITUTE(L95,"-",REPT(" ",100)),101,100))),""))</f>
        <v/>
      </c>
      <c r="O95">
        <f>IF(M95=0,"",IFERROR(VALUE(TRIM(RIGHT(SUBSTITUTE(L95,"-",REPT(" ",100)),100))),""))</f>
        <v/>
      </c>
      <c r="P95">
        <f>IF(M95=1,E95,D95)</f>
        <v/>
      </c>
      <c r="Q95">
        <f>IF(C95&lt;2,"",TRIM(IF(AND(2&gt;=IF(M95=1,3,2),2&lt;=C95-IF(S95="",0,1)),E95&amp;" ","")&amp;IF(AND(3&gt;=IF(M95=1,3,2),3&lt;=C95-IF(S95="",0,1)),F95&amp;" ","")&amp;IF(AND(4&gt;=IF(M95=1,3,2),4&lt;=C95-IF(S95="",0,1)),G95&amp;" ","")&amp;IF(AND(5&gt;=IF(M95=1,3,2),5&lt;=C95-IF(S95="",0,1)),H95&amp;" ","")&amp;IF(AND(6&gt;=IF(M95=1,3,2),6&lt;=C95-IF(S95="",0,1)),I95&amp;" ","")&amp;IF(AND(7&gt;=IF(M95=1,3,2),7&lt;=C95-IF(S95="",0,1)),J95&amp;" ","")&amp;IF(AND(8&gt;=IF(M95=1,3,2),8&lt;=C95-IF(S95="",0,1)),K95&amp;" ","")))</f>
        <v/>
      </c>
      <c r="R95">
        <f>IF(Q95="","",IFERROR(VLOOKUP(Q95,資格マスタ!$A:$B,2,FALSE),Q95))</f>
        <v/>
      </c>
      <c r="S95" s="132">
        <f>IF(C95&lt;2,"",IFERROR(IF(OR(LEFT(INDEX(D95:K95,MIN(8,MAX(1,C95))),2)="令和",LEFT(INDEX(D95:K95,MIN(8,MAX(1,C95))),2)="平成",LEFT(INDEX(D95:K95,MIN(8,MAX(1,C95))),2)="昭和"),DATE(VALUE(MID(INDEX(D95:K95,MIN(8,MAX(1,C95))),3,FIND("年",INDEX(D95:K95,MIN(8,MAX(1,C95))))-3))+IF(LEFT(INDEX(D95:K95,MIN(8,MAX(1,C95))),2)="令和",2018,IF(LEFT(INDEX(D95:K95,MIN(8,MAX(1,C95))),2)="平成",1988,1925)),VALUE(MID(INDEX(D95:K95,MIN(8,MAX(1,C95))),FIND("年",INDEX(D95:K95,MIN(8,MAX(1,C95))))+1,FIND("月",INDEX(D95:K95,MIN(8,MAX(1,C95))))-FIND("年",INDEX(D95:K95,MIN(8,MAX(1,C95))))-1)),VALUE(SUBSTITUTE(MID(INDEX(D95:K95,MIN(8,MAX(1,C95))),FIND("月",INDEX(D95:K95,MIN(8,MAX(1,C95))))+1,10),"日",""))),DATE(VALUE(TRIM(MID(SUBSTITUTE(AA95,"/",REPT(" ",50)),1,50))),VALUE(TRIM(MID(SUBSTITUTE(AA95,"/",REPT(" ",50)),51,50))),VALUE(TRIM(MID(SUBSTITUTE(AA95,"/",REPT(" ",50)),101,50))))),IFERROR(DATEVALUE(INDEX(D95:K95,MIN(8,MAX(1,C95)))),"")))</f>
        <v/>
      </c>
      <c r="T95">
        <f>IF(B95="","",IFERROR(MATCH(O95,入力!$C$5:$C$44,0),IFERROR(MATCH(SUBSTITUTE(SUBSTITUTE(P95," ",""),"　",""),入力!$AJ$5:$AJ$44,0),"")))</f>
        <v/>
      </c>
      <c r="U95">
        <f>IF(T95="","",INDEX(入力!$D$5:$D$44,T95))</f>
        <v/>
      </c>
      <c r="V95">
        <f>IF(B95="","",IF(T95="","要確認（名簿と照合できません）",IF(R95="","要確認（資格名がありません）",IF(S95="","要確認（取得日が読めません）",IF((IF(INDEX(入力!$N$5:$N$44,T95)=R95,1,0)+IF(INDEX(入力!$P$5:$P$44,T95)=R95,1,0)+IF(INDEX(入力!$R$5:$R$44,T95)=R95,1,0)+IF(INDEX(入力!$T$5:$T$44,T95)=R95,1,0)+IF(INDEX(入力!$V$5:$V$44,T95)=R95,1,0)+IF(INDEX(入力!$X$5:$X$44,T95)=R95,1,0))+(COUNTIFS($T$6:$T$205,T95,$R$6:$R$205,R95,$X$6:$X$205,"&lt;"&amp;X95))&gt;0,"重複","反映")))))</f>
        <v/>
      </c>
      <c r="W95">
        <f>IF(V95="反映",1,0)</f>
        <v/>
      </c>
      <c r="X95" t="n">
        <v>95</v>
      </c>
      <c r="Y95">
        <f>IF(W95=0,"",COUNTIFS($T$6:$T$205,T95,$W$6:$W$205,1,$S$6:$S$205,"&lt;"&amp;S95)+COUNTIFS($T$6:$T$205,T95,$W$6:$W$205,1,$S$6:$S$205,S95,$X$6:$X$205,"&lt;"&amp;X95)+1)</f>
        <v/>
      </c>
      <c r="Z95">
        <f>IF(Y95="","",T95&amp;"_"&amp;Y95)</f>
        <v/>
      </c>
      <c r="AA95">
        <f>SUBSTITUTE(SUBSTITUTE(SUBSTITUTE(SUBSTITUTE(SUBSTITUTE(INDEX(D95:K95,MIN(8,MAX(1,C95))),"年","/"),"月","/"),"日",""),"-","/"),".","/")</f>
        <v/>
      </c>
    </row>
    <row r="96">
      <c r="A96" s="131" t="n"/>
      <c r="B96">
        <f>TRIM(SUBSTITUTE(SUBSTITUTE(SUBSTITUTE(A96,CHAR(9)," "),"　"," "),CHAR(160)," "))</f>
        <v/>
      </c>
      <c r="C96">
        <f>IF(B96="",0,LEN(B96)-LEN(SUBSTITUTE(B96," ",""))+1)</f>
        <v/>
      </c>
      <c r="D96">
        <f>IF(C96&gt;=1,TRIM(MID(SUBSTITUTE(B96," ",REPT(" ",200)),1,200)),"")</f>
        <v/>
      </c>
      <c r="E96">
        <f>IF(C96&gt;=2,TRIM(MID(SUBSTITUTE(B96," ",REPT(" ",200)),201,200)),"")</f>
        <v/>
      </c>
      <c r="F96">
        <f>IF(C96&gt;=3,TRIM(MID(SUBSTITUTE(B96," ",REPT(" ",200)),401,200)),"")</f>
        <v/>
      </c>
      <c r="G96">
        <f>IF(C96&gt;=4,TRIM(MID(SUBSTITUTE(B96," ",REPT(" ",200)),601,200)),"")</f>
        <v/>
      </c>
      <c r="H96">
        <f>IF(C96&gt;=5,TRIM(MID(SUBSTITUTE(B96," ",REPT(" ",200)),801,200)),"")</f>
        <v/>
      </c>
      <c r="I96">
        <f>IF(C96&gt;=6,TRIM(MID(SUBSTITUTE(B96," ",REPT(" ",200)),1001,200)),"")</f>
        <v/>
      </c>
      <c r="J96">
        <f>IF(C96&gt;=7,TRIM(MID(SUBSTITUTE(B96," ",REPT(" ",200)),1201,200)),"")</f>
        <v/>
      </c>
      <c r="K96">
        <f>IF(C96&gt;=8,TRIM(MID(SUBSTITUTE(B96," ",REPT(" ",200)),1401,200)),"")</f>
        <v/>
      </c>
      <c r="L96">
        <f>SUBSTITUTE(SUBSTITUTE(SUBSTITUTE(D96,"年","-"),"組","-"),"番","")</f>
        <v/>
      </c>
      <c r="M96">
        <f>IF(D96="",0,IF(ISNUMBER(VALUE(SUBSTITUTE(L96,"-",""))),1,0))</f>
        <v/>
      </c>
      <c r="N96">
        <f>IF(M96=0,"",IFERROR(VALUE(TRIM(MID(SUBSTITUTE(L96,"-",REPT(" ",100)),101,100))),""))</f>
        <v/>
      </c>
      <c r="O96">
        <f>IF(M96=0,"",IFERROR(VALUE(TRIM(RIGHT(SUBSTITUTE(L96,"-",REPT(" ",100)),100))),""))</f>
        <v/>
      </c>
      <c r="P96">
        <f>IF(M96=1,E96,D96)</f>
        <v/>
      </c>
      <c r="Q96">
        <f>IF(C96&lt;2,"",TRIM(IF(AND(2&gt;=IF(M96=1,3,2),2&lt;=C96-IF(S96="",0,1)),E96&amp;" ","")&amp;IF(AND(3&gt;=IF(M96=1,3,2),3&lt;=C96-IF(S96="",0,1)),F96&amp;" ","")&amp;IF(AND(4&gt;=IF(M96=1,3,2),4&lt;=C96-IF(S96="",0,1)),G96&amp;" ","")&amp;IF(AND(5&gt;=IF(M96=1,3,2),5&lt;=C96-IF(S96="",0,1)),H96&amp;" ","")&amp;IF(AND(6&gt;=IF(M96=1,3,2),6&lt;=C96-IF(S96="",0,1)),I96&amp;" ","")&amp;IF(AND(7&gt;=IF(M96=1,3,2),7&lt;=C96-IF(S96="",0,1)),J96&amp;" ","")&amp;IF(AND(8&gt;=IF(M96=1,3,2),8&lt;=C96-IF(S96="",0,1)),K96&amp;" ","")))</f>
        <v/>
      </c>
      <c r="R96">
        <f>IF(Q96="","",IFERROR(VLOOKUP(Q96,資格マスタ!$A:$B,2,FALSE),Q96))</f>
        <v/>
      </c>
      <c r="S96" s="132">
        <f>IF(C96&lt;2,"",IFERROR(IF(OR(LEFT(INDEX(D96:K96,MIN(8,MAX(1,C96))),2)="令和",LEFT(INDEX(D96:K96,MIN(8,MAX(1,C96))),2)="平成",LEFT(INDEX(D96:K96,MIN(8,MAX(1,C96))),2)="昭和"),DATE(VALUE(MID(INDEX(D96:K96,MIN(8,MAX(1,C96))),3,FIND("年",INDEX(D96:K96,MIN(8,MAX(1,C96))))-3))+IF(LEFT(INDEX(D96:K96,MIN(8,MAX(1,C96))),2)="令和",2018,IF(LEFT(INDEX(D96:K96,MIN(8,MAX(1,C96))),2)="平成",1988,1925)),VALUE(MID(INDEX(D96:K96,MIN(8,MAX(1,C96))),FIND("年",INDEX(D96:K96,MIN(8,MAX(1,C96))))+1,FIND("月",INDEX(D96:K96,MIN(8,MAX(1,C96))))-FIND("年",INDEX(D96:K96,MIN(8,MAX(1,C96))))-1)),VALUE(SUBSTITUTE(MID(INDEX(D96:K96,MIN(8,MAX(1,C96))),FIND("月",INDEX(D96:K96,MIN(8,MAX(1,C96))))+1,10),"日",""))),DATE(VALUE(TRIM(MID(SUBSTITUTE(AA96,"/",REPT(" ",50)),1,50))),VALUE(TRIM(MID(SUBSTITUTE(AA96,"/",REPT(" ",50)),51,50))),VALUE(TRIM(MID(SUBSTITUTE(AA96,"/",REPT(" ",50)),101,50))))),IFERROR(DATEVALUE(INDEX(D96:K96,MIN(8,MAX(1,C96)))),"")))</f>
        <v/>
      </c>
      <c r="T96">
        <f>IF(B96="","",IFERROR(MATCH(O96,入力!$C$5:$C$44,0),IFERROR(MATCH(SUBSTITUTE(SUBSTITUTE(P96," ",""),"　",""),入力!$AJ$5:$AJ$44,0),"")))</f>
        <v/>
      </c>
      <c r="U96">
        <f>IF(T96="","",INDEX(入力!$D$5:$D$44,T96))</f>
        <v/>
      </c>
      <c r="V96">
        <f>IF(B96="","",IF(T96="","要確認（名簿と照合できません）",IF(R96="","要確認（資格名がありません）",IF(S96="","要確認（取得日が読めません）",IF((IF(INDEX(入力!$N$5:$N$44,T96)=R96,1,0)+IF(INDEX(入力!$P$5:$P$44,T96)=R96,1,0)+IF(INDEX(入力!$R$5:$R$44,T96)=R96,1,0)+IF(INDEX(入力!$T$5:$T$44,T96)=R96,1,0)+IF(INDEX(入力!$V$5:$V$44,T96)=R96,1,0)+IF(INDEX(入力!$X$5:$X$44,T96)=R96,1,0))+(COUNTIFS($T$6:$T$205,T96,$R$6:$R$205,R96,$X$6:$X$205,"&lt;"&amp;X96))&gt;0,"重複","反映")))))</f>
        <v/>
      </c>
      <c r="W96">
        <f>IF(V96="反映",1,0)</f>
        <v/>
      </c>
      <c r="X96" t="n">
        <v>96</v>
      </c>
      <c r="Y96">
        <f>IF(W96=0,"",COUNTIFS($T$6:$T$205,T96,$W$6:$W$205,1,$S$6:$S$205,"&lt;"&amp;S96)+COUNTIFS($T$6:$T$205,T96,$W$6:$W$205,1,$S$6:$S$205,S96,$X$6:$X$205,"&lt;"&amp;X96)+1)</f>
        <v/>
      </c>
      <c r="Z96">
        <f>IF(Y96="","",T96&amp;"_"&amp;Y96)</f>
        <v/>
      </c>
      <c r="AA96">
        <f>SUBSTITUTE(SUBSTITUTE(SUBSTITUTE(SUBSTITUTE(SUBSTITUTE(INDEX(D96:K96,MIN(8,MAX(1,C96))),"年","/"),"月","/"),"日",""),"-","/"),".","/")</f>
        <v/>
      </c>
    </row>
    <row r="97">
      <c r="A97" s="131" t="n"/>
      <c r="B97">
        <f>TRIM(SUBSTITUTE(SUBSTITUTE(SUBSTITUTE(A97,CHAR(9)," "),"　"," "),CHAR(160)," "))</f>
        <v/>
      </c>
      <c r="C97">
        <f>IF(B97="",0,LEN(B97)-LEN(SUBSTITUTE(B97," ",""))+1)</f>
        <v/>
      </c>
      <c r="D97">
        <f>IF(C97&gt;=1,TRIM(MID(SUBSTITUTE(B97," ",REPT(" ",200)),1,200)),"")</f>
        <v/>
      </c>
      <c r="E97">
        <f>IF(C97&gt;=2,TRIM(MID(SUBSTITUTE(B97," ",REPT(" ",200)),201,200)),"")</f>
        <v/>
      </c>
      <c r="F97">
        <f>IF(C97&gt;=3,TRIM(MID(SUBSTITUTE(B97," ",REPT(" ",200)),401,200)),"")</f>
        <v/>
      </c>
      <c r="G97">
        <f>IF(C97&gt;=4,TRIM(MID(SUBSTITUTE(B97," ",REPT(" ",200)),601,200)),"")</f>
        <v/>
      </c>
      <c r="H97">
        <f>IF(C97&gt;=5,TRIM(MID(SUBSTITUTE(B97," ",REPT(" ",200)),801,200)),"")</f>
        <v/>
      </c>
      <c r="I97">
        <f>IF(C97&gt;=6,TRIM(MID(SUBSTITUTE(B97," ",REPT(" ",200)),1001,200)),"")</f>
        <v/>
      </c>
      <c r="J97">
        <f>IF(C97&gt;=7,TRIM(MID(SUBSTITUTE(B97," ",REPT(" ",200)),1201,200)),"")</f>
        <v/>
      </c>
      <c r="K97">
        <f>IF(C97&gt;=8,TRIM(MID(SUBSTITUTE(B97," ",REPT(" ",200)),1401,200)),"")</f>
        <v/>
      </c>
      <c r="L97">
        <f>SUBSTITUTE(SUBSTITUTE(SUBSTITUTE(D97,"年","-"),"組","-"),"番","")</f>
        <v/>
      </c>
      <c r="M97">
        <f>IF(D97="",0,IF(ISNUMBER(VALUE(SUBSTITUTE(L97,"-",""))),1,0))</f>
        <v/>
      </c>
      <c r="N97">
        <f>IF(M97=0,"",IFERROR(VALUE(TRIM(MID(SUBSTITUTE(L97,"-",REPT(" ",100)),101,100))),""))</f>
        <v/>
      </c>
      <c r="O97">
        <f>IF(M97=0,"",IFERROR(VALUE(TRIM(RIGHT(SUBSTITUTE(L97,"-",REPT(" ",100)),100))),""))</f>
        <v/>
      </c>
      <c r="P97">
        <f>IF(M97=1,E97,D97)</f>
        <v/>
      </c>
      <c r="Q97">
        <f>IF(C97&lt;2,"",TRIM(IF(AND(2&gt;=IF(M97=1,3,2),2&lt;=C97-IF(S97="",0,1)),E97&amp;" ","")&amp;IF(AND(3&gt;=IF(M97=1,3,2),3&lt;=C97-IF(S97="",0,1)),F97&amp;" ","")&amp;IF(AND(4&gt;=IF(M97=1,3,2),4&lt;=C97-IF(S97="",0,1)),G97&amp;" ","")&amp;IF(AND(5&gt;=IF(M97=1,3,2),5&lt;=C97-IF(S97="",0,1)),H97&amp;" ","")&amp;IF(AND(6&gt;=IF(M97=1,3,2),6&lt;=C97-IF(S97="",0,1)),I97&amp;" ","")&amp;IF(AND(7&gt;=IF(M97=1,3,2),7&lt;=C97-IF(S97="",0,1)),J97&amp;" ","")&amp;IF(AND(8&gt;=IF(M97=1,3,2),8&lt;=C97-IF(S97="",0,1)),K97&amp;" ","")))</f>
        <v/>
      </c>
      <c r="R97">
        <f>IF(Q97="","",IFERROR(VLOOKUP(Q97,資格マスタ!$A:$B,2,FALSE),Q97))</f>
        <v/>
      </c>
      <c r="S97" s="132">
        <f>IF(C97&lt;2,"",IFERROR(IF(OR(LEFT(INDEX(D97:K97,MIN(8,MAX(1,C97))),2)="令和",LEFT(INDEX(D97:K97,MIN(8,MAX(1,C97))),2)="平成",LEFT(INDEX(D97:K97,MIN(8,MAX(1,C97))),2)="昭和"),DATE(VALUE(MID(INDEX(D97:K97,MIN(8,MAX(1,C97))),3,FIND("年",INDEX(D97:K97,MIN(8,MAX(1,C97))))-3))+IF(LEFT(INDEX(D97:K97,MIN(8,MAX(1,C97))),2)="令和",2018,IF(LEFT(INDEX(D97:K97,MIN(8,MAX(1,C97))),2)="平成",1988,1925)),VALUE(MID(INDEX(D97:K97,MIN(8,MAX(1,C97))),FIND("年",INDEX(D97:K97,MIN(8,MAX(1,C97))))+1,FIND("月",INDEX(D97:K97,MIN(8,MAX(1,C97))))-FIND("年",INDEX(D97:K97,MIN(8,MAX(1,C97))))-1)),VALUE(SUBSTITUTE(MID(INDEX(D97:K97,MIN(8,MAX(1,C97))),FIND("月",INDEX(D97:K97,MIN(8,MAX(1,C97))))+1,10),"日",""))),DATE(VALUE(TRIM(MID(SUBSTITUTE(AA97,"/",REPT(" ",50)),1,50))),VALUE(TRIM(MID(SUBSTITUTE(AA97,"/",REPT(" ",50)),51,50))),VALUE(TRIM(MID(SUBSTITUTE(AA97,"/",REPT(" ",50)),101,50))))),IFERROR(DATEVALUE(INDEX(D97:K97,MIN(8,MAX(1,C97)))),"")))</f>
        <v/>
      </c>
      <c r="T97">
        <f>IF(B97="","",IFERROR(MATCH(O97,入力!$C$5:$C$44,0),IFERROR(MATCH(SUBSTITUTE(SUBSTITUTE(P97," ",""),"　",""),入力!$AJ$5:$AJ$44,0),"")))</f>
        <v/>
      </c>
      <c r="U97">
        <f>IF(T97="","",INDEX(入力!$D$5:$D$44,T97))</f>
        <v/>
      </c>
      <c r="V97">
        <f>IF(B97="","",IF(T97="","要確認（名簿と照合できません）",IF(R97="","要確認（資格名がありません）",IF(S97="","要確認（取得日が読めません）",IF((IF(INDEX(入力!$N$5:$N$44,T97)=R97,1,0)+IF(INDEX(入力!$P$5:$P$44,T97)=R97,1,0)+IF(INDEX(入力!$R$5:$R$44,T97)=R97,1,0)+IF(INDEX(入力!$T$5:$T$44,T97)=R97,1,0)+IF(INDEX(入力!$V$5:$V$44,T97)=R97,1,0)+IF(INDEX(入力!$X$5:$X$44,T97)=R97,1,0))+(COUNTIFS($T$6:$T$205,T97,$R$6:$R$205,R97,$X$6:$X$205,"&lt;"&amp;X97))&gt;0,"重複","反映")))))</f>
        <v/>
      </c>
      <c r="W97">
        <f>IF(V97="反映",1,0)</f>
        <v/>
      </c>
      <c r="X97" t="n">
        <v>97</v>
      </c>
      <c r="Y97">
        <f>IF(W97=0,"",COUNTIFS($T$6:$T$205,T97,$W$6:$W$205,1,$S$6:$S$205,"&lt;"&amp;S97)+COUNTIFS($T$6:$T$205,T97,$W$6:$W$205,1,$S$6:$S$205,S97,$X$6:$X$205,"&lt;"&amp;X97)+1)</f>
        <v/>
      </c>
      <c r="Z97">
        <f>IF(Y97="","",T97&amp;"_"&amp;Y97)</f>
        <v/>
      </c>
      <c r="AA97">
        <f>SUBSTITUTE(SUBSTITUTE(SUBSTITUTE(SUBSTITUTE(SUBSTITUTE(INDEX(D97:K97,MIN(8,MAX(1,C97))),"年","/"),"月","/"),"日",""),"-","/"),".","/")</f>
        <v/>
      </c>
    </row>
    <row r="98">
      <c r="A98" s="131" t="n"/>
      <c r="B98">
        <f>TRIM(SUBSTITUTE(SUBSTITUTE(SUBSTITUTE(A98,CHAR(9)," "),"　"," "),CHAR(160)," "))</f>
        <v/>
      </c>
      <c r="C98">
        <f>IF(B98="",0,LEN(B98)-LEN(SUBSTITUTE(B98," ",""))+1)</f>
        <v/>
      </c>
      <c r="D98">
        <f>IF(C98&gt;=1,TRIM(MID(SUBSTITUTE(B98," ",REPT(" ",200)),1,200)),"")</f>
        <v/>
      </c>
      <c r="E98">
        <f>IF(C98&gt;=2,TRIM(MID(SUBSTITUTE(B98," ",REPT(" ",200)),201,200)),"")</f>
        <v/>
      </c>
      <c r="F98">
        <f>IF(C98&gt;=3,TRIM(MID(SUBSTITUTE(B98," ",REPT(" ",200)),401,200)),"")</f>
        <v/>
      </c>
      <c r="G98">
        <f>IF(C98&gt;=4,TRIM(MID(SUBSTITUTE(B98," ",REPT(" ",200)),601,200)),"")</f>
        <v/>
      </c>
      <c r="H98">
        <f>IF(C98&gt;=5,TRIM(MID(SUBSTITUTE(B98," ",REPT(" ",200)),801,200)),"")</f>
        <v/>
      </c>
      <c r="I98">
        <f>IF(C98&gt;=6,TRIM(MID(SUBSTITUTE(B98," ",REPT(" ",200)),1001,200)),"")</f>
        <v/>
      </c>
      <c r="J98">
        <f>IF(C98&gt;=7,TRIM(MID(SUBSTITUTE(B98," ",REPT(" ",200)),1201,200)),"")</f>
        <v/>
      </c>
      <c r="K98">
        <f>IF(C98&gt;=8,TRIM(MID(SUBSTITUTE(B98," ",REPT(" ",200)),1401,200)),"")</f>
        <v/>
      </c>
      <c r="L98">
        <f>SUBSTITUTE(SUBSTITUTE(SUBSTITUTE(D98,"年","-"),"組","-"),"番","")</f>
        <v/>
      </c>
      <c r="M98">
        <f>IF(D98="",0,IF(ISNUMBER(VALUE(SUBSTITUTE(L98,"-",""))),1,0))</f>
        <v/>
      </c>
      <c r="N98">
        <f>IF(M98=0,"",IFERROR(VALUE(TRIM(MID(SUBSTITUTE(L98,"-",REPT(" ",100)),101,100))),""))</f>
        <v/>
      </c>
      <c r="O98">
        <f>IF(M98=0,"",IFERROR(VALUE(TRIM(RIGHT(SUBSTITUTE(L98,"-",REPT(" ",100)),100))),""))</f>
        <v/>
      </c>
      <c r="P98">
        <f>IF(M98=1,E98,D98)</f>
        <v/>
      </c>
      <c r="Q98">
        <f>IF(C98&lt;2,"",TRIM(IF(AND(2&gt;=IF(M98=1,3,2),2&lt;=C98-IF(S98="",0,1)),E98&amp;" ","")&amp;IF(AND(3&gt;=IF(M98=1,3,2),3&lt;=C98-IF(S98="",0,1)),F98&amp;" ","")&amp;IF(AND(4&gt;=IF(M98=1,3,2),4&lt;=C98-IF(S98="",0,1)),G98&amp;" ","")&amp;IF(AND(5&gt;=IF(M98=1,3,2),5&lt;=C98-IF(S98="",0,1)),H98&amp;" ","")&amp;IF(AND(6&gt;=IF(M98=1,3,2),6&lt;=C98-IF(S98="",0,1)),I98&amp;" ","")&amp;IF(AND(7&gt;=IF(M98=1,3,2),7&lt;=C98-IF(S98="",0,1)),J98&amp;" ","")&amp;IF(AND(8&gt;=IF(M98=1,3,2),8&lt;=C98-IF(S98="",0,1)),K98&amp;" ","")))</f>
        <v/>
      </c>
      <c r="R98">
        <f>IF(Q98="","",IFERROR(VLOOKUP(Q98,資格マスタ!$A:$B,2,FALSE),Q98))</f>
        <v/>
      </c>
      <c r="S98" s="132">
        <f>IF(C98&lt;2,"",IFERROR(IF(OR(LEFT(INDEX(D98:K98,MIN(8,MAX(1,C98))),2)="令和",LEFT(INDEX(D98:K98,MIN(8,MAX(1,C98))),2)="平成",LEFT(INDEX(D98:K98,MIN(8,MAX(1,C98))),2)="昭和"),DATE(VALUE(MID(INDEX(D98:K98,MIN(8,MAX(1,C98))),3,FIND("年",INDEX(D98:K98,MIN(8,MAX(1,C98))))-3))+IF(LEFT(INDEX(D98:K98,MIN(8,MAX(1,C98))),2)="令和",2018,IF(LEFT(INDEX(D98:K98,MIN(8,MAX(1,C98))),2)="平成",1988,1925)),VALUE(MID(INDEX(D98:K98,MIN(8,MAX(1,C98))),FIND("年",INDEX(D98:K98,MIN(8,MAX(1,C98))))+1,FIND("月",INDEX(D98:K98,MIN(8,MAX(1,C98))))-FIND("年",INDEX(D98:K98,MIN(8,MAX(1,C98))))-1)),VALUE(SUBSTITUTE(MID(INDEX(D98:K98,MIN(8,MAX(1,C98))),FIND("月",INDEX(D98:K98,MIN(8,MAX(1,C98))))+1,10),"日",""))),DATE(VALUE(TRIM(MID(SUBSTITUTE(AA98,"/",REPT(" ",50)),1,50))),VALUE(TRIM(MID(SUBSTITUTE(AA98,"/",REPT(" ",50)),51,50))),VALUE(TRIM(MID(SUBSTITUTE(AA98,"/",REPT(" ",50)),101,50))))),IFERROR(DATEVALUE(INDEX(D98:K98,MIN(8,MAX(1,C98)))),"")))</f>
        <v/>
      </c>
      <c r="T98">
        <f>IF(B98="","",IFERROR(MATCH(O98,入力!$C$5:$C$44,0),IFERROR(MATCH(SUBSTITUTE(SUBSTITUTE(P98," ",""),"　",""),入力!$AJ$5:$AJ$44,0),"")))</f>
        <v/>
      </c>
      <c r="U98">
        <f>IF(T98="","",INDEX(入力!$D$5:$D$44,T98))</f>
        <v/>
      </c>
      <c r="V98">
        <f>IF(B98="","",IF(T98="","要確認（名簿と照合できません）",IF(R98="","要確認（資格名がありません）",IF(S98="","要確認（取得日が読めません）",IF((IF(INDEX(入力!$N$5:$N$44,T98)=R98,1,0)+IF(INDEX(入力!$P$5:$P$44,T98)=R98,1,0)+IF(INDEX(入力!$R$5:$R$44,T98)=R98,1,0)+IF(INDEX(入力!$T$5:$T$44,T98)=R98,1,0)+IF(INDEX(入力!$V$5:$V$44,T98)=R98,1,0)+IF(INDEX(入力!$X$5:$X$44,T98)=R98,1,0))+(COUNTIFS($T$6:$T$205,T98,$R$6:$R$205,R98,$X$6:$X$205,"&lt;"&amp;X98))&gt;0,"重複","反映")))))</f>
        <v/>
      </c>
      <c r="W98">
        <f>IF(V98="反映",1,0)</f>
        <v/>
      </c>
      <c r="X98" t="n">
        <v>98</v>
      </c>
      <c r="Y98">
        <f>IF(W98=0,"",COUNTIFS($T$6:$T$205,T98,$W$6:$W$205,1,$S$6:$S$205,"&lt;"&amp;S98)+COUNTIFS($T$6:$T$205,T98,$W$6:$W$205,1,$S$6:$S$205,S98,$X$6:$X$205,"&lt;"&amp;X98)+1)</f>
        <v/>
      </c>
      <c r="Z98">
        <f>IF(Y98="","",T98&amp;"_"&amp;Y98)</f>
        <v/>
      </c>
      <c r="AA98">
        <f>SUBSTITUTE(SUBSTITUTE(SUBSTITUTE(SUBSTITUTE(SUBSTITUTE(INDEX(D98:K98,MIN(8,MAX(1,C98))),"年","/"),"月","/"),"日",""),"-","/"),".","/")</f>
        <v/>
      </c>
    </row>
    <row r="99">
      <c r="A99" s="131" t="n"/>
      <c r="B99">
        <f>TRIM(SUBSTITUTE(SUBSTITUTE(SUBSTITUTE(A99,CHAR(9)," "),"　"," "),CHAR(160)," "))</f>
        <v/>
      </c>
      <c r="C99">
        <f>IF(B99="",0,LEN(B99)-LEN(SUBSTITUTE(B99," ",""))+1)</f>
        <v/>
      </c>
      <c r="D99">
        <f>IF(C99&gt;=1,TRIM(MID(SUBSTITUTE(B99," ",REPT(" ",200)),1,200)),"")</f>
        <v/>
      </c>
      <c r="E99">
        <f>IF(C99&gt;=2,TRIM(MID(SUBSTITUTE(B99," ",REPT(" ",200)),201,200)),"")</f>
        <v/>
      </c>
      <c r="F99">
        <f>IF(C99&gt;=3,TRIM(MID(SUBSTITUTE(B99," ",REPT(" ",200)),401,200)),"")</f>
        <v/>
      </c>
      <c r="G99">
        <f>IF(C99&gt;=4,TRIM(MID(SUBSTITUTE(B99," ",REPT(" ",200)),601,200)),"")</f>
        <v/>
      </c>
      <c r="H99">
        <f>IF(C99&gt;=5,TRIM(MID(SUBSTITUTE(B99," ",REPT(" ",200)),801,200)),"")</f>
        <v/>
      </c>
      <c r="I99">
        <f>IF(C99&gt;=6,TRIM(MID(SUBSTITUTE(B99," ",REPT(" ",200)),1001,200)),"")</f>
        <v/>
      </c>
      <c r="J99">
        <f>IF(C99&gt;=7,TRIM(MID(SUBSTITUTE(B99," ",REPT(" ",200)),1201,200)),"")</f>
        <v/>
      </c>
      <c r="K99">
        <f>IF(C99&gt;=8,TRIM(MID(SUBSTITUTE(B99," ",REPT(" ",200)),1401,200)),"")</f>
        <v/>
      </c>
      <c r="L99">
        <f>SUBSTITUTE(SUBSTITUTE(SUBSTITUTE(D99,"年","-"),"組","-"),"番","")</f>
        <v/>
      </c>
      <c r="M99">
        <f>IF(D99="",0,IF(ISNUMBER(VALUE(SUBSTITUTE(L99,"-",""))),1,0))</f>
        <v/>
      </c>
      <c r="N99">
        <f>IF(M99=0,"",IFERROR(VALUE(TRIM(MID(SUBSTITUTE(L99,"-",REPT(" ",100)),101,100))),""))</f>
        <v/>
      </c>
      <c r="O99">
        <f>IF(M99=0,"",IFERROR(VALUE(TRIM(RIGHT(SUBSTITUTE(L99,"-",REPT(" ",100)),100))),""))</f>
        <v/>
      </c>
      <c r="P99">
        <f>IF(M99=1,E99,D99)</f>
        <v/>
      </c>
      <c r="Q99">
        <f>IF(C99&lt;2,"",TRIM(IF(AND(2&gt;=IF(M99=1,3,2),2&lt;=C99-IF(S99="",0,1)),E99&amp;" ","")&amp;IF(AND(3&gt;=IF(M99=1,3,2),3&lt;=C99-IF(S99="",0,1)),F99&amp;" ","")&amp;IF(AND(4&gt;=IF(M99=1,3,2),4&lt;=C99-IF(S99="",0,1)),G99&amp;" ","")&amp;IF(AND(5&gt;=IF(M99=1,3,2),5&lt;=C99-IF(S99="",0,1)),H99&amp;" ","")&amp;IF(AND(6&gt;=IF(M99=1,3,2),6&lt;=C99-IF(S99="",0,1)),I99&amp;" ","")&amp;IF(AND(7&gt;=IF(M99=1,3,2),7&lt;=C99-IF(S99="",0,1)),J99&amp;" ","")&amp;IF(AND(8&gt;=IF(M99=1,3,2),8&lt;=C99-IF(S99="",0,1)),K99&amp;" ","")))</f>
        <v/>
      </c>
      <c r="R99">
        <f>IF(Q99="","",IFERROR(VLOOKUP(Q99,資格マスタ!$A:$B,2,FALSE),Q99))</f>
        <v/>
      </c>
      <c r="S99" s="132">
        <f>IF(C99&lt;2,"",IFERROR(IF(OR(LEFT(INDEX(D99:K99,MIN(8,MAX(1,C99))),2)="令和",LEFT(INDEX(D99:K99,MIN(8,MAX(1,C99))),2)="平成",LEFT(INDEX(D99:K99,MIN(8,MAX(1,C99))),2)="昭和"),DATE(VALUE(MID(INDEX(D99:K99,MIN(8,MAX(1,C99))),3,FIND("年",INDEX(D99:K99,MIN(8,MAX(1,C99))))-3))+IF(LEFT(INDEX(D99:K99,MIN(8,MAX(1,C99))),2)="令和",2018,IF(LEFT(INDEX(D99:K99,MIN(8,MAX(1,C99))),2)="平成",1988,1925)),VALUE(MID(INDEX(D99:K99,MIN(8,MAX(1,C99))),FIND("年",INDEX(D99:K99,MIN(8,MAX(1,C99))))+1,FIND("月",INDEX(D99:K99,MIN(8,MAX(1,C99))))-FIND("年",INDEX(D99:K99,MIN(8,MAX(1,C99))))-1)),VALUE(SUBSTITUTE(MID(INDEX(D99:K99,MIN(8,MAX(1,C99))),FIND("月",INDEX(D99:K99,MIN(8,MAX(1,C99))))+1,10),"日",""))),DATE(VALUE(TRIM(MID(SUBSTITUTE(AA99,"/",REPT(" ",50)),1,50))),VALUE(TRIM(MID(SUBSTITUTE(AA99,"/",REPT(" ",50)),51,50))),VALUE(TRIM(MID(SUBSTITUTE(AA99,"/",REPT(" ",50)),101,50))))),IFERROR(DATEVALUE(INDEX(D99:K99,MIN(8,MAX(1,C99)))),"")))</f>
        <v/>
      </c>
      <c r="T99">
        <f>IF(B99="","",IFERROR(MATCH(O99,入力!$C$5:$C$44,0),IFERROR(MATCH(SUBSTITUTE(SUBSTITUTE(P99," ",""),"　",""),入力!$AJ$5:$AJ$44,0),"")))</f>
        <v/>
      </c>
      <c r="U99">
        <f>IF(T99="","",INDEX(入力!$D$5:$D$44,T99))</f>
        <v/>
      </c>
      <c r="V99">
        <f>IF(B99="","",IF(T99="","要確認（名簿と照合できません）",IF(R99="","要確認（資格名がありません）",IF(S99="","要確認（取得日が読めません）",IF((IF(INDEX(入力!$N$5:$N$44,T99)=R99,1,0)+IF(INDEX(入力!$P$5:$P$44,T99)=R99,1,0)+IF(INDEX(入力!$R$5:$R$44,T99)=R99,1,0)+IF(INDEX(入力!$T$5:$T$44,T99)=R99,1,0)+IF(INDEX(入力!$V$5:$V$44,T99)=R99,1,0)+IF(INDEX(入力!$X$5:$X$44,T99)=R99,1,0))+(COUNTIFS($T$6:$T$205,T99,$R$6:$R$205,R99,$X$6:$X$205,"&lt;"&amp;X99))&gt;0,"重複","反映")))))</f>
        <v/>
      </c>
      <c r="W99">
        <f>IF(V99="反映",1,0)</f>
        <v/>
      </c>
      <c r="X99" t="n">
        <v>99</v>
      </c>
      <c r="Y99">
        <f>IF(W99=0,"",COUNTIFS($T$6:$T$205,T99,$W$6:$W$205,1,$S$6:$S$205,"&lt;"&amp;S99)+COUNTIFS($T$6:$T$205,T99,$W$6:$W$205,1,$S$6:$S$205,S99,$X$6:$X$205,"&lt;"&amp;X99)+1)</f>
        <v/>
      </c>
      <c r="Z99">
        <f>IF(Y99="","",T99&amp;"_"&amp;Y99)</f>
        <v/>
      </c>
      <c r="AA99">
        <f>SUBSTITUTE(SUBSTITUTE(SUBSTITUTE(SUBSTITUTE(SUBSTITUTE(INDEX(D99:K99,MIN(8,MAX(1,C99))),"年","/"),"月","/"),"日",""),"-","/"),".","/")</f>
        <v/>
      </c>
    </row>
    <row r="100">
      <c r="A100" s="131" t="n"/>
      <c r="B100">
        <f>TRIM(SUBSTITUTE(SUBSTITUTE(SUBSTITUTE(A100,CHAR(9)," "),"　"," "),CHAR(160)," "))</f>
        <v/>
      </c>
      <c r="C100">
        <f>IF(B100="",0,LEN(B100)-LEN(SUBSTITUTE(B100," ",""))+1)</f>
        <v/>
      </c>
      <c r="D100">
        <f>IF(C100&gt;=1,TRIM(MID(SUBSTITUTE(B100," ",REPT(" ",200)),1,200)),"")</f>
        <v/>
      </c>
      <c r="E100">
        <f>IF(C100&gt;=2,TRIM(MID(SUBSTITUTE(B100," ",REPT(" ",200)),201,200)),"")</f>
        <v/>
      </c>
      <c r="F100">
        <f>IF(C100&gt;=3,TRIM(MID(SUBSTITUTE(B100," ",REPT(" ",200)),401,200)),"")</f>
        <v/>
      </c>
      <c r="G100">
        <f>IF(C100&gt;=4,TRIM(MID(SUBSTITUTE(B100," ",REPT(" ",200)),601,200)),"")</f>
        <v/>
      </c>
      <c r="H100">
        <f>IF(C100&gt;=5,TRIM(MID(SUBSTITUTE(B100," ",REPT(" ",200)),801,200)),"")</f>
        <v/>
      </c>
      <c r="I100">
        <f>IF(C100&gt;=6,TRIM(MID(SUBSTITUTE(B100," ",REPT(" ",200)),1001,200)),"")</f>
        <v/>
      </c>
      <c r="J100">
        <f>IF(C100&gt;=7,TRIM(MID(SUBSTITUTE(B100," ",REPT(" ",200)),1201,200)),"")</f>
        <v/>
      </c>
      <c r="K100">
        <f>IF(C100&gt;=8,TRIM(MID(SUBSTITUTE(B100," ",REPT(" ",200)),1401,200)),"")</f>
        <v/>
      </c>
      <c r="L100">
        <f>SUBSTITUTE(SUBSTITUTE(SUBSTITUTE(D100,"年","-"),"組","-"),"番","")</f>
        <v/>
      </c>
      <c r="M100">
        <f>IF(D100="",0,IF(ISNUMBER(VALUE(SUBSTITUTE(L100,"-",""))),1,0))</f>
        <v/>
      </c>
      <c r="N100">
        <f>IF(M100=0,"",IFERROR(VALUE(TRIM(MID(SUBSTITUTE(L100,"-",REPT(" ",100)),101,100))),""))</f>
        <v/>
      </c>
      <c r="O100">
        <f>IF(M100=0,"",IFERROR(VALUE(TRIM(RIGHT(SUBSTITUTE(L100,"-",REPT(" ",100)),100))),""))</f>
        <v/>
      </c>
      <c r="P100">
        <f>IF(M100=1,E100,D100)</f>
        <v/>
      </c>
      <c r="Q100">
        <f>IF(C100&lt;2,"",TRIM(IF(AND(2&gt;=IF(M100=1,3,2),2&lt;=C100-IF(S100="",0,1)),E100&amp;" ","")&amp;IF(AND(3&gt;=IF(M100=1,3,2),3&lt;=C100-IF(S100="",0,1)),F100&amp;" ","")&amp;IF(AND(4&gt;=IF(M100=1,3,2),4&lt;=C100-IF(S100="",0,1)),G100&amp;" ","")&amp;IF(AND(5&gt;=IF(M100=1,3,2),5&lt;=C100-IF(S100="",0,1)),H100&amp;" ","")&amp;IF(AND(6&gt;=IF(M100=1,3,2),6&lt;=C100-IF(S100="",0,1)),I100&amp;" ","")&amp;IF(AND(7&gt;=IF(M100=1,3,2),7&lt;=C100-IF(S100="",0,1)),J100&amp;" ","")&amp;IF(AND(8&gt;=IF(M100=1,3,2),8&lt;=C100-IF(S100="",0,1)),K100&amp;" ","")))</f>
        <v/>
      </c>
      <c r="R100">
        <f>IF(Q100="","",IFERROR(VLOOKUP(Q100,資格マスタ!$A:$B,2,FALSE),Q100))</f>
        <v/>
      </c>
      <c r="S100" s="132">
        <f>IF(C100&lt;2,"",IFERROR(IF(OR(LEFT(INDEX(D100:K100,MIN(8,MAX(1,C100))),2)="令和",LEFT(INDEX(D100:K100,MIN(8,MAX(1,C100))),2)="平成",LEFT(INDEX(D100:K100,MIN(8,MAX(1,C100))),2)="昭和"),DATE(VALUE(MID(INDEX(D100:K100,MIN(8,MAX(1,C100))),3,FIND("年",INDEX(D100:K100,MIN(8,MAX(1,C100))))-3))+IF(LEFT(INDEX(D100:K100,MIN(8,MAX(1,C100))),2)="令和",2018,IF(LEFT(INDEX(D100:K100,MIN(8,MAX(1,C100))),2)="平成",1988,1925)),VALUE(MID(INDEX(D100:K100,MIN(8,MAX(1,C100))),FIND("年",INDEX(D100:K100,MIN(8,MAX(1,C100))))+1,FIND("月",INDEX(D100:K100,MIN(8,MAX(1,C100))))-FIND("年",INDEX(D100:K100,MIN(8,MAX(1,C100))))-1)),VALUE(SUBSTITUTE(MID(INDEX(D100:K100,MIN(8,MAX(1,C100))),FIND("月",INDEX(D100:K100,MIN(8,MAX(1,C100))))+1,10),"日",""))),DATE(VALUE(TRIM(MID(SUBSTITUTE(AA100,"/",REPT(" ",50)),1,50))),VALUE(TRIM(MID(SUBSTITUTE(AA100,"/",REPT(" ",50)),51,50))),VALUE(TRIM(MID(SUBSTITUTE(AA100,"/",REPT(" ",50)),101,50))))),IFERROR(DATEVALUE(INDEX(D100:K100,MIN(8,MAX(1,C100)))),"")))</f>
        <v/>
      </c>
      <c r="T100">
        <f>IF(B100="","",IFERROR(MATCH(O100,入力!$C$5:$C$44,0),IFERROR(MATCH(SUBSTITUTE(SUBSTITUTE(P100," ",""),"　",""),入力!$AJ$5:$AJ$44,0),"")))</f>
        <v/>
      </c>
      <c r="U100">
        <f>IF(T100="","",INDEX(入力!$D$5:$D$44,T100))</f>
        <v/>
      </c>
      <c r="V100">
        <f>IF(B100="","",IF(T100="","要確認（名簿と照合できません）",IF(R100="","要確認（資格名がありません）",IF(S100="","要確認（取得日が読めません）",IF((IF(INDEX(入力!$N$5:$N$44,T100)=R100,1,0)+IF(INDEX(入力!$P$5:$P$44,T100)=R100,1,0)+IF(INDEX(入力!$R$5:$R$44,T100)=R100,1,0)+IF(INDEX(入力!$T$5:$T$44,T100)=R100,1,0)+IF(INDEX(入力!$V$5:$V$44,T100)=R100,1,0)+IF(INDEX(入力!$X$5:$X$44,T100)=R100,1,0))+(COUNTIFS($T$6:$T$205,T100,$R$6:$R$205,R100,$X$6:$X$205,"&lt;"&amp;X100))&gt;0,"重複","反映")))))</f>
        <v/>
      </c>
      <c r="W100">
        <f>IF(V100="反映",1,0)</f>
        <v/>
      </c>
      <c r="X100" t="n">
        <v>100</v>
      </c>
      <c r="Y100">
        <f>IF(W100=0,"",COUNTIFS($T$6:$T$205,T100,$W$6:$W$205,1,$S$6:$S$205,"&lt;"&amp;S100)+COUNTIFS($T$6:$T$205,T100,$W$6:$W$205,1,$S$6:$S$205,S100,$X$6:$X$205,"&lt;"&amp;X100)+1)</f>
        <v/>
      </c>
      <c r="Z100">
        <f>IF(Y100="","",T100&amp;"_"&amp;Y100)</f>
        <v/>
      </c>
      <c r="AA100">
        <f>SUBSTITUTE(SUBSTITUTE(SUBSTITUTE(SUBSTITUTE(SUBSTITUTE(INDEX(D100:K100,MIN(8,MAX(1,C100))),"年","/"),"月","/"),"日",""),"-","/"),".","/")</f>
        <v/>
      </c>
    </row>
    <row r="101">
      <c r="A101" s="131" t="n"/>
      <c r="B101">
        <f>TRIM(SUBSTITUTE(SUBSTITUTE(SUBSTITUTE(A101,CHAR(9)," "),"　"," "),CHAR(160)," "))</f>
        <v/>
      </c>
      <c r="C101">
        <f>IF(B101="",0,LEN(B101)-LEN(SUBSTITUTE(B101," ",""))+1)</f>
        <v/>
      </c>
      <c r="D101">
        <f>IF(C101&gt;=1,TRIM(MID(SUBSTITUTE(B101," ",REPT(" ",200)),1,200)),"")</f>
        <v/>
      </c>
      <c r="E101">
        <f>IF(C101&gt;=2,TRIM(MID(SUBSTITUTE(B101," ",REPT(" ",200)),201,200)),"")</f>
        <v/>
      </c>
      <c r="F101">
        <f>IF(C101&gt;=3,TRIM(MID(SUBSTITUTE(B101," ",REPT(" ",200)),401,200)),"")</f>
        <v/>
      </c>
      <c r="G101">
        <f>IF(C101&gt;=4,TRIM(MID(SUBSTITUTE(B101," ",REPT(" ",200)),601,200)),"")</f>
        <v/>
      </c>
      <c r="H101">
        <f>IF(C101&gt;=5,TRIM(MID(SUBSTITUTE(B101," ",REPT(" ",200)),801,200)),"")</f>
        <v/>
      </c>
      <c r="I101">
        <f>IF(C101&gt;=6,TRIM(MID(SUBSTITUTE(B101," ",REPT(" ",200)),1001,200)),"")</f>
        <v/>
      </c>
      <c r="J101">
        <f>IF(C101&gt;=7,TRIM(MID(SUBSTITUTE(B101," ",REPT(" ",200)),1201,200)),"")</f>
        <v/>
      </c>
      <c r="K101">
        <f>IF(C101&gt;=8,TRIM(MID(SUBSTITUTE(B101," ",REPT(" ",200)),1401,200)),"")</f>
        <v/>
      </c>
      <c r="L101">
        <f>SUBSTITUTE(SUBSTITUTE(SUBSTITUTE(D101,"年","-"),"組","-"),"番","")</f>
        <v/>
      </c>
      <c r="M101">
        <f>IF(D101="",0,IF(ISNUMBER(VALUE(SUBSTITUTE(L101,"-",""))),1,0))</f>
        <v/>
      </c>
      <c r="N101">
        <f>IF(M101=0,"",IFERROR(VALUE(TRIM(MID(SUBSTITUTE(L101,"-",REPT(" ",100)),101,100))),""))</f>
        <v/>
      </c>
      <c r="O101">
        <f>IF(M101=0,"",IFERROR(VALUE(TRIM(RIGHT(SUBSTITUTE(L101,"-",REPT(" ",100)),100))),""))</f>
        <v/>
      </c>
      <c r="P101">
        <f>IF(M101=1,E101,D101)</f>
        <v/>
      </c>
      <c r="Q101">
        <f>IF(C101&lt;2,"",TRIM(IF(AND(2&gt;=IF(M101=1,3,2),2&lt;=C101-IF(S101="",0,1)),E101&amp;" ","")&amp;IF(AND(3&gt;=IF(M101=1,3,2),3&lt;=C101-IF(S101="",0,1)),F101&amp;" ","")&amp;IF(AND(4&gt;=IF(M101=1,3,2),4&lt;=C101-IF(S101="",0,1)),G101&amp;" ","")&amp;IF(AND(5&gt;=IF(M101=1,3,2),5&lt;=C101-IF(S101="",0,1)),H101&amp;" ","")&amp;IF(AND(6&gt;=IF(M101=1,3,2),6&lt;=C101-IF(S101="",0,1)),I101&amp;" ","")&amp;IF(AND(7&gt;=IF(M101=1,3,2),7&lt;=C101-IF(S101="",0,1)),J101&amp;" ","")&amp;IF(AND(8&gt;=IF(M101=1,3,2),8&lt;=C101-IF(S101="",0,1)),K101&amp;" ","")))</f>
        <v/>
      </c>
      <c r="R101">
        <f>IF(Q101="","",IFERROR(VLOOKUP(Q101,資格マスタ!$A:$B,2,FALSE),Q101))</f>
        <v/>
      </c>
      <c r="S101" s="132">
        <f>IF(C101&lt;2,"",IFERROR(IF(OR(LEFT(INDEX(D101:K101,MIN(8,MAX(1,C101))),2)="令和",LEFT(INDEX(D101:K101,MIN(8,MAX(1,C101))),2)="平成",LEFT(INDEX(D101:K101,MIN(8,MAX(1,C101))),2)="昭和"),DATE(VALUE(MID(INDEX(D101:K101,MIN(8,MAX(1,C101))),3,FIND("年",INDEX(D101:K101,MIN(8,MAX(1,C101))))-3))+IF(LEFT(INDEX(D101:K101,MIN(8,MAX(1,C101))),2)="令和",2018,IF(LEFT(INDEX(D101:K101,MIN(8,MAX(1,C101))),2)="平成",1988,1925)),VALUE(MID(INDEX(D101:K101,MIN(8,MAX(1,C101))),FIND("年",INDEX(D101:K101,MIN(8,MAX(1,C101))))+1,FIND("月",INDEX(D101:K101,MIN(8,MAX(1,C101))))-FIND("年",INDEX(D101:K101,MIN(8,MAX(1,C101))))-1)),VALUE(SUBSTITUTE(MID(INDEX(D101:K101,MIN(8,MAX(1,C101))),FIND("月",INDEX(D101:K101,MIN(8,MAX(1,C101))))+1,10),"日",""))),DATE(VALUE(TRIM(MID(SUBSTITUTE(AA101,"/",REPT(" ",50)),1,50))),VALUE(TRIM(MID(SUBSTITUTE(AA101,"/",REPT(" ",50)),51,50))),VALUE(TRIM(MID(SUBSTITUTE(AA101,"/",REPT(" ",50)),101,50))))),IFERROR(DATEVALUE(INDEX(D101:K101,MIN(8,MAX(1,C101)))),"")))</f>
        <v/>
      </c>
      <c r="T101">
        <f>IF(B101="","",IFERROR(MATCH(O101,入力!$C$5:$C$44,0),IFERROR(MATCH(SUBSTITUTE(SUBSTITUTE(P101," ",""),"　",""),入力!$AJ$5:$AJ$44,0),"")))</f>
        <v/>
      </c>
      <c r="U101">
        <f>IF(T101="","",INDEX(入力!$D$5:$D$44,T101))</f>
        <v/>
      </c>
      <c r="V101">
        <f>IF(B101="","",IF(T101="","要確認（名簿と照合できません）",IF(R101="","要確認（資格名がありません）",IF(S101="","要確認（取得日が読めません）",IF((IF(INDEX(入力!$N$5:$N$44,T101)=R101,1,0)+IF(INDEX(入力!$P$5:$P$44,T101)=R101,1,0)+IF(INDEX(入力!$R$5:$R$44,T101)=R101,1,0)+IF(INDEX(入力!$T$5:$T$44,T101)=R101,1,0)+IF(INDEX(入力!$V$5:$V$44,T101)=R101,1,0)+IF(INDEX(入力!$X$5:$X$44,T101)=R101,1,0))+(COUNTIFS($T$6:$T$205,T101,$R$6:$R$205,R101,$X$6:$X$205,"&lt;"&amp;X101))&gt;0,"重複","反映")))))</f>
        <v/>
      </c>
      <c r="W101">
        <f>IF(V101="反映",1,0)</f>
        <v/>
      </c>
      <c r="X101" t="n">
        <v>101</v>
      </c>
      <c r="Y101">
        <f>IF(W101=0,"",COUNTIFS($T$6:$T$205,T101,$W$6:$W$205,1,$S$6:$S$205,"&lt;"&amp;S101)+COUNTIFS($T$6:$T$205,T101,$W$6:$W$205,1,$S$6:$S$205,S101,$X$6:$X$205,"&lt;"&amp;X101)+1)</f>
        <v/>
      </c>
      <c r="Z101">
        <f>IF(Y101="","",T101&amp;"_"&amp;Y101)</f>
        <v/>
      </c>
      <c r="AA101">
        <f>SUBSTITUTE(SUBSTITUTE(SUBSTITUTE(SUBSTITUTE(SUBSTITUTE(INDEX(D101:K101,MIN(8,MAX(1,C101))),"年","/"),"月","/"),"日",""),"-","/"),".","/")</f>
        <v/>
      </c>
    </row>
    <row r="102">
      <c r="A102" s="131" t="n"/>
      <c r="B102">
        <f>TRIM(SUBSTITUTE(SUBSTITUTE(SUBSTITUTE(A102,CHAR(9)," "),"　"," "),CHAR(160)," "))</f>
        <v/>
      </c>
      <c r="C102">
        <f>IF(B102="",0,LEN(B102)-LEN(SUBSTITUTE(B102," ",""))+1)</f>
        <v/>
      </c>
      <c r="D102">
        <f>IF(C102&gt;=1,TRIM(MID(SUBSTITUTE(B102," ",REPT(" ",200)),1,200)),"")</f>
        <v/>
      </c>
      <c r="E102">
        <f>IF(C102&gt;=2,TRIM(MID(SUBSTITUTE(B102," ",REPT(" ",200)),201,200)),"")</f>
        <v/>
      </c>
      <c r="F102">
        <f>IF(C102&gt;=3,TRIM(MID(SUBSTITUTE(B102," ",REPT(" ",200)),401,200)),"")</f>
        <v/>
      </c>
      <c r="G102">
        <f>IF(C102&gt;=4,TRIM(MID(SUBSTITUTE(B102," ",REPT(" ",200)),601,200)),"")</f>
        <v/>
      </c>
      <c r="H102">
        <f>IF(C102&gt;=5,TRIM(MID(SUBSTITUTE(B102," ",REPT(" ",200)),801,200)),"")</f>
        <v/>
      </c>
      <c r="I102">
        <f>IF(C102&gt;=6,TRIM(MID(SUBSTITUTE(B102," ",REPT(" ",200)),1001,200)),"")</f>
        <v/>
      </c>
      <c r="J102">
        <f>IF(C102&gt;=7,TRIM(MID(SUBSTITUTE(B102," ",REPT(" ",200)),1201,200)),"")</f>
        <v/>
      </c>
      <c r="K102">
        <f>IF(C102&gt;=8,TRIM(MID(SUBSTITUTE(B102," ",REPT(" ",200)),1401,200)),"")</f>
        <v/>
      </c>
      <c r="L102">
        <f>SUBSTITUTE(SUBSTITUTE(SUBSTITUTE(D102,"年","-"),"組","-"),"番","")</f>
        <v/>
      </c>
      <c r="M102">
        <f>IF(D102="",0,IF(ISNUMBER(VALUE(SUBSTITUTE(L102,"-",""))),1,0))</f>
        <v/>
      </c>
      <c r="N102">
        <f>IF(M102=0,"",IFERROR(VALUE(TRIM(MID(SUBSTITUTE(L102,"-",REPT(" ",100)),101,100))),""))</f>
        <v/>
      </c>
      <c r="O102">
        <f>IF(M102=0,"",IFERROR(VALUE(TRIM(RIGHT(SUBSTITUTE(L102,"-",REPT(" ",100)),100))),""))</f>
        <v/>
      </c>
      <c r="P102">
        <f>IF(M102=1,E102,D102)</f>
        <v/>
      </c>
      <c r="Q102">
        <f>IF(C102&lt;2,"",TRIM(IF(AND(2&gt;=IF(M102=1,3,2),2&lt;=C102-IF(S102="",0,1)),E102&amp;" ","")&amp;IF(AND(3&gt;=IF(M102=1,3,2),3&lt;=C102-IF(S102="",0,1)),F102&amp;" ","")&amp;IF(AND(4&gt;=IF(M102=1,3,2),4&lt;=C102-IF(S102="",0,1)),G102&amp;" ","")&amp;IF(AND(5&gt;=IF(M102=1,3,2),5&lt;=C102-IF(S102="",0,1)),H102&amp;" ","")&amp;IF(AND(6&gt;=IF(M102=1,3,2),6&lt;=C102-IF(S102="",0,1)),I102&amp;" ","")&amp;IF(AND(7&gt;=IF(M102=1,3,2),7&lt;=C102-IF(S102="",0,1)),J102&amp;" ","")&amp;IF(AND(8&gt;=IF(M102=1,3,2),8&lt;=C102-IF(S102="",0,1)),K102&amp;" ","")))</f>
        <v/>
      </c>
      <c r="R102">
        <f>IF(Q102="","",IFERROR(VLOOKUP(Q102,資格マスタ!$A:$B,2,FALSE),Q102))</f>
        <v/>
      </c>
      <c r="S102" s="132">
        <f>IF(C102&lt;2,"",IFERROR(IF(OR(LEFT(INDEX(D102:K102,MIN(8,MAX(1,C102))),2)="令和",LEFT(INDEX(D102:K102,MIN(8,MAX(1,C102))),2)="平成",LEFT(INDEX(D102:K102,MIN(8,MAX(1,C102))),2)="昭和"),DATE(VALUE(MID(INDEX(D102:K102,MIN(8,MAX(1,C102))),3,FIND("年",INDEX(D102:K102,MIN(8,MAX(1,C102))))-3))+IF(LEFT(INDEX(D102:K102,MIN(8,MAX(1,C102))),2)="令和",2018,IF(LEFT(INDEX(D102:K102,MIN(8,MAX(1,C102))),2)="平成",1988,1925)),VALUE(MID(INDEX(D102:K102,MIN(8,MAX(1,C102))),FIND("年",INDEX(D102:K102,MIN(8,MAX(1,C102))))+1,FIND("月",INDEX(D102:K102,MIN(8,MAX(1,C102))))-FIND("年",INDEX(D102:K102,MIN(8,MAX(1,C102))))-1)),VALUE(SUBSTITUTE(MID(INDEX(D102:K102,MIN(8,MAX(1,C102))),FIND("月",INDEX(D102:K102,MIN(8,MAX(1,C102))))+1,10),"日",""))),DATE(VALUE(TRIM(MID(SUBSTITUTE(AA102,"/",REPT(" ",50)),1,50))),VALUE(TRIM(MID(SUBSTITUTE(AA102,"/",REPT(" ",50)),51,50))),VALUE(TRIM(MID(SUBSTITUTE(AA102,"/",REPT(" ",50)),101,50))))),IFERROR(DATEVALUE(INDEX(D102:K102,MIN(8,MAX(1,C102)))),"")))</f>
        <v/>
      </c>
      <c r="T102">
        <f>IF(B102="","",IFERROR(MATCH(O102,入力!$C$5:$C$44,0),IFERROR(MATCH(SUBSTITUTE(SUBSTITUTE(P102," ",""),"　",""),入力!$AJ$5:$AJ$44,0),"")))</f>
        <v/>
      </c>
      <c r="U102">
        <f>IF(T102="","",INDEX(入力!$D$5:$D$44,T102))</f>
        <v/>
      </c>
      <c r="V102">
        <f>IF(B102="","",IF(T102="","要確認（名簿と照合できません）",IF(R102="","要確認（資格名がありません）",IF(S102="","要確認（取得日が読めません）",IF((IF(INDEX(入力!$N$5:$N$44,T102)=R102,1,0)+IF(INDEX(入力!$P$5:$P$44,T102)=R102,1,0)+IF(INDEX(入力!$R$5:$R$44,T102)=R102,1,0)+IF(INDEX(入力!$T$5:$T$44,T102)=R102,1,0)+IF(INDEX(入力!$V$5:$V$44,T102)=R102,1,0)+IF(INDEX(入力!$X$5:$X$44,T102)=R102,1,0))+(COUNTIFS($T$6:$T$205,T102,$R$6:$R$205,R102,$X$6:$X$205,"&lt;"&amp;X102))&gt;0,"重複","反映")))))</f>
        <v/>
      </c>
      <c r="W102">
        <f>IF(V102="反映",1,0)</f>
        <v/>
      </c>
      <c r="X102" t="n">
        <v>102</v>
      </c>
      <c r="Y102">
        <f>IF(W102=0,"",COUNTIFS($T$6:$T$205,T102,$W$6:$W$205,1,$S$6:$S$205,"&lt;"&amp;S102)+COUNTIFS($T$6:$T$205,T102,$W$6:$W$205,1,$S$6:$S$205,S102,$X$6:$X$205,"&lt;"&amp;X102)+1)</f>
        <v/>
      </c>
      <c r="Z102">
        <f>IF(Y102="","",T102&amp;"_"&amp;Y102)</f>
        <v/>
      </c>
      <c r="AA102">
        <f>SUBSTITUTE(SUBSTITUTE(SUBSTITUTE(SUBSTITUTE(SUBSTITUTE(INDEX(D102:K102,MIN(8,MAX(1,C102))),"年","/"),"月","/"),"日",""),"-","/"),".","/")</f>
        <v/>
      </c>
    </row>
    <row r="103">
      <c r="A103" s="131" t="n"/>
      <c r="B103">
        <f>TRIM(SUBSTITUTE(SUBSTITUTE(SUBSTITUTE(A103,CHAR(9)," "),"　"," "),CHAR(160)," "))</f>
        <v/>
      </c>
      <c r="C103">
        <f>IF(B103="",0,LEN(B103)-LEN(SUBSTITUTE(B103," ",""))+1)</f>
        <v/>
      </c>
      <c r="D103">
        <f>IF(C103&gt;=1,TRIM(MID(SUBSTITUTE(B103," ",REPT(" ",200)),1,200)),"")</f>
        <v/>
      </c>
      <c r="E103">
        <f>IF(C103&gt;=2,TRIM(MID(SUBSTITUTE(B103," ",REPT(" ",200)),201,200)),"")</f>
        <v/>
      </c>
      <c r="F103">
        <f>IF(C103&gt;=3,TRIM(MID(SUBSTITUTE(B103," ",REPT(" ",200)),401,200)),"")</f>
        <v/>
      </c>
      <c r="G103">
        <f>IF(C103&gt;=4,TRIM(MID(SUBSTITUTE(B103," ",REPT(" ",200)),601,200)),"")</f>
        <v/>
      </c>
      <c r="H103">
        <f>IF(C103&gt;=5,TRIM(MID(SUBSTITUTE(B103," ",REPT(" ",200)),801,200)),"")</f>
        <v/>
      </c>
      <c r="I103">
        <f>IF(C103&gt;=6,TRIM(MID(SUBSTITUTE(B103," ",REPT(" ",200)),1001,200)),"")</f>
        <v/>
      </c>
      <c r="J103">
        <f>IF(C103&gt;=7,TRIM(MID(SUBSTITUTE(B103," ",REPT(" ",200)),1201,200)),"")</f>
        <v/>
      </c>
      <c r="K103">
        <f>IF(C103&gt;=8,TRIM(MID(SUBSTITUTE(B103," ",REPT(" ",200)),1401,200)),"")</f>
        <v/>
      </c>
      <c r="L103">
        <f>SUBSTITUTE(SUBSTITUTE(SUBSTITUTE(D103,"年","-"),"組","-"),"番","")</f>
        <v/>
      </c>
      <c r="M103">
        <f>IF(D103="",0,IF(ISNUMBER(VALUE(SUBSTITUTE(L103,"-",""))),1,0))</f>
        <v/>
      </c>
      <c r="N103">
        <f>IF(M103=0,"",IFERROR(VALUE(TRIM(MID(SUBSTITUTE(L103,"-",REPT(" ",100)),101,100))),""))</f>
        <v/>
      </c>
      <c r="O103">
        <f>IF(M103=0,"",IFERROR(VALUE(TRIM(RIGHT(SUBSTITUTE(L103,"-",REPT(" ",100)),100))),""))</f>
        <v/>
      </c>
      <c r="P103">
        <f>IF(M103=1,E103,D103)</f>
        <v/>
      </c>
      <c r="Q103">
        <f>IF(C103&lt;2,"",TRIM(IF(AND(2&gt;=IF(M103=1,3,2),2&lt;=C103-IF(S103="",0,1)),E103&amp;" ","")&amp;IF(AND(3&gt;=IF(M103=1,3,2),3&lt;=C103-IF(S103="",0,1)),F103&amp;" ","")&amp;IF(AND(4&gt;=IF(M103=1,3,2),4&lt;=C103-IF(S103="",0,1)),G103&amp;" ","")&amp;IF(AND(5&gt;=IF(M103=1,3,2),5&lt;=C103-IF(S103="",0,1)),H103&amp;" ","")&amp;IF(AND(6&gt;=IF(M103=1,3,2),6&lt;=C103-IF(S103="",0,1)),I103&amp;" ","")&amp;IF(AND(7&gt;=IF(M103=1,3,2),7&lt;=C103-IF(S103="",0,1)),J103&amp;" ","")&amp;IF(AND(8&gt;=IF(M103=1,3,2),8&lt;=C103-IF(S103="",0,1)),K103&amp;" ","")))</f>
        <v/>
      </c>
      <c r="R103">
        <f>IF(Q103="","",IFERROR(VLOOKUP(Q103,資格マスタ!$A:$B,2,FALSE),Q103))</f>
        <v/>
      </c>
      <c r="S103" s="132">
        <f>IF(C103&lt;2,"",IFERROR(IF(OR(LEFT(INDEX(D103:K103,MIN(8,MAX(1,C103))),2)="令和",LEFT(INDEX(D103:K103,MIN(8,MAX(1,C103))),2)="平成",LEFT(INDEX(D103:K103,MIN(8,MAX(1,C103))),2)="昭和"),DATE(VALUE(MID(INDEX(D103:K103,MIN(8,MAX(1,C103))),3,FIND("年",INDEX(D103:K103,MIN(8,MAX(1,C103))))-3))+IF(LEFT(INDEX(D103:K103,MIN(8,MAX(1,C103))),2)="令和",2018,IF(LEFT(INDEX(D103:K103,MIN(8,MAX(1,C103))),2)="平成",1988,1925)),VALUE(MID(INDEX(D103:K103,MIN(8,MAX(1,C103))),FIND("年",INDEX(D103:K103,MIN(8,MAX(1,C103))))+1,FIND("月",INDEX(D103:K103,MIN(8,MAX(1,C103))))-FIND("年",INDEX(D103:K103,MIN(8,MAX(1,C103))))-1)),VALUE(SUBSTITUTE(MID(INDEX(D103:K103,MIN(8,MAX(1,C103))),FIND("月",INDEX(D103:K103,MIN(8,MAX(1,C103))))+1,10),"日",""))),DATE(VALUE(TRIM(MID(SUBSTITUTE(AA103,"/",REPT(" ",50)),1,50))),VALUE(TRIM(MID(SUBSTITUTE(AA103,"/",REPT(" ",50)),51,50))),VALUE(TRIM(MID(SUBSTITUTE(AA103,"/",REPT(" ",50)),101,50))))),IFERROR(DATEVALUE(INDEX(D103:K103,MIN(8,MAX(1,C103)))),"")))</f>
        <v/>
      </c>
      <c r="T103">
        <f>IF(B103="","",IFERROR(MATCH(O103,入力!$C$5:$C$44,0),IFERROR(MATCH(SUBSTITUTE(SUBSTITUTE(P103," ",""),"　",""),入力!$AJ$5:$AJ$44,0),"")))</f>
        <v/>
      </c>
      <c r="U103">
        <f>IF(T103="","",INDEX(入力!$D$5:$D$44,T103))</f>
        <v/>
      </c>
      <c r="V103">
        <f>IF(B103="","",IF(T103="","要確認（名簿と照合できません）",IF(R103="","要確認（資格名がありません）",IF(S103="","要確認（取得日が読めません）",IF((IF(INDEX(入力!$N$5:$N$44,T103)=R103,1,0)+IF(INDEX(入力!$P$5:$P$44,T103)=R103,1,0)+IF(INDEX(入力!$R$5:$R$44,T103)=R103,1,0)+IF(INDEX(入力!$T$5:$T$44,T103)=R103,1,0)+IF(INDEX(入力!$V$5:$V$44,T103)=R103,1,0)+IF(INDEX(入力!$X$5:$X$44,T103)=R103,1,0))+(COUNTIFS($T$6:$T$205,T103,$R$6:$R$205,R103,$X$6:$X$205,"&lt;"&amp;X103))&gt;0,"重複","反映")))))</f>
        <v/>
      </c>
      <c r="W103">
        <f>IF(V103="反映",1,0)</f>
        <v/>
      </c>
      <c r="X103" t="n">
        <v>103</v>
      </c>
      <c r="Y103">
        <f>IF(W103=0,"",COUNTIFS($T$6:$T$205,T103,$W$6:$W$205,1,$S$6:$S$205,"&lt;"&amp;S103)+COUNTIFS($T$6:$T$205,T103,$W$6:$W$205,1,$S$6:$S$205,S103,$X$6:$X$205,"&lt;"&amp;X103)+1)</f>
        <v/>
      </c>
      <c r="Z103">
        <f>IF(Y103="","",T103&amp;"_"&amp;Y103)</f>
        <v/>
      </c>
      <c r="AA103">
        <f>SUBSTITUTE(SUBSTITUTE(SUBSTITUTE(SUBSTITUTE(SUBSTITUTE(INDEX(D103:K103,MIN(8,MAX(1,C103))),"年","/"),"月","/"),"日",""),"-","/"),".","/")</f>
        <v/>
      </c>
    </row>
    <row r="104">
      <c r="A104" s="131" t="n"/>
      <c r="B104">
        <f>TRIM(SUBSTITUTE(SUBSTITUTE(SUBSTITUTE(A104,CHAR(9)," "),"　"," "),CHAR(160)," "))</f>
        <v/>
      </c>
      <c r="C104">
        <f>IF(B104="",0,LEN(B104)-LEN(SUBSTITUTE(B104," ",""))+1)</f>
        <v/>
      </c>
      <c r="D104">
        <f>IF(C104&gt;=1,TRIM(MID(SUBSTITUTE(B104," ",REPT(" ",200)),1,200)),"")</f>
        <v/>
      </c>
      <c r="E104">
        <f>IF(C104&gt;=2,TRIM(MID(SUBSTITUTE(B104," ",REPT(" ",200)),201,200)),"")</f>
        <v/>
      </c>
      <c r="F104">
        <f>IF(C104&gt;=3,TRIM(MID(SUBSTITUTE(B104," ",REPT(" ",200)),401,200)),"")</f>
        <v/>
      </c>
      <c r="G104">
        <f>IF(C104&gt;=4,TRIM(MID(SUBSTITUTE(B104," ",REPT(" ",200)),601,200)),"")</f>
        <v/>
      </c>
      <c r="H104">
        <f>IF(C104&gt;=5,TRIM(MID(SUBSTITUTE(B104," ",REPT(" ",200)),801,200)),"")</f>
        <v/>
      </c>
      <c r="I104">
        <f>IF(C104&gt;=6,TRIM(MID(SUBSTITUTE(B104," ",REPT(" ",200)),1001,200)),"")</f>
        <v/>
      </c>
      <c r="J104">
        <f>IF(C104&gt;=7,TRIM(MID(SUBSTITUTE(B104," ",REPT(" ",200)),1201,200)),"")</f>
        <v/>
      </c>
      <c r="K104">
        <f>IF(C104&gt;=8,TRIM(MID(SUBSTITUTE(B104," ",REPT(" ",200)),1401,200)),"")</f>
        <v/>
      </c>
      <c r="L104">
        <f>SUBSTITUTE(SUBSTITUTE(SUBSTITUTE(D104,"年","-"),"組","-"),"番","")</f>
        <v/>
      </c>
      <c r="M104">
        <f>IF(D104="",0,IF(ISNUMBER(VALUE(SUBSTITUTE(L104,"-",""))),1,0))</f>
        <v/>
      </c>
      <c r="N104">
        <f>IF(M104=0,"",IFERROR(VALUE(TRIM(MID(SUBSTITUTE(L104,"-",REPT(" ",100)),101,100))),""))</f>
        <v/>
      </c>
      <c r="O104">
        <f>IF(M104=0,"",IFERROR(VALUE(TRIM(RIGHT(SUBSTITUTE(L104,"-",REPT(" ",100)),100))),""))</f>
        <v/>
      </c>
      <c r="P104">
        <f>IF(M104=1,E104,D104)</f>
        <v/>
      </c>
      <c r="Q104">
        <f>IF(C104&lt;2,"",TRIM(IF(AND(2&gt;=IF(M104=1,3,2),2&lt;=C104-IF(S104="",0,1)),E104&amp;" ","")&amp;IF(AND(3&gt;=IF(M104=1,3,2),3&lt;=C104-IF(S104="",0,1)),F104&amp;" ","")&amp;IF(AND(4&gt;=IF(M104=1,3,2),4&lt;=C104-IF(S104="",0,1)),G104&amp;" ","")&amp;IF(AND(5&gt;=IF(M104=1,3,2),5&lt;=C104-IF(S104="",0,1)),H104&amp;" ","")&amp;IF(AND(6&gt;=IF(M104=1,3,2),6&lt;=C104-IF(S104="",0,1)),I104&amp;" ","")&amp;IF(AND(7&gt;=IF(M104=1,3,2),7&lt;=C104-IF(S104="",0,1)),J104&amp;" ","")&amp;IF(AND(8&gt;=IF(M104=1,3,2),8&lt;=C104-IF(S104="",0,1)),K104&amp;" ","")))</f>
        <v/>
      </c>
      <c r="R104">
        <f>IF(Q104="","",IFERROR(VLOOKUP(Q104,資格マスタ!$A:$B,2,FALSE),Q104))</f>
        <v/>
      </c>
      <c r="S104" s="132">
        <f>IF(C104&lt;2,"",IFERROR(IF(OR(LEFT(INDEX(D104:K104,MIN(8,MAX(1,C104))),2)="令和",LEFT(INDEX(D104:K104,MIN(8,MAX(1,C104))),2)="平成",LEFT(INDEX(D104:K104,MIN(8,MAX(1,C104))),2)="昭和"),DATE(VALUE(MID(INDEX(D104:K104,MIN(8,MAX(1,C104))),3,FIND("年",INDEX(D104:K104,MIN(8,MAX(1,C104))))-3))+IF(LEFT(INDEX(D104:K104,MIN(8,MAX(1,C104))),2)="令和",2018,IF(LEFT(INDEX(D104:K104,MIN(8,MAX(1,C104))),2)="平成",1988,1925)),VALUE(MID(INDEX(D104:K104,MIN(8,MAX(1,C104))),FIND("年",INDEX(D104:K104,MIN(8,MAX(1,C104))))+1,FIND("月",INDEX(D104:K104,MIN(8,MAX(1,C104))))-FIND("年",INDEX(D104:K104,MIN(8,MAX(1,C104))))-1)),VALUE(SUBSTITUTE(MID(INDEX(D104:K104,MIN(8,MAX(1,C104))),FIND("月",INDEX(D104:K104,MIN(8,MAX(1,C104))))+1,10),"日",""))),DATE(VALUE(TRIM(MID(SUBSTITUTE(AA104,"/",REPT(" ",50)),1,50))),VALUE(TRIM(MID(SUBSTITUTE(AA104,"/",REPT(" ",50)),51,50))),VALUE(TRIM(MID(SUBSTITUTE(AA104,"/",REPT(" ",50)),101,50))))),IFERROR(DATEVALUE(INDEX(D104:K104,MIN(8,MAX(1,C104)))),"")))</f>
        <v/>
      </c>
      <c r="T104">
        <f>IF(B104="","",IFERROR(MATCH(O104,入力!$C$5:$C$44,0),IFERROR(MATCH(SUBSTITUTE(SUBSTITUTE(P104," ",""),"　",""),入力!$AJ$5:$AJ$44,0),"")))</f>
        <v/>
      </c>
      <c r="U104">
        <f>IF(T104="","",INDEX(入力!$D$5:$D$44,T104))</f>
        <v/>
      </c>
      <c r="V104">
        <f>IF(B104="","",IF(T104="","要確認（名簿と照合できません）",IF(R104="","要確認（資格名がありません）",IF(S104="","要確認（取得日が読めません）",IF((IF(INDEX(入力!$N$5:$N$44,T104)=R104,1,0)+IF(INDEX(入力!$P$5:$P$44,T104)=R104,1,0)+IF(INDEX(入力!$R$5:$R$44,T104)=R104,1,0)+IF(INDEX(入力!$T$5:$T$44,T104)=R104,1,0)+IF(INDEX(入力!$V$5:$V$44,T104)=R104,1,0)+IF(INDEX(入力!$X$5:$X$44,T104)=R104,1,0))+(COUNTIFS($T$6:$T$205,T104,$R$6:$R$205,R104,$X$6:$X$205,"&lt;"&amp;X104))&gt;0,"重複","反映")))))</f>
        <v/>
      </c>
      <c r="W104">
        <f>IF(V104="反映",1,0)</f>
        <v/>
      </c>
      <c r="X104" t="n">
        <v>104</v>
      </c>
      <c r="Y104">
        <f>IF(W104=0,"",COUNTIFS($T$6:$T$205,T104,$W$6:$W$205,1,$S$6:$S$205,"&lt;"&amp;S104)+COUNTIFS($T$6:$T$205,T104,$W$6:$W$205,1,$S$6:$S$205,S104,$X$6:$X$205,"&lt;"&amp;X104)+1)</f>
        <v/>
      </c>
      <c r="Z104">
        <f>IF(Y104="","",T104&amp;"_"&amp;Y104)</f>
        <v/>
      </c>
      <c r="AA104">
        <f>SUBSTITUTE(SUBSTITUTE(SUBSTITUTE(SUBSTITUTE(SUBSTITUTE(INDEX(D104:K104,MIN(8,MAX(1,C104))),"年","/"),"月","/"),"日",""),"-","/"),".","/")</f>
        <v/>
      </c>
    </row>
    <row r="105">
      <c r="A105" s="131" t="n"/>
      <c r="B105">
        <f>TRIM(SUBSTITUTE(SUBSTITUTE(SUBSTITUTE(A105,CHAR(9)," "),"　"," "),CHAR(160)," "))</f>
        <v/>
      </c>
      <c r="C105">
        <f>IF(B105="",0,LEN(B105)-LEN(SUBSTITUTE(B105," ",""))+1)</f>
        <v/>
      </c>
      <c r="D105">
        <f>IF(C105&gt;=1,TRIM(MID(SUBSTITUTE(B105," ",REPT(" ",200)),1,200)),"")</f>
        <v/>
      </c>
      <c r="E105">
        <f>IF(C105&gt;=2,TRIM(MID(SUBSTITUTE(B105," ",REPT(" ",200)),201,200)),"")</f>
        <v/>
      </c>
      <c r="F105">
        <f>IF(C105&gt;=3,TRIM(MID(SUBSTITUTE(B105," ",REPT(" ",200)),401,200)),"")</f>
        <v/>
      </c>
      <c r="G105">
        <f>IF(C105&gt;=4,TRIM(MID(SUBSTITUTE(B105," ",REPT(" ",200)),601,200)),"")</f>
        <v/>
      </c>
      <c r="H105">
        <f>IF(C105&gt;=5,TRIM(MID(SUBSTITUTE(B105," ",REPT(" ",200)),801,200)),"")</f>
        <v/>
      </c>
      <c r="I105">
        <f>IF(C105&gt;=6,TRIM(MID(SUBSTITUTE(B105," ",REPT(" ",200)),1001,200)),"")</f>
        <v/>
      </c>
      <c r="J105">
        <f>IF(C105&gt;=7,TRIM(MID(SUBSTITUTE(B105," ",REPT(" ",200)),1201,200)),"")</f>
        <v/>
      </c>
      <c r="K105">
        <f>IF(C105&gt;=8,TRIM(MID(SUBSTITUTE(B105," ",REPT(" ",200)),1401,200)),"")</f>
        <v/>
      </c>
      <c r="L105">
        <f>SUBSTITUTE(SUBSTITUTE(SUBSTITUTE(D105,"年","-"),"組","-"),"番","")</f>
        <v/>
      </c>
      <c r="M105">
        <f>IF(D105="",0,IF(ISNUMBER(VALUE(SUBSTITUTE(L105,"-",""))),1,0))</f>
        <v/>
      </c>
      <c r="N105">
        <f>IF(M105=0,"",IFERROR(VALUE(TRIM(MID(SUBSTITUTE(L105,"-",REPT(" ",100)),101,100))),""))</f>
        <v/>
      </c>
      <c r="O105">
        <f>IF(M105=0,"",IFERROR(VALUE(TRIM(RIGHT(SUBSTITUTE(L105,"-",REPT(" ",100)),100))),""))</f>
        <v/>
      </c>
      <c r="P105">
        <f>IF(M105=1,E105,D105)</f>
        <v/>
      </c>
      <c r="Q105">
        <f>IF(C105&lt;2,"",TRIM(IF(AND(2&gt;=IF(M105=1,3,2),2&lt;=C105-IF(S105="",0,1)),E105&amp;" ","")&amp;IF(AND(3&gt;=IF(M105=1,3,2),3&lt;=C105-IF(S105="",0,1)),F105&amp;" ","")&amp;IF(AND(4&gt;=IF(M105=1,3,2),4&lt;=C105-IF(S105="",0,1)),G105&amp;" ","")&amp;IF(AND(5&gt;=IF(M105=1,3,2),5&lt;=C105-IF(S105="",0,1)),H105&amp;" ","")&amp;IF(AND(6&gt;=IF(M105=1,3,2),6&lt;=C105-IF(S105="",0,1)),I105&amp;" ","")&amp;IF(AND(7&gt;=IF(M105=1,3,2),7&lt;=C105-IF(S105="",0,1)),J105&amp;" ","")&amp;IF(AND(8&gt;=IF(M105=1,3,2),8&lt;=C105-IF(S105="",0,1)),K105&amp;" ","")))</f>
        <v/>
      </c>
      <c r="R105">
        <f>IF(Q105="","",IFERROR(VLOOKUP(Q105,資格マスタ!$A:$B,2,FALSE),Q105))</f>
        <v/>
      </c>
      <c r="S105" s="132">
        <f>IF(C105&lt;2,"",IFERROR(IF(OR(LEFT(INDEX(D105:K105,MIN(8,MAX(1,C105))),2)="令和",LEFT(INDEX(D105:K105,MIN(8,MAX(1,C105))),2)="平成",LEFT(INDEX(D105:K105,MIN(8,MAX(1,C105))),2)="昭和"),DATE(VALUE(MID(INDEX(D105:K105,MIN(8,MAX(1,C105))),3,FIND("年",INDEX(D105:K105,MIN(8,MAX(1,C105))))-3))+IF(LEFT(INDEX(D105:K105,MIN(8,MAX(1,C105))),2)="令和",2018,IF(LEFT(INDEX(D105:K105,MIN(8,MAX(1,C105))),2)="平成",1988,1925)),VALUE(MID(INDEX(D105:K105,MIN(8,MAX(1,C105))),FIND("年",INDEX(D105:K105,MIN(8,MAX(1,C105))))+1,FIND("月",INDEX(D105:K105,MIN(8,MAX(1,C105))))-FIND("年",INDEX(D105:K105,MIN(8,MAX(1,C105))))-1)),VALUE(SUBSTITUTE(MID(INDEX(D105:K105,MIN(8,MAX(1,C105))),FIND("月",INDEX(D105:K105,MIN(8,MAX(1,C105))))+1,10),"日",""))),DATE(VALUE(TRIM(MID(SUBSTITUTE(AA105,"/",REPT(" ",50)),1,50))),VALUE(TRIM(MID(SUBSTITUTE(AA105,"/",REPT(" ",50)),51,50))),VALUE(TRIM(MID(SUBSTITUTE(AA105,"/",REPT(" ",50)),101,50))))),IFERROR(DATEVALUE(INDEX(D105:K105,MIN(8,MAX(1,C105)))),"")))</f>
        <v/>
      </c>
      <c r="T105">
        <f>IF(B105="","",IFERROR(MATCH(O105,入力!$C$5:$C$44,0),IFERROR(MATCH(SUBSTITUTE(SUBSTITUTE(P105," ",""),"　",""),入力!$AJ$5:$AJ$44,0),"")))</f>
        <v/>
      </c>
      <c r="U105">
        <f>IF(T105="","",INDEX(入力!$D$5:$D$44,T105))</f>
        <v/>
      </c>
      <c r="V105">
        <f>IF(B105="","",IF(T105="","要確認（名簿と照合できません）",IF(R105="","要確認（資格名がありません）",IF(S105="","要確認（取得日が読めません）",IF((IF(INDEX(入力!$N$5:$N$44,T105)=R105,1,0)+IF(INDEX(入力!$P$5:$P$44,T105)=R105,1,0)+IF(INDEX(入力!$R$5:$R$44,T105)=R105,1,0)+IF(INDEX(入力!$T$5:$T$44,T105)=R105,1,0)+IF(INDEX(入力!$V$5:$V$44,T105)=R105,1,0)+IF(INDEX(入力!$X$5:$X$44,T105)=R105,1,0))+(COUNTIFS($T$6:$T$205,T105,$R$6:$R$205,R105,$X$6:$X$205,"&lt;"&amp;X105))&gt;0,"重複","反映")))))</f>
        <v/>
      </c>
      <c r="W105">
        <f>IF(V105="反映",1,0)</f>
        <v/>
      </c>
      <c r="X105" t="n">
        <v>105</v>
      </c>
      <c r="Y105">
        <f>IF(W105=0,"",COUNTIFS($T$6:$T$205,T105,$W$6:$W$205,1,$S$6:$S$205,"&lt;"&amp;S105)+COUNTIFS($T$6:$T$205,T105,$W$6:$W$205,1,$S$6:$S$205,S105,$X$6:$X$205,"&lt;"&amp;X105)+1)</f>
        <v/>
      </c>
      <c r="Z105">
        <f>IF(Y105="","",T105&amp;"_"&amp;Y105)</f>
        <v/>
      </c>
      <c r="AA105">
        <f>SUBSTITUTE(SUBSTITUTE(SUBSTITUTE(SUBSTITUTE(SUBSTITUTE(INDEX(D105:K105,MIN(8,MAX(1,C105))),"年","/"),"月","/"),"日",""),"-","/"),".","/")</f>
        <v/>
      </c>
    </row>
    <row r="106">
      <c r="A106" s="131" t="n"/>
      <c r="B106">
        <f>TRIM(SUBSTITUTE(SUBSTITUTE(SUBSTITUTE(A106,CHAR(9)," "),"　"," "),CHAR(160)," "))</f>
        <v/>
      </c>
      <c r="C106">
        <f>IF(B106="",0,LEN(B106)-LEN(SUBSTITUTE(B106," ",""))+1)</f>
        <v/>
      </c>
      <c r="D106">
        <f>IF(C106&gt;=1,TRIM(MID(SUBSTITUTE(B106," ",REPT(" ",200)),1,200)),"")</f>
        <v/>
      </c>
      <c r="E106">
        <f>IF(C106&gt;=2,TRIM(MID(SUBSTITUTE(B106," ",REPT(" ",200)),201,200)),"")</f>
        <v/>
      </c>
      <c r="F106">
        <f>IF(C106&gt;=3,TRIM(MID(SUBSTITUTE(B106," ",REPT(" ",200)),401,200)),"")</f>
        <v/>
      </c>
      <c r="G106">
        <f>IF(C106&gt;=4,TRIM(MID(SUBSTITUTE(B106," ",REPT(" ",200)),601,200)),"")</f>
        <v/>
      </c>
      <c r="H106">
        <f>IF(C106&gt;=5,TRIM(MID(SUBSTITUTE(B106," ",REPT(" ",200)),801,200)),"")</f>
        <v/>
      </c>
      <c r="I106">
        <f>IF(C106&gt;=6,TRIM(MID(SUBSTITUTE(B106," ",REPT(" ",200)),1001,200)),"")</f>
        <v/>
      </c>
      <c r="J106">
        <f>IF(C106&gt;=7,TRIM(MID(SUBSTITUTE(B106," ",REPT(" ",200)),1201,200)),"")</f>
        <v/>
      </c>
      <c r="K106">
        <f>IF(C106&gt;=8,TRIM(MID(SUBSTITUTE(B106," ",REPT(" ",200)),1401,200)),"")</f>
        <v/>
      </c>
      <c r="L106">
        <f>SUBSTITUTE(SUBSTITUTE(SUBSTITUTE(D106,"年","-"),"組","-"),"番","")</f>
        <v/>
      </c>
      <c r="M106">
        <f>IF(D106="",0,IF(ISNUMBER(VALUE(SUBSTITUTE(L106,"-",""))),1,0))</f>
        <v/>
      </c>
      <c r="N106">
        <f>IF(M106=0,"",IFERROR(VALUE(TRIM(MID(SUBSTITUTE(L106,"-",REPT(" ",100)),101,100))),""))</f>
        <v/>
      </c>
      <c r="O106">
        <f>IF(M106=0,"",IFERROR(VALUE(TRIM(RIGHT(SUBSTITUTE(L106,"-",REPT(" ",100)),100))),""))</f>
        <v/>
      </c>
      <c r="P106">
        <f>IF(M106=1,E106,D106)</f>
        <v/>
      </c>
      <c r="Q106">
        <f>IF(C106&lt;2,"",TRIM(IF(AND(2&gt;=IF(M106=1,3,2),2&lt;=C106-IF(S106="",0,1)),E106&amp;" ","")&amp;IF(AND(3&gt;=IF(M106=1,3,2),3&lt;=C106-IF(S106="",0,1)),F106&amp;" ","")&amp;IF(AND(4&gt;=IF(M106=1,3,2),4&lt;=C106-IF(S106="",0,1)),G106&amp;" ","")&amp;IF(AND(5&gt;=IF(M106=1,3,2),5&lt;=C106-IF(S106="",0,1)),H106&amp;" ","")&amp;IF(AND(6&gt;=IF(M106=1,3,2),6&lt;=C106-IF(S106="",0,1)),I106&amp;" ","")&amp;IF(AND(7&gt;=IF(M106=1,3,2),7&lt;=C106-IF(S106="",0,1)),J106&amp;" ","")&amp;IF(AND(8&gt;=IF(M106=1,3,2),8&lt;=C106-IF(S106="",0,1)),K106&amp;" ","")))</f>
        <v/>
      </c>
      <c r="R106">
        <f>IF(Q106="","",IFERROR(VLOOKUP(Q106,資格マスタ!$A:$B,2,FALSE),Q106))</f>
        <v/>
      </c>
      <c r="S106" s="132">
        <f>IF(C106&lt;2,"",IFERROR(IF(OR(LEFT(INDEX(D106:K106,MIN(8,MAX(1,C106))),2)="令和",LEFT(INDEX(D106:K106,MIN(8,MAX(1,C106))),2)="平成",LEFT(INDEX(D106:K106,MIN(8,MAX(1,C106))),2)="昭和"),DATE(VALUE(MID(INDEX(D106:K106,MIN(8,MAX(1,C106))),3,FIND("年",INDEX(D106:K106,MIN(8,MAX(1,C106))))-3))+IF(LEFT(INDEX(D106:K106,MIN(8,MAX(1,C106))),2)="令和",2018,IF(LEFT(INDEX(D106:K106,MIN(8,MAX(1,C106))),2)="平成",1988,1925)),VALUE(MID(INDEX(D106:K106,MIN(8,MAX(1,C106))),FIND("年",INDEX(D106:K106,MIN(8,MAX(1,C106))))+1,FIND("月",INDEX(D106:K106,MIN(8,MAX(1,C106))))-FIND("年",INDEX(D106:K106,MIN(8,MAX(1,C106))))-1)),VALUE(SUBSTITUTE(MID(INDEX(D106:K106,MIN(8,MAX(1,C106))),FIND("月",INDEX(D106:K106,MIN(8,MAX(1,C106))))+1,10),"日",""))),DATE(VALUE(TRIM(MID(SUBSTITUTE(AA106,"/",REPT(" ",50)),1,50))),VALUE(TRIM(MID(SUBSTITUTE(AA106,"/",REPT(" ",50)),51,50))),VALUE(TRIM(MID(SUBSTITUTE(AA106,"/",REPT(" ",50)),101,50))))),IFERROR(DATEVALUE(INDEX(D106:K106,MIN(8,MAX(1,C106)))),"")))</f>
        <v/>
      </c>
      <c r="T106">
        <f>IF(B106="","",IFERROR(MATCH(O106,入力!$C$5:$C$44,0),IFERROR(MATCH(SUBSTITUTE(SUBSTITUTE(P106," ",""),"　",""),入力!$AJ$5:$AJ$44,0),"")))</f>
        <v/>
      </c>
      <c r="U106">
        <f>IF(T106="","",INDEX(入力!$D$5:$D$44,T106))</f>
        <v/>
      </c>
      <c r="V106">
        <f>IF(B106="","",IF(T106="","要確認（名簿と照合できません）",IF(R106="","要確認（資格名がありません）",IF(S106="","要確認（取得日が読めません）",IF((IF(INDEX(入力!$N$5:$N$44,T106)=R106,1,0)+IF(INDEX(入力!$P$5:$P$44,T106)=R106,1,0)+IF(INDEX(入力!$R$5:$R$44,T106)=R106,1,0)+IF(INDEX(入力!$T$5:$T$44,T106)=R106,1,0)+IF(INDEX(入力!$V$5:$V$44,T106)=R106,1,0)+IF(INDEX(入力!$X$5:$X$44,T106)=R106,1,0))+(COUNTIFS($T$6:$T$205,T106,$R$6:$R$205,R106,$X$6:$X$205,"&lt;"&amp;X106))&gt;0,"重複","反映")))))</f>
        <v/>
      </c>
      <c r="W106">
        <f>IF(V106="反映",1,0)</f>
        <v/>
      </c>
      <c r="X106" t="n">
        <v>106</v>
      </c>
      <c r="Y106">
        <f>IF(W106=0,"",COUNTIFS($T$6:$T$205,T106,$W$6:$W$205,1,$S$6:$S$205,"&lt;"&amp;S106)+COUNTIFS($T$6:$T$205,T106,$W$6:$W$205,1,$S$6:$S$205,S106,$X$6:$X$205,"&lt;"&amp;X106)+1)</f>
        <v/>
      </c>
      <c r="Z106">
        <f>IF(Y106="","",T106&amp;"_"&amp;Y106)</f>
        <v/>
      </c>
      <c r="AA106">
        <f>SUBSTITUTE(SUBSTITUTE(SUBSTITUTE(SUBSTITUTE(SUBSTITUTE(INDEX(D106:K106,MIN(8,MAX(1,C106))),"年","/"),"月","/"),"日",""),"-","/"),".","/")</f>
        <v/>
      </c>
    </row>
    <row r="107">
      <c r="A107" s="131" t="n"/>
      <c r="B107">
        <f>TRIM(SUBSTITUTE(SUBSTITUTE(SUBSTITUTE(A107,CHAR(9)," "),"　"," "),CHAR(160)," "))</f>
        <v/>
      </c>
      <c r="C107">
        <f>IF(B107="",0,LEN(B107)-LEN(SUBSTITUTE(B107," ",""))+1)</f>
        <v/>
      </c>
      <c r="D107">
        <f>IF(C107&gt;=1,TRIM(MID(SUBSTITUTE(B107," ",REPT(" ",200)),1,200)),"")</f>
        <v/>
      </c>
      <c r="E107">
        <f>IF(C107&gt;=2,TRIM(MID(SUBSTITUTE(B107," ",REPT(" ",200)),201,200)),"")</f>
        <v/>
      </c>
      <c r="F107">
        <f>IF(C107&gt;=3,TRIM(MID(SUBSTITUTE(B107," ",REPT(" ",200)),401,200)),"")</f>
        <v/>
      </c>
      <c r="G107">
        <f>IF(C107&gt;=4,TRIM(MID(SUBSTITUTE(B107," ",REPT(" ",200)),601,200)),"")</f>
        <v/>
      </c>
      <c r="H107">
        <f>IF(C107&gt;=5,TRIM(MID(SUBSTITUTE(B107," ",REPT(" ",200)),801,200)),"")</f>
        <v/>
      </c>
      <c r="I107">
        <f>IF(C107&gt;=6,TRIM(MID(SUBSTITUTE(B107," ",REPT(" ",200)),1001,200)),"")</f>
        <v/>
      </c>
      <c r="J107">
        <f>IF(C107&gt;=7,TRIM(MID(SUBSTITUTE(B107," ",REPT(" ",200)),1201,200)),"")</f>
        <v/>
      </c>
      <c r="K107">
        <f>IF(C107&gt;=8,TRIM(MID(SUBSTITUTE(B107," ",REPT(" ",200)),1401,200)),"")</f>
        <v/>
      </c>
      <c r="L107">
        <f>SUBSTITUTE(SUBSTITUTE(SUBSTITUTE(D107,"年","-"),"組","-"),"番","")</f>
        <v/>
      </c>
      <c r="M107">
        <f>IF(D107="",0,IF(ISNUMBER(VALUE(SUBSTITUTE(L107,"-",""))),1,0))</f>
        <v/>
      </c>
      <c r="N107">
        <f>IF(M107=0,"",IFERROR(VALUE(TRIM(MID(SUBSTITUTE(L107,"-",REPT(" ",100)),101,100))),""))</f>
        <v/>
      </c>
      <c r="O107">
        <f>IF(M107=0,"",IFERROR(VALUE(TRIM(RIGHT(SUBSTITUTE(L107,"-",REPT(" ",100)),100))),""))</f>
        <v/>
      </c>
      <c r="P107">
        <f>IF(M107=1,E107,D107)</f>
        <v/>
      </c>
      <c r="Q107">
        <f>IF(C107&lt;2,"",TRIM(IF(AND(2&gt;=IF(M107=1,3,2),2&lt;=C107-IF(S107="",0,1)),E107&amp;" ","")&amp;IF(AND(3&gt;=IF(M107=1,3,2),3&lt;=C107-IF(S107="",0,1)),F107&amp;" ","")&amp;IF(AND(4&gt;=IF(M107=1,3,2),4&lt;=C107-IF(S107="",0,1)),G107&amp;" ","")&amp;IF(AND(5&gt;=IF(M107=1,3,2),5&lt;=C107-IF(S107="",0,1)),H107&amp;" ","")&amp;IF(AND(6&gt;=IF(M107=1,3,2),6&lt;=C107-IF(S107="",0,1)),I107&amp;" ","")&amp;IF(AND(7&gt;=IF(M107=1,3,2),7&lt;=C107-IF(S107="",0,1)),J107&amp;" ","")&amp;IF(AND(8&gt;=IF(M107=1,3,2),8&lt;=C107-IF(S107="",0,1)),K107&amp;" ","")))</f>
        <v/>
      </c>
      <c r="R107">
        <f>IF(Q107="","",IFERROR(VLOOKUP(Q107,資格マスタ!$A:$B,2,FALSE),Q107))</f>
        <v/>
      </c>
      <c r="S107" s="132">
        <f>IF(C107&lt;2,"",IFERROR(IF(OR(LEFT(INDEX(D107:K107,MIN(8,MAX(1,C107))),2)="令和",LEFT(INDEX(D107:K107,MIN(8,MAX(1,C107))),2)="平成",LEFT(INDEX(D107:K107,MIN(8,MAX(1,C107))),2)="昭和"),DATE(VALUE(MID(INDEX(D107:K107,MIN(8,MAX(1,C107))),3,FIND("年",INDEX(D107:K107,MIN(8,MAX(1,C107))))-3))+IF(LEFT(INDEX(D107:K107,MIN(8,MAX(1,C107))),2)="令和",2018,IF(LEFT(INDEX(D107:K107,MIN(8,MAX(1,C107))),2)="平成",1988,1925)),VALUE(MID(INDEX(D107:K107,MIN(8,MAX(1,C107))),FIND("年",INDEX(D107:K107,MIN(8,MAX(1,C107))))+1,FIND("月",INDEX(D107:K107,MIN(8,MAX(1,C107))))-FIND("年",INDEX(D107:K107,MIN(8,MAX(1,C107))))-1)),VALUE(SUBSTITUTE(MID(INDEX(D107:K107,MIN(8,MAX(1,C107))),FIND("月",INDEX(D107:K107,MIN(8,MAX(1,C107))))+1,10),"日",""))),DATE(VALUE(TRIM(MID(SUBSTITUTE(AA107,"/",REPT(" ",50)),1,50))),VALUE(TRIM(MID(SUBSTITUTE(AA107,"/",REPT(" ",50)),51,50))),VALUE(TRIM(MID(SUBSTITUTE(AA107,"/",REPT(" ",50)),101,50))))),IFERROR(DATEVALUE(INDEX(D107:K107,MIN(8,MAX(1,C107)))),"")))</f>
        <v/>
      </c>
      <c r="T107">
        <f>IF(B107="","",IFERROR(MATCH(O107,入力!$C$5:$C$44,0),IFERROR(MATCH(SUBSTITUTE(SUBSTITUTE(P107," ",""),"　",""),入力!$AJ$5:$AJ$44,0),"")))</f>
        <v/>
      </c>
      <c r="U107">
        <f>IF(T107="","",INDEX(入力!$D$5:$D$44,T107))</f>
        <v/>
      </c>
      <c r="V107">
        <f>IF(B107="","",IF(T107="","要確認（名簿と照合できません）",IF(R107="","要確認（資格名がありません）",IF(S107="","要確認（取得日が読めません）",IF((IF(INDEX(入力!$N$5:$N$44,T107)=R107,1,0)+IF(INDEX(入力!$P$5:$P$44,T107)=R107,1,0)+IF(INDEX(入力!$R$5:$R$44,T107)=R107,1,0)+IF(INDEX(入力!$T$5:$T$44,T107)=R107,1,0)+IF(INDEX(入力!$V$5:$V$44,T107)=R107,1,0)+IF(INDEX(入力!$X$5:$X$44,T107)=R107,1,0))+(COUNTIFS($T$6:$T$205,T107,$R$6:$R$205,R107,$X$6:$X$205,"&lt;"&amp;X107))&gt;0,"重複","反映")))))</f>
        <v/>
      </c>
      <c r="W107">
        <f>IF(V107="反映",1,0)</f>
        <v/>
      </c>
      <c r="X107" t="n">
        <v>107</v>
      </c>
      <c r="Y107">
        <f>IF(W107=0,"",COUNTIFS($T$6:$T$205,T107,$W$6:$W$205,1,$S$6:$S$205,"&lt;"&amp;S107)+COUNTIFS($T$6:$T$205,T107,$W$6:$W$205,1,$S$6:$S$205,S107,$X$6:$X$205,"&lt;"&amp;X107)+1)</f>
        <v/>
      </c>
      <c r="Z107">
        <f>IF(Y107="","",T107&amp;"_"&amp;Y107)</f>
        <v/>
      </c>
      <c r="AA107">
        <f>SUBSTITUTE(SUBSTITUTE(SUBSTITUTE(SUBSTITUTE(SUBSTITUTE(INDEX(D107:K107,MIN(8,MAX(1,C107))),"年","/"),"月","/"),"日",""),"-","/"),".","/")</f>
        <v/>
      </c>
    </row>
    <row r="108">
      <c r="A108" s="131" t="n"/>
      <c r="B108">
        <f>TRIM(SUBSTITUTE(SUBSTITUTE(SUBSTITUTE(A108,CHAR(9)," "),"　"," "),CHAR(160)," "))</f>
        <v/>
      </c>
      <c r="C108">
        <f>IF(B108="",0,LEN(B108)-LEN(SUBSTITUTE(B108," ",""))+1)</f>
        <v/>
      </c>
      <c r="D108">
        <f>IF(C108&gt;=1,TRIM(MID(SUBSTITUTE(B108," ",REPT(" ",200)),1,200)),"")</f>
        <v/>
      </c>
      <c r="E108">
        <f>IF(C108&gt;=2,TRIM(MID(SUBSTITUTE(B108," ",REPT(" ",200)),201,200)),"")</f>
        <v/>
      </c>
      <c r="F108">
        <f>IF(C108&gt;=3,TRIM(MID(SUBSTITUTE(B108," ",REPT(" ",200)),401,200)),"")</f>
        <v/>
      </c>
      <c r="G108">
        <f>IF(C108&gt;=4,TRIM(MID(SUBSTITUTE(B108," ",REPT(" ",200)),601,200)),"")</f>
        <v/>
      </c>
      <c r="H108">
        <f>IF(C108&gt;=5,TRIM(MID(SUBSTITUTE(B108," ",REPT(" ",200)),801,200)),"")</f>
        <v/>
      </c>
      <c r="I108">
        <f>IF(C108&gt;=6,TRIM(MID(SUBSTITUTE(B108," ",REPT(" ",200)),1001,200)),"")</f>
        <v/>
      </c>
      <c r="J108">
        <f>IF(C108&gt;=7,TRIM(MID(SUBSTITUTE(B108," ",REPT(" ",200)),1201,200)),"")</f>
        <v/>
      </c>
      <c r="K108">
        <f>IF(C108&gt;=8,TRIM(MID(SUBSTITUTE(B108," ",REPT(" ",200)),1401,200)),"")</f>
        <v/>
      </c>
      <c r="L108">
        <f>SUBSTITUTE(SUBSTITUTE(SUBSTITUTE(D108,"年","-"),"組","-"),"番","")</f>
        <v/>
      </c>
      <c r="M108">
        <f>IF(D108="",0,IF(ISNUMBER(VALUE(SUBSTITUTE(L108,"-",""))),1,0))</f>
        <v/>
      </c>
      <c r="N108">
        <f>IF(M108=0,"",IFERROR(VALUE(TRIM(MID(SUBSTITUTE(L108,"-",REPT(" ",100)),101,100))),""))</f>
        <v/>
      </c>
      <c r="O108">
        <f>IF(M108=0,"",IFERROR(VALUE(TRIM(RIGHT(SUBSTITUTE(L108,"-",REPT(" ",100)),100))),""))</f>
        <v/>
      </c>
      <c r="P108">
        <f>IF(M108=1,E108,D108)</f>
        <v/>
      </c>
      <c r="Q108">
        <f>IF(C108&lt;2,"",TRIM(IF(AND(2&gt;=IF(M108=1,3,2),2&lt;=C108-IF(S108="",0,1)),E108&amp;" ","")&amp;IF(AND(3&gt;=IF(M108=1,3,2),3&lt;=C108-IF(S108="",0,1)),F108&amp;" ","")&amp;IF(AND(4&gt;=IF(M108=1,3,2),4&lt;=C108-IF(S108="",0,1)),G108&amp;" ","")&amp;IF(AND(5&gt;=IF(M108=1,3,2),5&lt;=C108-IF(S108="",0,1)),H108&amp;" ","")&amp;IF(AND(6&gt;=IF(M108=1,3,2),6&lt;=C108-IF(S108="",0,1)),I108&amp;" ","")&amp;IF(AND(7&gt;=IF(M108=1,3,2),7&lt;=C108-IF(S108="",0,1)),J108&amp;" ","")&amp;IF(AND(8&gt;=IF(M108=1,3,2),8&lt;=C108-IF(S108="",0,1)),K108&amp;" ","")))</f>
        <v/>
      </c>
      <c r="R108">
        <f>IF(Q108="","",IFERROR(VLOOKUP(Q108,資格マスタ!$A:$B,2,FALSE),Q108))</f>
        <v/>
      </c>
      <c r="S108" s="132">
        <f>IF(C108&lt;2,"",IFERROR(IF(OR(LEFT(INDEX(D108:K108,MIN(8,MAX(1,C108))),2)="令和",LEFT(INDEX(D108:K108,MIN(8,MAX(1,C108))),2)="平成",LEFT(INDEX(D108:K108,MIN(8,MAX(1,C108))),2)="昭和"),DATE(VALUE(MID(INDEX(D108:K108,MIN(8,MAX(1,C108))),3,FIND("年",INDEX(D108:K108,MIN(8,MAX(1,C108))))-3))+IF(LEFT(INDEX(D108:K108,MIN(8,MAX(1,C108))),2)="令和",2018,IF(LEFT(INDEX(D108:K108,MIN(8,MAX(1,C108))),2)="平成",1988,1925)),VALUE(MID(INDEX(D108:K108,MIN(8,MAX(1,C108))),FIND("年",INDEX(D108:K108,MIN(8,MAX(1,C108))))+1,FIND("月",INDEX(D108:K108,MIN(8,MAX(1,C108))))-FIND("年",INDEX(D108:K108,MIN(8,MAX(1,C108))))-1)),VALUE(SUBSTITUTE(MID(INDEX(D108:K108,MIN(8,MAX(1,C108))),FIND("月",INDEX(D108:K108,MIN(8,MAX(1,C108))))+1,10),"日",""))),DATE(VALUE(TRIM(MID(SUBSTITUTE(AA108,"/",REPT(" ",50)),1,50))),VALUE(TRIM(MID(SUBSTITUTE(AA108,"/",REPT(" ",50)),51,50))),VALUE(TRIM(MID(SUBSTITUTE(AA108,"/",REPT(" ",50)),101,50))))),IFERROR(DATEVALUE(INDEX(D108:K108,MIN(8,MAX(1,C108)))),"")))</f>
        <v/>
      </c>
      <c r="T108">
        <f>IF(B108="","",IFERROR(MATCH(O108,入力!$C$5:$C$44,0),IFERROR(MATCH(SUBSTITUTE(SUBSTITUTE(P108," ",""),"　",""),入力!$AJ$5:$AJ$44,0),"")))</f>
        <v/>
      </c>
      <c r="U108">
        <f>IF(T108="","",INDEX(入力!$D$5:$D$44,T108))</f>
        <v/>
      </c>
      <c r="V108">
        <f>IF(B108="","",IF(T108="","要確認（名簿と照合できません）",IF(R108="","要確認（資格名がありません）",IF(S108="","要確認（取得日が読めません）",IF((IF(INDEX(入力!$N$5:$N$44,T108)=R108,1,0)+IF(INDEX(入力!$P$5:$P$44,T108)=R108,1,0)+IF(INDEX(入力!$R$5:$R$44,T108)=R108,1,0)+IF(INDEX(入力!$T$5:$T$44,T108)=R108,1,0)+IF(INDEX(入力!$V$5:$V$44,T108)=R108,1,0)+IF(INDEX(入力!$X$5:$X$44,T108)=R108,1,0))+(COUNTIFS($T$6:$T$205,T108,$R$6:$R$205,R108,$X$6:$X$205,"&lt;"&amp;X108))&gt;0,"重複","反映")))))</f>
        <v/>
      </c>
      <c r="W108">
        <f>IF(V108="反映",1,0)</f>
        <v/>
      </c>
      <c r="X108" t="n">
        <v>108</v>
      </c>
      <c r="Y108">
        <f>IF(W108=0,"",COUNTIFS($T$6:$T$205,T108,$W$6:$W$205,1,$S$6:$S$205,"&lt;"&amp;S108)+COUNTIFS($T$6:$T$205,T108,$W$6:$W$205,1,$S$6:$S$205,S108,$X$6:$X$205,"&lt;"&amp;X108)+1)</f>
        <v/>
      </c>
      <c r="Z108">
        <f>IF(Y108="","",T108&amp;"_"&amp;Y108)</f>
        <v/>
      </c>
      <c r="AA108">
        <f>SUBSTITUTE(SUBSTITUTE(SUBSTITUTE(SUBSTITUTE(SUBSTITUTE(INDEX(D108:K108,MIN(8,MAX(1,C108))),"年","/"),"月","/"),"日",""),"-","/"),".","/")</f>
        <v/>
      </c>
    </row>
    <row r="109">
      <c r="A109" s="131" t="n"/>
      <c r="B109">
        <f>TRIM(SUBSTITUTE(SUBSTITUTE(SUBSTITUTE(A109,CHAR(9)," "),"　"," "),CHAR(160)," "))</f>
        <v/>
      </c>
      <c r="C109">
        <f>IF(B109="",0,LEN(B109)-LEN(SUBSTITUTE(B109," ",""))+1)</f>
        <v/>
      </c>
      <c r="D109">
        <f>IF(C109&gt;=1,TRIM(MID(SUBSTITUTE(B109," ",REPT(" ",200)),1,200)),"")</f>
        <v/>
      </c>
      <c r="E109">
        <f>IF(C109&gt;=2,TRIM(MID(SUBSTITUTE(B109," ",REPT(" ",200)),201,200)),"")</f>
        <v/>
      </c>
      <c r="F109">
        <f>IF(C109&gt;=3,TRIM(MID(SUBSTITUTE(B109," ",REPT(" ",200)),401,200)),"")</f>
        <v/>
      </c>
      <c r="G109">
        <f>IF(C109&gt;=4,TRIM(MID(SUBSTITUTE(B109," ",REPT(" ",200)),601,200)),"")</f>
        <v/>
      </c>
      <c r="H109">
        <f>IF(C109&gt;=5,TRIM(MID(SUBSTITUTE(B109," ",REPT(" ",200)),801,200)),"")</f>
        <v/>
      </c>
      <c r="I109">
        <f>IF(C109&gt;=6,TRIM(MID(SUBSTITUTE(B109," ",REPT(" ",200)),1001,200)),"")</f>
        <v/>
      </c>
      <c r="J109">
        <f>IF(C109&gt;=7,TRIM(MID(SUBSTITUTE(B109," ",REPT(" ",200)),1201,200)),"")</f>
        <v/>
      </c>
      <c r="K109">
        <f>IF(C109&gt;=8,TRIM(MID(SUBSTITUTE(B109," ",REPT(" ",200)),1401,200)),"")</f>
        <v/>
      </c>
      <c r="L109">
        <f>SUBSTITUTE(SUBSTITUTE(SUBSTITUTE(D109,"年","-"),"組","-"),"番","")</f>
        <v/>
      </c>
      <c r="M109">
        <f>IF(D109="",0,IF(ISNUMBER(VALUE(SUBSTITUTE(L109,"-",""))),1,0))</f>
        <v/>
      </c>
      <c r="N109">
        <f>IF(M109=0,"",IFERROR(VALUE(TRIM(MID(SUBSTITUTE(L109,"-",REPT(" ",100)),101,100))),""))</f>
        <v/>
      </c>
      <c r="O109">
        <f>IF(M109=0,"",IFERROR(VALUE(TRIM(RIGHT(SUBSTITUTE(L109,"-",REPT(" ",100)),100))),""))</f>
        <v/>
      </c>
      <c r="P109">
        <f>IF(M109=1,E109,D109)</f>
        <v/>
      </c>
      <c r="Q109">
        <f>IF(C109&lt;2,"",TRIM(IF(AND(2&gt;=IF(M109=1,3,2),2&lt;=C109-IF(S109="",0,1)),E109&amp;" ","")&amp;IF(AND(3&gt;=IF(M109=1,3,2),3&lt;=C109-IF(S109="",0,1)),F109&amp;" ","")&amp;IF(AND(4&gt;=IF(M109=1,3,2),4&lt;=C109-IF(S109="",0,1)),G109&amp;" ","")&amp;IF(AND(5&gt;=IF(M109=1,3,2),5&lt;=C109-IF(S109="",0,1)),H109&amp;" ","")&amp;IF(AND(6&gt;=IF(M109=1,3,2),6&lt;=C109-IF(S109="",0,1)),I109&amp;" ","")&amp;IF(AND(7&gt;=IF(M109=1,3,2),7&lt;=C109-IF(S109="",0,1)),J109&amp;" ","")&amp;IF(AND(8&gt;=IF(M109=1,3,2),8&lt;=C109-IF(S109="",0,1)),K109&amp;" ","")))</f>
        <v/>
      </c>
      <c r="R109">
        <f>IF(Q109="","",IFERROR(VLOOKUP(Q109,資格マスタ!$A:$B,2,FALSE),Q109))</f>
        <v/>
      </c>
      <c r="S109" s="132">
        <f>IF(C109&lt;2,"",IFERROR(IF(OR(LEFT(INDEX(D109:K109,MIN(8,MAX(1,C109))),2)="令和",LEFT(INDEX(D109:K109,MIN(8,MAX(1,C109))),2)="平成",LEFT(INDEX(D109:K109,MIN(8,MAX(1,C109))),2)="昭和"),DATE(VALUE(MID(INDEX(D109:K109,MIN(8,MAX(1,C109))),3,FIND("年",INDEX(D109:K109,MIN(8,MAX(1,C109))))-3))+IF(LEFT(INDEX(D109:K109,MIN(8,MAX(1,C109))),2)="令和",2018,IF(LEFT(INDEX(D109:K109,MIN(8,MAX(1,C109))),2)="平成",1988,1925)),VALUE(MID(INDEX(D109:K109,MIN(8,MAX(1,C109))),FIND("年",INDEX(D109:K109,MIN(8,MAX(1,C109))))+1,FIND("月",INDEX(D109:K109,MIN(8,MAX(1,C109))))-FIND("年",INDEX(D109:K109,MIN(8,MAX(1,C109))))-1)),VALUE(SUBSTITUTE(MID(INDEX(D109:K109,MIN(8,MAX(1,C109))),FIND("月",INDEX(D109:K109,MIN(8,MAX(1,C109))))+1,10),"日",""))),DATE(VALUE(TRIM(MID(SUBSTITUTE(AA109,"/",REPT(" ",50)),1,50))),VALUE(TRIM(MID(SUBSTITUTE(AA109,"/",REPT(" ",50)),51,50))),VALUE(TRIM(MID(SUBSTITUTE(AA109,"/",REPT(" ",50)),101,50))))),IFERROR(DATEVALUE(INDEX(D109:K109,MIN(8,MAX(1,C109)))),"")))</f>
        <v/>
      </c>
      <c r="T109">
        <f>IF(B109="","",IFERROR(MATCH(O109,入力!$C$5:$C$44,0),IFERROR(MATCH(SUBSTITUTE(SUBSTITUTE(P109," ",""),"　",""),入力!$AJ$5:$AJ$44,0),"")))</f>
        <v/>
      </c>
      <c r="U109">
        <f>IF(T109="","",INDEX(入力!$D$5:$D$44,T109))</f>
        <v/>
      </c>
      <c r="V109">
        <f>IF(B109="","",IF(T109="","要確認（名簿と照合できません）",IF(R109="","要確認（資格名がありません）",IF(S109="","要確認（取得日が読めません）",IF((IF(INDEX(入力!$N$5:$N$44,T109)=R109,1,0)+IF(INDEX(入力!$P$5:$P$44,T109)=R109,1,0)+IF(INDEX(入力!$R$5:$R$44,T109)=R109,1,0)+IF(INDEX(入力!$T$5:$T$44,T109)=R109,1,0)+IF(INDEX(入力!$V$5:$V$44,T109)=R109,1,0)+IF(INDEX(入力!$X$5:$X$44,T109)=R109,1,0))+(COUNTIFS($T$6:$T$205,T109,$R$6:$R$205,R109,$X$6:$X$205,"&lt;"&amp;X109))&gt;0,"重複","反映")))))</f>
        <v/>
      </c>
      <c r="W109">
        <f>IF(V109="反映",1,0)</f>
        <v/>
      </c>
      <c r="X109" t="n">
        <v>109</v>
      </c>
      <c r="Y109">
        <f>IF(W109=0,"",COUNTIFS($T$6:$T$205,T109,$W$6:$W$205,1,$S$6:$S$205,"&lt;"&amp;S109)+COUNTIFS($T$6:$T$205,T109,$W$6:$W$205,1,$S$6:$S$205,S109,$X$6:$X$205,"&lt;"&amp;X109)+1)</f>
        <v/>
      </c>
      <c r="Z109">
        <f>IF(Y109="","",T109&amp;"_"&amp;Y109)</f>
        <v/>
      </c>
      <c r="AA109">
        <f>SUBSTITUTE(SUBSTITUTE(SUBSTITUTE(SUBSTITUTE(SUBSTITUTE(INDEX(D109:K109,MIN(8,MAX(1,C109))),"年","/"),"月","/"),"日",""),"-","/"),".","/")</f>
        <v/>
      </c>
    </row>
    <row r="110">
      <c r="A110" s="131" t="n"/>
      <c r="B110">
        <f>TRIM(SUBSTITUTE(SUBSTITUTE(SUBSTITUTE(A110,CHAR(9)," "),"　"," "),CHAR(160)," "))</f>
        <v/>
      </c>
      <c r="C110">
        <f>IF(B110="",0,LEN(B110)-LEN(SUBSTITUTE(B110," ",""))+1)</f>
        <v/>
      </c>
      <c r="D110">
        <f>IF(C110&gt;=1,TRIM(MID(SUBSTITUTE(B110," ",REPT(" ",200)),1,200)),"")</f>
        <v/>
      </c>
      <c r="E110">
        <f>IF(C110&gt;=2,TRIM(MID(SUBSTITUTE(B110," ",REPT(" ",200)),201,200)),"")</f>
        <v/>
      </c>
      <c r="F110">
        <f>IF(C110&gt;=3,TRIM(MID(SUBSTITUTE(B110," ",REPT(" ",200)),401,200)),"")</f>
        <v/>
      </c>
      <c r="G110">
        <f>IF(C110&gt;=4,TRIM(MID(SUBSTITUTE(B110," ",REPT(" ",200)),601,200)),"")</f>
        <v/>
      </c>
      <c r="H110">
        <f>IF(C110&gt;=5,TRIM(MID(SUBSTITUTE(B110," ",REPT(" ",200)),801,200)),"")</f>
        <v/>
      </c>
      <c r="I110">
        <f>IF(C110&gt;=6,TRIM(MID(SUBSTITUTE(B110," ",REPT(" ",200)),1001,200)),"")</f>
        <v/>
      </c>
      <c r="J110">
        <f>IF(C110&gt;=7,TRIM(MID(SUBSTITUTE(B110," ",REPT(" ",200)),1201,200)),"")</f>
        <v/>
      </c>
      <c r="K110">
        <f>IF(C110&gt;=8,TRIM(MID(SUBSTITUTE(B110," ",REPT(" ",200)),1401,200)),"")</f>
        <v/>
      </c>
      <c r="L110">
        <f>SUBSTITUTE(SUBSTITUTE(SUBSTITUTE(D110,"年","-"),"組","-"),"番","")</f>
        <v/>
      </c>
      <c r="M110">
        <f>IF(D110="",0,IF(ISNUMBER(VALUE(SUBSTITUTE(L110,"-",""))),1,0))</f>
        <v/>
      </c>
      <c r="N110">
        <f>IF(M110=0,"",IFERROR(VALUE(TRIM(MID(SUBSTITUTE(L110,"-",REPT(" ",100)),101,100))),""))</f>
        <v/>
      </c>
      <c r="O110">
        <f>IF(M110=0,"",IFERROR(VALUE(TRIM(RIGHT(SUBSTITUTE(L110,"-",REPT(" ",100)),100))),""))</f>
        <v/>
      </c>
      <c r="P110">
        <f>IF(M110=1,E110,D110)</f>
        <v/>
      </c>
      <c r="Q110">
        <f>IF(C110&lt;2,"",TRIM(IF(AND(2&gt;=IF(M110=1,3,2),2&lt;=C110-IF(S110="",0,1)),E110&amp;" ","")&amp;IF(AND(3&gt;=IF(M110=1,3,2),3&lt;=C110-IF(S110="",0,1)),F110&amp;" ","")&amp;IF(AND(4&gt;=IF(M110=1,3,2),4&lt;=C110-IF(S110="",0,1)),G110&amp;" ","")&amp;IF(AND(5&gt;=IF(M110=1,3,2),5&lt;=C110-IF(S110="",0,1)),H110&amp;" ","")&amp;IF(AND(6&gt;=IF(M110=1,3,2),6&lt;=C110-IF(S110="",0,1)),I110&amp;" ","")&amp;IF(AND(7&gt;=IF(M110=1,3,2),7&lt;=C110-IF(S110="",0,1)),J110&amp;" ","")&amp;IF(AND(8&gt;=IF(M110=1,3,2),8&lt;=C110-IF(S110="",0,1)),K110&amp;" ","")))</f>
        <v/>
      </c>
      <c r="R110">
        <f>IF(Q110="","",IFERROR(VLOOKUP(Q110,資格マスタ!$A:$B,2,FALSE),Q110))</f>
        <v/>
      </c>
      <c r="S110" s="132">
        <f>IF(C110&lt;2,"",IFERROR(IF(OR(LEFT(INDEX(D110:K110,MIN(8,MAX(1,C110))),2)="令和",LEFT(INDEX(D110:K110,MIN(8,MAX(1,C110))),2)="平成",LEFT(INDEX(D110:K110,MIN(8,MAX(1,C110))),2)="昭和"),DATE(VALUE(MID(INDEX(D110:K110,MIN(8,MAX(1,C110))),3,FIND("年",INDEX(D110:K110,MIN(8,MAX(1,C110))))-3))+IF(LEFT(INDEX(D110:K110,MIN(8,MAX(1,C110))),2)="令和",2018,IF(LEFT(INDEX(D110:K110,MIN(8,MAX(1,C110))),2)="平成",1988,1925)),VALUE(MID(INDEX(D110:K110,MIN(8,MAX(1,C110))),FIND("年",INDEX(D110:K110,MIN(8,MAX(1,C110))))+1,FIND("月",INDEX(D110:K110,MIN(8,MAX(1,C110))))-FIND("年",INDEX(D110:K110,MIN(8,MAX(1,C110))))-1)),VALUE(SUBSTITUTE(MID(INDEX(D110:K110,MIN(8,MAX(1,C110))),FIND("月",INDEX(D110:K110,MIN(8,MAX(1,C110))))+1,10),"日",""))),DATE(VALUE(TRIM(MID(SUBSTITUTE(AA110,"/",REPT(" ",50)),1,50))),VALUE(TRIM(MID(SUBSTITUTE(AA110,"/",REPT(" ",50)),51,50))),VALUE(TRIM(MID(SUBSTITUTE(AA110,"/",REPT(" ",50)),101,50))))),IFERROR(DATEVALUE(INDEX(D110:K110,MIN(8,MAX(1,C110)))),"")))</f>
        <v/>
      </c>
      <c r="T110">
        <f>IF(B110="","",IFERROR(MATCH(O110,入力!$C$5:$C$44,0),IFERROR(MATCH(SUBSTITUTE(SUBSTITUTE(P110," ",""),"　",""),入力!$AJ$5:$AJ$44,0),"")))</f>
        <v/>
      </c>
      <c r="U110">
        <f>IF(T110="","",INDEX(入力!$D$5:$D$44,T110))</f>
        <v/>
      </c>
      <c r="V110">
        <f>IF(B110="","",IF(T110="","要確認（名簿と照合できません）",IF(R110="","要確認（資格名がありません）",IF(S110="","要確認（取得日が読めません）",IF((IF(INDEX(入力!$N$5:$N$44,T110)=R110,1,0)+IF(INDEX(入力!$P$5:$P$44,T110)=R110,1,0)+IF(INDEX(入力!$R$5:$R$44,T110)=R110,1,0)+IF(INDEX(入力!$T$5:$T$44,T110)=R110,1,0)+IF(INDEX(入力!$V$5:$V$44,T110)=R110,1,0)+IF(INDEX(入力!$X$5:$X$44,T110)=R110,1,0))+(COUNTIFS($T$6:$T$205,T110,$R$6:$R$205,R110,$X$6:$X$205,"&lt;"&amp;X110))&gt;0,"重複","反映")))))</f>
        <v/>
      </c>
      <c r="W110">
        <f>IF(V110="反映",1,0)</f>
        <v/>
      </c>
      <c r="X110" t="n">
        <v>110</v>
      </c>
      <c r="Y110">
        <f>IF(W110=0,"",COUNTIFS($T$6:$T$205,T110,$W$6:$W$205,1,$S$6:$S$205,"&lt;"&amp;S110)+COUNTIFS($T$6:$T$205,T110,$W$6:$W$205,1,$S$6:$S$205,S110,$X$6:$X$205,"&lt;"&amp;X110)+1)</f>
        <v/>
      </c>
      <c r="Z110">
        <f>IF(Y110="","",T110&amp;"_"&amp;Y110)</f>
        <v/>
      </c>
      <c r="AA110">
        <f>SUBSTITUTE(SUBSTITUTE(SUBSTITUTE(SUBSTITUTE(SUBSTITUTE(INDEX(D110:K110,MIN(8,MAX(1,C110))),"年","/"),"月","/"),"日",""),"-","/"),".","/")</f>
        <v/>
      </c>
    </row>
    <row r="111">
      <c r="A111" s="131" t="n"/>
      <c r="B111">
        <f>TRIM(SUBSTITUTE(SUBSTITUTE(SUBSTITUTE(A111,CHAR(9)," "),"　"," "),CHAR(160)," "))</f>
        <v/>
      </c>
      <c r="C111">
        <f>IF(B111="",0,LEN(B111)-LEN(SUBSTITUTE(B111," ",""))+1)</f>
        <v/>
      </c>
      <c r="D111">
        <f>IF(C111&gt;=1,TRIM(MID(SUBSTITUTE(B111," ",REPT(" ",200)),1,200)),"")</f>
        <v/>
      </c>
      <c r="E111">
        <f>IF(C111&gt;=2,TRIM(MID(SUBSTITUTE(B111," ",REPT(" ",200)),201,200)),"")</f>
        <v/>
      </c>
      <c r="F111">
        <f>IF(C111&gt;=3,TRIM(MID(SUBSTITUTE(B111," ",REPT(" ",200)),401,200)),"")</f>
        <v/>
      </c>
      <c r="G111">
        <f>IF(C111&gt;=4,TRIM(MID(SUBSTITUTE(B111," ",REPT(" ",200)),601,200)),"")</f>
        <v/>
      </c>
      <c r="H111">
        <f>IF(C111&gt;=5,TRIM(MID(SUBSTITUTE(B111," ",REPT(" ",200)),801,200)),"")</f>
        <v/>
      </c>
      <c r="I111">
        <f>IF(C111&gt;=6,TRIM(MID(SUBSTITUTE(B111," ",REPT(" ",200)),1001,200)),"")</f>
        <v/>
      </c>
      <c r="J111">
        <f>IF(C111&gt;=7,TRIM(MID(SUBSTITUTE(B111," ",REPT(" ",200)),1201,200)),"")</f>
        <v/>
      </c>
      <c r="K111">
        <f>IF(C111&gt;=8,TRIM(MID(SUBSTITUTE(B111," ",REPT(" ",200)),1401,200)),"")</f>
        <v/>
      </c>
      <c r="L111">
        <f>SUBSTITUTE(SUBSTITUTE(SUBSTITUTE(D111,"年","-"),"組","-"),"番","")</f>
        <v/>
      </c>
      <c r="M111">
        <f>IF(D111="",0,IF(ISNUMBER(VALUE(SUBSTITUTE(L111,"-",""))),1,0))</f>
        <v/>
      </c>
      <c r="N111">
        <f>IF(M111=0,"",IFERROR(VALUE(TRIM(MID(SUBSTITUTE(L111,"-",REPT(" ",100)),101,100))),""))</f>
        <v/>
      </c>
      <c r="O111">
        <f>IF(M111=0,"",IFERROR(VALUE(TRIM(RIGHT(SUBSTITUTE(L111,"-",REPT(" ",100)),100))),""))</f>
        <v/>
      </c>
      <c r="P111">
        <f>IF(M111=1,E111,D111)</f>
        <v/>
      </c>
      <c r="Q111">
        <f>IF(C111&lt;2,"",TRIM(IF(AND(2&gt;=IF(M111=1,3,2),2&lt;=C111-IF(S111="",0,1)),E111&amp;" ","")&amp;IF(AND(3&gt;=IF(M111=1,3,2),3&lt;=C111-IF(S111="",0,1)),F111&amp;" ","")&amp;IF(AND(4&gt;=IF(M111=1,3,2),4&lt;=C111-IF(S111="",0,1)),G111&amp;" ","")&amp;IF(AND(5&gt;=IF(M111=1,3,2),5&lt;=C111-IF(S111="",0,1)),H111&amp;" ","")&amp;IF(AND(6&gt;=IF(M111=1,3,2),6&lt;=C111-IF(S111="",0,1)),I111&amp;" ","")&amp;IF(AND(7&gt;=IF(M111=1,3,2),7&lt;=C111-IF(S111="",0,1)),J111&amp;" ","")&amp;IF(AND(8&gt;=IF(M111=1,3,2),8&lt;=C111-IF(S111="",0,1)),K111&amp;" ","")))</f>
        <v/>
      </c>
      <c r="R111">
        <f>IF(Q111="","",IFERROR(VLOOKUP(Q111,資格マスタ!$A:$B,2,FALSE),Q111))</f>
        <v/>
      </c>
      <c r="S111" s="132">
        <f>IF(C111&lt;2,"",IFERROR(IF(OR(LEFT(INDEX(D111:K111,MIN(8,MAX(1,C111))),2)="令和",LEFT(INDEX(D111:K111,MIN(8,MAX(1,C111))),2)="平成",LEFT(INDEX(D111:K111,MIN(8,MAX(1,C111))),2)="昭和"),DATE(VALUE(MID(INDEX(D111:K111,MIN(8,MAX(1,C111))),3,FIND("年",INDEX(D111:K111,MIN(8,MAX(1,C111))))-3))+IF(LEFT(INDEX(D111:K111,MIN(8,MAX(1,C111))),2)="令和",2018,IF(LEFT(INDEX(D111:K111,MIN(8,MAX(1,C111))),2)="平成",1988,1925)),VALUE(MID(INDEX(D111:K111,MIN(8,MAX(1,C111))),FIND("年",INDEX(D111:K111,MIN(8,MAX(1,C111))))+1,FIND("月",INDEX(D111:K111,MIN(8,MAX(1,C111))))-FIND("年",INDEX(D111:K111,MIN(8,MAX(1,C111))))-1)),VALUE(SUBSTITUTE(MID(INDEX(D111:K111,MIN(8,MAX(1,C111))),FIND("月",INDEX(D111:K111,MIN(8,MAX(1,C111))))+1,10),"日",""))),DATE(VALUE(TRIM(MID(SUBSTITUTE(AA111,"/",REPT(" ",50)),1,50))),VALUE(TRIM(MID(SUBSTITUTE(AA111,"/",REPT(" ",50)),51,50))),VALUE(TRIM(MID(SUBSTITUTE(AA111,"/",REPT(" ",50)),101,50))))),IFERROR(DATEVALUE(INDEX(D111:K111,MIN(8,MAX(1,C111)))),"")))</f>
        <v/>
      </c>
      <c r="T111">
        <f>IF(B111="","",IFERROR(MATCH(O111,入力!$C$5:$C$44,0),IFERROR(MATCH(SUBSTITUTE(SUBSTITUTE(P111," ",""),"　",""),入力!$AJ$5:$AJ$44,0),"")))</f>
        <v/>
      </c>
      <c r="U111">
        <f>IF(T111="","",INDEX(入力!$D$5:$D$44,T111))</f>
        <v/>
      </c>
      <c r="V111">
        <f>IF(B111="","",IF(T111="","要確認（名簿と照合できません）",IF(R111="","要確認（資格名がありません）",IF(S111="","要確認（取得日が読めません）",IF((IF(INDEX(入力!$N$5:$N$44,T111)=R111,1,0)+IF(INDEX(入力!$P$5:$P$44,T111)=R111,1,0)+IF(INDEX(入力!$R$5:$R$44,T111)=R111,1,0)+IF(INDEX(入力!$T$5:$T$44,T111)=R111,1,0)+IF(INDEX(入力!$V$5:$V$44,T111)=R111,1,0)+IF(INDEX(入力!$X$5:$X$44,T111)=R111,1,0))+(COUNTIFS($T$6:$T$205,T111,$R$6:$R$205,R111,$X$6:$X$205,"&lt;"&amp;X111))&gt;0,"重複","反映")))))</f>
        <v/>
      </c>
      <c r="W111">
        <f>IF(V111="反映",1,0)</f>
        <v/>
      </c>
      <c r="X111" t="n">
        <v>111</v>
      </c>
      <c r="Y111">
        <f>IF(W111=0,"",COUNTIFS($T$6:$T$205,T111,$W$6:$W$205,1,$S$6:$S$205,"&lt;"&amp;S111)+COUNTIFS($T$6:$T$205,T111,$W$6:$W$205,1,$S$6:$S$205,S111,$X$6:$X$205,"&lt;"&amp;X111)+1)</f>
        <v/>
      </c>
      <c r="Z111">
        <f>IF(Y111="","",T111&amp;"_"&amp;Y111)</f>
        <v/>
      </c>
      <c r="AA111">
        <f>SUBSTITUTE(SUBSTITUTE(SUBSTITUTE(SUBSTITUTE(SUBSTITUTE(INDEX(D111:K111,MIN(8,MAX(1,C111))),"年","/"),"月","/"),"日",""),"-","/"),".","/")</f>
        <v/>
      </c>
    </row>
    <row r="112">
      <c r="A112" s="131" t="n"/>
      <c r="B112">
        <f>TRIM(SUBSTITUTE(SUBSTITUTE(SUBSTITUTE(A112,CHAR(9)," "),"　"," "),CHAR(160)," "))</f>
        <v/>
      </c>
      <c r="C112">
        <f>IF(B112="",0,LEN(B112)-LEN(SUBSTITUTE(B112," ",""))+1)</f>
        <v/>
      </c>
      <c r="D112">
        <f>IF(C112&gt;=1,TRIM(MID(SUBSTITUTE(B112," ",REPT(" ",200)),1,200)),"")</f>
        <v/>
      </c>
      <c r="E112">
        <f>IF(C112&gt;=2,TRIM(MID(SUBSTITUTE(B112," ",REPT(" ",200)),201,200)),"")</f>
        <v/>
      </c>
      <c r="F112">
        <f>IF(C112&gt;=3,TRIM(MID(SUBSTITUTE(B112," ",REPT(" ",200)),401,200)),"")</f>
        <v/>
      </c>
      <c r="G112">
        <f>IF(C112&gt;=4,TRIM(MID(SUBSTITUTE(B112," ",REPT(" ",200)),601,200)),"")</f>
        <v/>
      </c>
      <c r="H112">
        <f>IF(C112&gt;=5,TRIM(MID(SUBSTITUTE(B112," ",REPT(" ",200)),801,200)),"")</f>
        <v/>
      </c>
      <c r="I112">
        <f>IF(C112&gt;=6,TRIM(MID(SUBSTITUTE(B112," ",REPT(" ",200)),1001,200)),"")</f>
        <v/>
      </c>
      <c r="J112">
        <f>IF(C112&gt;=7,TRIM(MID(SUBSTITUTE(B112," ",REPT(" ",200)),1201,200)),"")</f>
        <v/>
      </c>
      <c r="K112">
        <f>IF(C112&gt;=8,TRIM(MID(SUBSTITUTE(B112," ",REPT(" ",200)),1401,200)),"")</f>
        <v/>
      </c>
      <c r="L112">
        <f>SUBSTITUTE(SUBSTITUTE(SUBSTITUTE(D112,"年","-"),"組","-"),"番","")</f>
        <v/>
      </c>
      <c r="M112">
        <f>IF(D112="",0,IF(ISNUMBER(VALUE(SUBSTITUTE(L112,"-",""))),1,0))</f>
        <v/>
      </c>
      <c r="N112">
        <f>IF(M112=0,"",IFERROR(VALUE(TRIM(MID(SUBSTITUTE(L112,"-",REPT(" ",100)),101,100))),""))</f>
        <v/>
      </c>
      <c r="O112">
        <f>IF(M112=0,"",IFERROR(VALUE(TRIM(RIGHT(SUBSTITUTE(L112,"-",REPT(" ",100)),100))),""))</f>
        <v/>
      </c>
      <c r="P112">
        <f>IF(M112=1,E112,D112)</f>
        <v/>
      </c>
      <c r="Q112">
        <f>IF(C112&lt;2,"",TRIM(IF(AND(2&gt;=IF(M112=1,3,2),2&lt;=C112-IF(S112="",0,1)),E112&amp;" ","")&amp;IF(AND(3&gt;=IF(M112=1,3,2),3&lt;=C112-IF(S112="",0,1)),F112&amp;" ","")&amp;IF(AND(4&gt;=IF(M112=1,3,2),4&lt;=C112-IF(S112="",0,1)),G112&amp;" ","")&amp;IF(AND(5&gt;=IF(M112=1,3,2),5&lt;=C112-IF(S112="",0,1)),H112&amp;" ","")&amp;IF(AND(6&gt;=IF(M112=1,3,2),6&lt;=C112-IF(S112="",0,1)),I112&amp;" ","")&amp;IF(AND(7&gt;=IF(M112=1,3,2),7&lt;=C112-IF(S112="",0,1)),J112&amp;" ","")&amp;IF(AND(8&gt;=IF(M112=1,3,2),8&lt;=C112-IF(S112="",0,1)),K112&amp;" ","")))</f>
        <v/>
      </c>
      <c r="R112">
        <f>IF(Q112="","",IFERROR(VLOOKUP(Q112,資格マスタ!$A:$B,2,FALSE),Q112))</f>
        <v/>
      </c>
      <c r="S112" s="132">
        <f>IF(C112&lt;2,"",IFERROR(IF(OR(LEFT(INDEX(D112:K112,MIN(8,MAX(1,C112))),2)="令和",LEFT(INDEX(D112:K112,MIN(8,MAX(1,C112))),2)="平成",LEFT(INDEX(D112:K112,MIN(8,MAX(1,C112))),2)="昭和"),DATE(VALUE(MID(INDEX(D112:K112,MIN(8,MAX(1,C112))),3,FIND("年",INDEX(D112:K112,MIN(8,MAX(1,C112))))-3))+IF(LEFT(INDEX(D112:K112,MIN(8,MAX(1,C112))),2)="令和",2018,IF(LEFT(INDEX(D112:K112,MIN(8,MAX(1,C112))),2)="平成",1988,1925)),VALUE(MID(INDEX(D112:K112,MIN(8,MAX(1,C112))),FIND("年",INDEX(D112:K112,MIN(8,MAX(1,C112))))+1,FIND("月",INDEX(D112:K112,MIN(8,MAX(1,C112))))-FIND("年",INDEX(D112:K112,MIN(8,MAX(1,C112))))-1)),VALUE(SUBSTITUTE(MID(INDEX(D112:K112,MIN(8,MAX(1,C112))),FIND("月",INDEX(D112:K112,MIN(8,MAX(1,C112))))+1,10),"日",""))),DATE(VALUE(TRIM(MID(SUBSTITUTE(AA112,"/",REPT(" ",50)),1,50))),VALUE(TRIM(MID(SUBSTITUTE(AA112,"/",REPT(" ",50)),51,50))),VALUE(TRIM(MID(SUBSTITUTE(AA112,"/",REPT(" ",50)),101,50))))),IFERROR(DATEVALUE(INDEX(D112:K112,MIN(8,MAX(1,C112)))),"")))</f>
        <v/>
      </c>
      <c r="T112">
        <f>IF(B112="","",IFERROR(MATCH(O112,入力!$C$5:$C$44,0),IFERROR(MATCH(SUBSTITUTE(SUBSTITUTE(P112," ",""),"　",""),入力!$AJ$5:$AJ$44,0),"")))</f>
        <v/>
      </c>
      <c r="U112">
        <f>IF(T112="","",INDEX(入力!$D$5:$D$44,T112))</f>
        <v/>
      </c>
      <c r="V112">
        <f>IF(B112="","",IF(T112="","要確認（名簿と照合できません）",IF(R112="","要確認（資格名がありません）",IF(S112="","要確認（取得日が読めません）",IF((IF(INDEX(入力!$N$5:$N$44,T112)=R112,1,0)+IF(INDEX(入力!$P$5:$P$44,T112)=R112,1,0)+IF(INDEX(入力!$R$5:$R$44,T112)=R112,1,0)+IF(INDEX(入力!$T$5:$T$44,T112)=R112,1,0)+IF(INDEX(入力!$V$5:$V$44,T112)=R112,1,0)+IF(INDEX(入力!$X$5:$X$44,T112)=R112,1,0))+(COUNTIFS($T$6:$T$205,T112,$R$6:$R$205,R112,$X$6:$X$205,"&lt;"&amp;X112))&gt;0,"重複","反映")))))</f>
        <v/>
      </c>
      <c r="W112">
        <f>IF(V112="反映",1,0)</f>
        <v/>
      </c>
      <c r="X112" t="n">
        <v>112</v>
      </c>
      <c r="Y112">
        <f>IF(W112=0,"",COUNTIFS($T$6:$T$205,T112,$W$6:$W$205,1,$S$6:$S$205,"&lt;"&amp;S112)+COUNTIFS($T$6:$T$205,T112,$W$6:$W$205,1,$S$6:$S$205,S112,$X$6:$X$205,"&lt;"&amp;X112)+1)</f>
        <v/>
      </c>
      <c r="Z112">
        <f>IF(Y112="","",T112&amp;"_"&amp;Y112)</f>
        <v/>
      </c>
      <c r="AA112">
        <f>SUBSTITUTE(SUBSTITUTE(SUBSTITUTE(SUBSTITUTE(SUBSTITUTE(INDEX(D112:K112,MIN(8,MAX(1,C112))),"年","/"),"月","/"),"日",""),"-","/"),".","/")</f>
        <v/>
      </c>
    </row>
    <row r="113">
      <c r="A113" s="131" t="n"/>
      <c r="B113">
        <f>TRIM(SUBSTITUTE(SUBSTITUTE(SUBSTITUTE(A113,CHAR(9)," "),"　"," "),CHAR(160)," "))</f>
        <v/>
      </c>
      <c r="C113">
        <f>IF(B113="",0,LEN(B113)-LEN(SUBSTITUTE(B113," ",""))+1)</f>
        <v/>
      </c>
      <c r="D113">
        <f>IF(C113&gt;=1,TRIM(MID(SUBSTITUTE(B113," ",REPT(" ",200)),1,200)),"")</f>
        <v/>
      </c>
      <c r="E113">
        <f>IF(C113&gt;=2,TRIM(MID(SUBSTITUTE(B113," ",REPT(" ",200)),201,200)),"")</f>
        <v/>
      </c>
      <c r="F113">
        <f>IF(C113&gt;=3,TRIM(MID(SUBSTITUTE(B113," ",REPT(" ",200)),401,200)),"")</f>
        <v/>
      </c>
      <c r="G113">
        <f>IF(C113&gt;=4,TRIM(MID(SUBSTITUTE(B113," ",REPT(" ",200)),601,200)),"")</f>
        <v/>
      </c>
      <c r="H113">
        <f>IF(C113&gt;=5,TRIM(MID(SUBSTITUTE(B113," ",REPT(" ",200)),801,200)),"")</f>
        <v/>
      </c>
      <c r="I113">
        <f>IF(C113&gt;=6,TRIM(MID(SUBSTITUTE(B113," ",REPT(" ",200)),1001,200)),"")</f>
        <v/>
      </c>
      <c r="J113">
        <f>IF(C113&gt;=7,TRIM(MID(SUBSTITUTE(B113," ",REPT(" ",200)),1201,200)),"")</f>
        <v/>
      </c>
      <c r="K113">
        <f>IF(C113&gt;=8,TRIM(MID(SUBSTITUTE(B113," ",REPT(" ",200)),1401,200)),"")</f>
        <v/>
      </c>
      <c r="L113">
        <f>SUBSTITUTE(SUBSTITUTE(SUBSTITUTE(D113,"年","-"),"組","-"),"番","")</f>
        <v/>
      </c>
      <c r="M113">
        <f>IF(D113="",0,IF(ISNUMBER(VALUE(SUBSTITUTE(L113,"-",""))),1,0))</f>
        <v/>
      </c>
      <c r="N113">
        <f>IF(M113=0,"",IFERROR(VALUE(TRIM(MID(SUBSTITUTE(L113,"-",REPT(" ",100)),101,100))),""))</f>
        <v/>
      </c>
      <c r="O113">
        <f>IF(M113=0,"",IFERROR(VALUE(TRIM(RIGHT(SUBSTITUTE(L113,"-",REPT(" ",100)),100))),""))</f>
        <v/>
      </c>
      <c r="P113">
        <f>IF(M113=1,E113,D113)</f>
        <v/>
      </c>
      <c r="Q113">
        <f>IF(C113&lt;2,"",TRIM(IF(AND(2&gt;=IF(M113=1,3,2),2&lt;=C113-IF(S113="",0,1)),E113&amp;" ","")&amp;IF(AND(3&gt;=IF(M113=1,3,2),3&lt;=C113-IF(S113="",0,1)),F113&amp;" ","")&amp;IF(AND(4&gt;=IF(M113=1,3,2),4&lt;=C113-IF(S113="",0,1)),G113&amp;" ","")&amp;IF(AND(5&gt;=IF(M113=1,3,2),5&lt;=C113-IF(S113="",0,1)),H113&amp;" ","")&amp;IF(AND(6&gt;=IF(M113=1,3,2),6&lt;=C113-IF(S113="",0,1)),I113&amp;" ","")&amp;IF(AND(7&gt;=IF(M113=1,3,2),7&lt;=C113-IF(S113="",0,1)),J113&amp;" ","")&amp;IF(AND(8&gt;=IF(M113=1,3,2),8&lt;=C113-IF(S113="",0,1)),K113&amp;" ","")))</f>
        <v/>
      </c>
      <c r="R113">
        <f>IF(Q113="","",IFERROR(VLOOKUP(Q113,資格マスタ!$A:$B,2,FALSE),Q113))</f>
        <v/>
      </c>
      <c r="S113" s="132">
        <f>IF(C113&lt;2,"",IFERROR(IF(OR(LEFT(INDEX(D113:K113,MIN(8,MAX(1,C113))),2)="令和",LEFT(INDEX(D113:K113,MIN(8,MAX(1,C113))),2)="平成",LEFT(INDEX(D113:K113,MIN(8,MAX(1,C113))),2)="昭和"),DATE(VALUE(MID(INDEX(D113:K113,MIN(8,MAX(1,C113))),3,FIND("年",INDEX(D113:K113,MIN(8,MAX(1,C113))))-3))+IF(LEFT(INDEX(D113:K113,MIN(8,MAX(1,C113))),2)="令和",2018,IF(LEFT(INDEX(D113:K113,MIN(8,MAX(1,C113))),2)="平成",1988,1925)),VALUE(MID(INDEX(D113:K113,MIN(8,MAX(1,C113))),FIND("年",INDEX(D113:K113,MIN(8,MAX(1,C113))))+1,FIND("月",INDEX(D113:K113,MIN(8,MAX(1,C113))))-FIND("年",INDEX(D113:K113,MIN(8,MAX(1,C113))))-1)),VALUE(SUBSTITUTE(MID(INDEX(D113:K113,MIN(8,MAX(1,C113))),FIND("月",INDEX(D113:K113,MIN(8,MAX(1,C113))))+1,10),"日",""))),DATE(VALUE(TRIM(MID(SUBSTITUTE(AA113,"/",REPT(" ",50)),1,50))),VALUE(TRIM(MID(SUBSTITUTE(AA113,"/",REPT(" ",50)),51,50))),VALUE(TRIM(MID(SUBSTITUTE(AA113,"/",REPT(" ",50)),101,50))))),IFERROR(DATEVALUE(INDEX(D113:K113,MIN(8,MAX(1,C113)))),"")))</f>
        <v/>
      </c>
      <c r="T113">
        <f>IF(B113="","",IFERROR(MATCH(O113,入力!$C$5:$C$44,0),IFERROR(MATCH(SUBSTITUTE(SUBSTITUTE(P113," ",""),"　",""),入力!$AJ$5:$AJ$44,0),"")))</f>
        <v/>
      </c>
      <c r="U113">
        <f>IF(T113="","",INDEX(入力!$D$5:$D$44,T113))</f>
        <v/>
      </c>
      <c r="V113">
        <f>IF(B113="","",IF(T113="","要確認（名簿と照合できません）",IF(R113="","要確認（資格名がありません）",IF(S113="","要確認（取得日が読めません）",IF((IF(INDEX(入力!$N$5:$N$44,T113)=R113,1,0)+IF(INDEX(入力!$P$5:$P$44,T113)=R113,1,0)+IF(INDEX(入力!$R$5:$R$44,T113)=R113,1,0)+IF(INDEX(入力!$T$5:$T$44,T113)=R113,1,0)+IF(INDEX(入力!$V$5:$V$44,T113)=R113,1,0)+IF(INDEX(入力!$X$5:$X$44,T113)=R113,1,0))+(COUNTIFS($T$6:$T$205,T113,$R$6:$R$205,R113,$X$6:$X$205,"&lt;"&amp;X113))&gt;0,"重複","反映")))))</f>
        <v/>
      </c>
      <c r="W113">
        <f>IF(V113="反映",1,0)</f>
        <v/>
      </c>
      <c r="X113" t="n">
        <v>113</v>
      </c>
      <c r="Y113">
        <f>IF(W113=0,"",COUNTIFS($T$6:$T$205,T113,$W$6:$W$205,1,$S$6:$S$205,"&lt;"&amp;S113)+COUNTIFS($T$6:$T$205,T113,$W$6:$W$205,1,$S$6:$S$205,S113,$X$6:$X$205,"&lt;"&amp;X113)+1)</f>
        <v/>
      </c>
      <c r="Z113">
        <f>IF(Y113="","",T113&amp;"_"&amp;Y113)</f>
        <v/>
      </c>
      <c r="AA113">
        <f>SUBSTITUTE(SUBSTITUTE(SUBSTITUTE(SUBSTITUTE(SUBSTITUTE(INDEX(D113:K113,MIN(8,MAX(1,C113))),"年","/"),"月","/"),"日",""),"-","/"),".","/")</f>
        <v/>
      </c>
    </row>
    <row r="114">
      <c r="A114" s="131" t="n"/>
      <c r="B114">
        <f>TRIM(SUBSTITUTE(SUBSTITUTE(SUBSTITUTE(A114,CHAR(9)," "),"　"," "),CHAR(160)," "))</f>
        <v/>
      </c>
      <c r="C114">
        <f>IF(B114="",0,LEN(B114)-LEN(SUBSTITUTE(B114," ",""))+1)</f>
        <v/>
      </c>
      <c r="D114">
        <f>IF(C114&gt;=1,TRIM(MID(SUBSTITUTE(B114," ",REPT(" ",200)),1,200)),"")</f>
        <v/>
      </c>
      <c r="E114">
        <f>IF(C114&gt;=2,TRIM(MID(SUBSTITUTE(B114," ",REPT(" ",200)),201,200)),"")</f>
        <v/>
      </c>
      <c r="F114">
        <f>IF(C114&gt;=3,TRIM(MID(SUBSTITUTE(B114," ",REPT(" ",200)),401,200)),"")</f>
        <v/>
      </c>
      <c r="G114">
        <f>IF(C114&gt;=4,TRIM(MID(SUBSTITUTE(B114," ",REPT(" ",200)),601,200)),"")</f>
        <v/>
      </c>
      <c r="H114">
        <f>IF(C114&gt;=5,TRIM(MID(SUBSTITUTE(B114," ",REPT(" ",200)),801,200)),"")</f>
        <v/>
      </c>
      <c r="I114">
        <f>IF(C114&gt;=6,TRIM(MID(SUBSTITUTE(B114," ",REPT(" ",200)),1001,200)),"")</f>
        <v/>
      </c>
      <c r="J114">
        <f>IF(C114&gt;=7,TRIM(MID(SUBSTITUTE(B114," ",REPT(" ",200)),1201,200)),"")</f>
        <v/>
      </c>
      <c r="K114">
        <f>IF(C114&gt;=8,TRIM(MID(SUBSTITUTE(B114," ",REPT(" ",200)),1401,200)),"")</f>
        <v/>
      </c>
      <c r="L114">
        <f>SUBSTITUTE(SUBSTITUTE(SUBSTITUTE(D114,"年","-"),"組","-"),"番","")</f>
        <v/>
      </c>
      <c r="M114">
        <f>IF(D114="",0,IF(ISNUMBER(VALUE(SUBSTITUTE(L114,"-",""))),1,0))</f>
        <v/>
      </c>
      <c r="N114">
        <f>IF(M114=0,"",IFERROR(VALUE(TRIM(MID(SUBSTITUTE(L114,"-",REPT(" ",100)),101,100))),""))</f>
        <v/>
      </c>
      <c r="O114">
        <f>IF(M114=0,"",IFERROR(VALUE(TRIM(RIGHT(SUBSTITUTE(L114,"-",REPT(" ",100)),100))),""))</f>
        <v/>
      </c>
      <c r="P114">
        <f>IF(M114=1,E114,D114)</f>
        <v/>
      </c>
      <c r="Q114">
        <f>IF(C114&lt;2,"",TRIM(IF(AND(2&gt;=IF(M114=1,3,2),2&lt;=C114-IF(S114="",0,1)),E114&amp;" ","")&amp;IF(AND(3&gt;=IF(M114=1,3,2),3&lt;=C114-IF(S114="",0,1)),F114&amp;" ","")&amp;IF(AND(4&gt;=IF(M114=1,3,2),4&lt;=C114-IF(S114="",0,1)),G114&amp;" ","")&amp;IF(AND(5&gt;=IF(M114=1,3,2),5&lt;=C114-IF(S114="",0,1)),H114&amp;" ","")&amp;IF(AND(6&gt;=IF(M114=1,3,2),6&lt;=C114-IF(S114="",0,1)),I114&amp;" ","")&amp;IF(AND(7&gt;=IF(M114=1,3,2),7&lt;=C114-IF(S114="",0,1)),J114&amp;" ","")&amp;IF(AND(8&gt;=IF(M114=1,3,2),8&lt;=C114-IF(S114="",0,1)),K114&amp;" ","")))</f>
        <v/>
      </c>
      <c r="R114">
        <f>IF(Q114="","",IFERROR(VLOOKUP(Q114,資格マスタ!$A:$B,2,FALSE),Q114))</f>
        <v/>
      </c>
      <c r="S114" s="132">
        <f>IF(C114&lt;2,"",IFERROR(IF(OR(LEFT(INDEX(D114:K114,MIN(8,MAX(1,C114))),2)="令和",LEFT(INDEX(D114:K114,MIN(8,MAX(1,C114))),2)="平成",LEFT(INDEX(D114:K114,MIN(8,MAX(1,C114))),2)="昭和"),DATE(VALUE(MID(INDEX(D114:K114,MIN(8,MAX(1,C114))),3,FIND("年",INDEX(D114:K114,MIN(8,MAX(1,C114))))-3))+IF(LEFT(INDEX(D114:K114,MIN(8,MAX(1,C114))),2)="令和",2018,IF(LEFT(INDEX(D114:K114,MIN(8,MAX(1,C114))),2)="平成",1988,1925)),VALUE(MID(INDEX(D114:K114,MIN(8,MAX(1,C114))),FIND("年",INDEX(D114:K114,MIN(8,MAX(1,C114))))+1,FIND("月",INDEX(D114:K114,MIN(8,MAX(1,C114))))-FIND("年",INDEX(D114:K114,MIN(8,MAX(1,C114))))-1)),VALUE(SUBSTITUTE(MID(INDEX(D114:K114,MIN(8,MAX(1,C114))),FIND("月",INDEX(D114:K114,MIN(8,MAX(1,C114))))+1,10),"日",""))),DATE(VALUE(TRIM(MID(SUBSTITUTE(AA114,"/",REPT(" ",50)),1,50))),VALUE(TRIM(MID(SUBSTITUTE(AA114,"/",REPT(" ",50)),51,50))),VALUE(TRIM(MID(SUBSTITUTE(AA114,"/",REPT(" ",50)),101,50))))),IFERROR(DATEVALUE(INDEX(D114:K114,MIN(8,MAX(1,C114)))),"")))</f>
        <v/>
      </c>
      <c r="T114">
        <f>IF(B114="","",IFERROR(MATCH(O114,入力!$C$5:$C$44,0),IFERROR(MATCH(SUBSTITUTE(SUBSTITUTE(P114," ",""),"　",""),入力!$AJ$5:$AJ$44,0),"")))</f>
        <v/>
      </c>
      <c r="U114">
        <f>IF(T114="","",INDEX(入力!$D$5:$D$44,T114))</f>
        <v/>
      </c>
      <c r="V114">
        <f>IF(B114="","",IF(T114="","要確認（名簿と照合できません）",IF(R114="","要確認（資格名がありません）",IF(S114="","要確認（取得日が読めません）",IF((IF(INDEX(入力!$N$5:$N$44,T114)=R114,1,0)+IF(INDEX(入力!$P$5:$P$44,T114)=R114,1,0)+IF(INDEX(入力!$R$5:$R$44,T114)=R114,1,0)+IF(INDEX(入力!$T$5:$T$44,T114)=R114,1,0)+IF(INDEX(入力!$V$5:$V$44,T114)=R114,1,0)+IF(INDEX(入力!$X$5:$X$44,T114)=R114,1,0))+(COUNTIFS($T$6:$T$205,T114,$R$6:$R$205,R114,$X$6:$X$205,"&lt;"&amp;X114))&gt;0,"重複","反映")))))</f>
        <v/>
      </c>
      <c r="W114">
        <f>IF(V114="反映",1,0)</f>
        <v/>
      </c>
      <c r="X114" t="n">
        <v>114</v>
      </c>
      <c r="Y114">
        <f>IF(W114=0,"",COUNTIFS($T$6:$T$205,T114,$W$6:$W$205,1,$S$6:$S$205,"&lt;"&amp;S114)+COUNTIFS($T$6:$T$205,T114,$W$6:$W$205,1,$S$6:$S$205,S114,$X$6:$X$205,"&lt;"&amp;X114)+1)</f>
        <v/>
      </c>
      <c r="Z114">
        <f>IF(Y114="","",T114&amp;"_"&amp;Y114)</f>
        <v/>
      </c>
      <c r="AA114">
        <f>SUBSTITUTE(SUBSTITUTE(SUBSTITUTE(SUBSTITUTE(SUBSTITUTE(INDEX(D114:K114,MIN(8,MAX(1,C114))),"年","/"),"月","/"),"日",""),"-","/"),".","/")</f>
        <v/>
      </c>
    </row>
    <row r="115">
      <c r="A115" s="131" t="n"/>
      <c r="B115">
        <f>TRIM(SUBSTITUTE(SUBSTITUTE(SUBSTITUTE(A115,CHAR(9)," "),"　"," "),CHAR(160)," "))</f>
        <v/>
      </c>
      <c r="C115">
        <f>IF(B115="",0,LEN(B115)-LEN(SUBSTITUTE(B115," ",""))+1)</f>
        <v/>
      </c>
      <c r="D115">
        <f>IF(C115&gt;=1,TRIM(MID(SUBSTITUTE(B115," ",REPT(" ",200)),1,200)),"")</f>
        <v/>
      </c>
      <c r="E115">
        <f>IF(C115&gt;=2,TRIM(MID(SUBSTITUTE(B115," ",REPT(" ",200)),201,200)),"")</f>
        <v/>
      </c>
      <c r="F115">
        <f>IF(C115&gt;=3,TRIM(MID(SUBSTITUTE(B115," ",REPT(" ",200)),401,200)),"")</f>
        <v/>
      </c>
      <c r="G115">
        <f>IF(C115&gt;=4,TRIM(MID(SUBSTITUTE(B115," ",REPT(" ",200)),601,200)),"")</f>
        <v/>
      </c>
      <c r="H115">
        <f>IF(C115&gt;=5,TRIM(MID(SUBSTITUTE(B115," ",REPT(" ",200)),801,200)),"")</f>
        <v/>
      </c>
      <c r="I115">
        <f>IF(C115&gt;=6,TRIM(MID(SUBSTITUTE(B115," ",REPT(" ",200)),1001,200)),"")</f>
        <v/>
      </c>
      <c r="J115">
        <f>IF(C115&gt;=7,TRIM(MID(SUBSTITUTE(B115," ",REPT(" ",200)),1201,200)),"")</f>
        <v/>
      </c>
      <c r="K115">
        <f>IF(C115&gt;=8,TRIM(MID(SUBSTITUTE(B115," ",REPT(" ",200)),1401,200)),"")</f>
        <v/>
      </c>
      <c r="L115">
        <f>SUBSTITUTE(SUBSTITUTE(SUBSTITUTE(D115,"年","-"),"組","-"),"番","")</f>
        <v/>
      </c>
      <c r="M115">
        <f>IF(D115="",0,IF(ISNUMBER(VALUE(SUBSTITUTE(L115,"-",""))),1,0))</f>
        <v/>
      </c>
      <c r="N115">
        <f>IF(M115=0,"",IFERROR(VALUE(TRIM(MID(SUBSTITUTE(L115,"-",REPT(" ",100)),101,100))),""))</f>
        <v/>
      </c>
      <c r="O115">
        <f>IF(M115=0,"",IFERROR(VALUE(TRIM(RIGHT(SUBSTITUTE(L115,"-",REPT(" ",100)),100))),""))</f>
        <v/>
      </c>
      <c r="P115">
        <f>IF(M115=1,E115,D115)</f>
        <v/>
      </c>
      <c r="Q115">
        <f>IF(C115&lt;2,"",TRIM(IF(AND(2&gt;=IF(M115=1,3,2),2&lt;=C115-IF(S115="",0,1)),E115&amp;" ","")&amp;IF(AND(3&gt;=IF(M115=1,3,2),3&lt;=C115-IF(S115="",0,1)),F115&amp;" ","")&amp;IF(AND(4&gt;=IF(M115=1,3,2),4&lt;=C115-IF(S115="",0,1)),G115&amp;" ","")&amp;IF(AND(5&gt;=IF(M115=1,3,2),5&lt;=C115-IF(S115="",0,1)),H115&amp;" ","")&amp;IF(AND(6&gt;=IF(M115=1,3,2),6&lt;=C115-IF(S115="",0,1)),I115&amp;" ","")&amp;IF(AND(7&gt;=IF(M115=1,3,2),7&lt;=C115-IF(S115="",0,1)),J115&amp;" ","")&amp;IF(AND(8&gt;=IF(M115=1,3,2),8&lt;=C115-IF(S115="",0,1)),K115&amp;" ","")))</f>
        <v/>
      </c>
      <c r="R115">
        <f>IF(Q115="","",IFERROR(VLOOKUP(Q115,資格マスタ!$A:$B,2,FALSE),Q115))</f>
        <v/>
      </c>
      <c r="S115" s="132">
        <f>IF(C115&lt;2,"",IFERROR(IF(OR(LEFT(INDEX(D115:K115,MIN(8,MAX(1,C115))),2)="令和",LEFT(INDEX(D115:K115,MIN(8,MAX(1,C115))),2)="平成",LEFT(INDEX(D115:K115,MIN(8,MAX(1,C115))),2)="昭和"),DATE(VALUE(MID(INDEX(D115:K115,MIN(8,MAX(1,C115))),3,FIND("年",INDEX(D115:K115,MIN(8,MAX(1,C115))))-3))+IF(LEFT(INDEX(D115:K115,MIN(8,MAX(1,C115))),2)="令和",2018,IF(LEFT(INDEX(D115:K115,MIN(8,MAX(1,C115))),2)="平成",1988,1925)),VALUE(MID(INDEX(D115:K115,MIN(8,MAX(1,C115))),FIND("年",INDEX(D115:K115,MIN(8,MAX(1,C115))))+1,FIND("月",INDEX(D115:K115,MIN(8,MAX(1,C115))))-FIND("年",INDEX(D115:K115,MIN(8,MAX(1,C115))))-1)),VALUE(SUBSTITUTE(MID(INDEX(D115:K115,MIN(8,MAX(1,C115))),FIND("月",INDEX(D115:K115,MIN(8,MAX(1,C115))))+1,10),"日",""))),DATE(VALUE(TRIM(MID(SUBSTITUTE(AA115,"/",REPT(" ",50)),1,50))),VALUE(TRIM(MID(SUBSTITUTE(AA115,"/",REPT(" ",50)),51,50))),VALUE(TRIM(MID(SUBSTITUTE(AA115,"/",REPT(" ",50)),101,50))))),IFERROR(DATEVALUE(INDEX(D115:K115,MIN(8,MAX(1,C115)))),"")))</f>
        <v/>
      </c>
      <c r="T115">
        <f>IF(B115="","",IFERROR(MATCH(O115,入力!$C$5:$C$44,0),IFERROR(MATCH(SUBSTITUTE(SUBSTITUTE(P115," ",""),"　",""),入力!$AJ$5:$AJ$44,0),"")))</f>
        <v/>
      </c>
      <c r="U115">
        <f>IF(T115="","",INDEX(入力!$D$5:$D$44,T115))</f>
        <v/>
      </c>
      <c r="V115">
        <f>IF(B115="","",IF(T115="","要確認（名簿と照合できません）",IF(R115="","要確認（資格名がありません）",IF(S115="","要確認（取得日が読めません）",IF((IF(INDEX(入力!$N$5:$N$44,T115)=R115,1,0)+IF(INDEX(入力!$P$5:$P$44,T115)=R115,1,0)+IF(INDEX(入力!$R$5:$R$44,T115)=R115,1,0)+IF(INDEX(入力!$T$5:$T$44,T115)=R115,1,0)+IF(INDEX(入力!$V$5:$V$44,T115)=R115,1,0)+IF(INDEX(入力!$X$5:$X$44,T115)=R115,1,0))+(COUNTIFS($T$6:$T$205,T115,$R$6:$R$205,R115,$X$6:$X$205,"&lt;"&amp;X115))&gt;0,"重複","反映")))))</f>
        <v/>
      </c>
      <c r="W115">
        <f>IF(V115="反映",1,0)</f>
        <v/>
      </c>
      <c r="X115" t="n">
        <v>115</v>
      </c>
      <c r="Y115">
        <f>IF(W115=0,"",COUNTIFS($T$6:$T$205,T115,$W$6:$W$205,1,$S$6:$S$205,"&lt;"&amp;S115)+COUNTIFS($T$6:$T$205,T115,$W$6:$W$205,1,$S$6:$S$205,S115,$X$6:$X$205,"&lt;"&amp;X115)+1)</f>
        <v/>
      </c>
      <c r="Z115">
        <f>IF(Y115="","",T115&amp;"_"&amp;Y115)</f>
        <v/>
      </c>
      <c r="AA115">
        <f>SUBSTITUTE(SUBSTITUTE(SUBSTITUTE(SUBSTITUTE(SUBSTITUTE(INDEX(D115:K115,MIN(8,MAX(1,C115))),"年","/"),"月","/"),"日",""),"-","/"),".","/")</f>
        <v/>
      </c>
    </row>
    <row r="116">
      <c r="A116" s="131" t="n"/>
      <c r="B116">
        <f>TRIM(SUBSTITUTE(SUBSTITUTE(SUBSTITUTE(A116,CHAR(9)," "),"　"," "),CHAR(160)," "))</f>
        <v/>
      </c>
      <c r="C116">
        <f>IF(B116="",0,LEN(B116)-LEN(SUBSTITUTE(B116," ",""))+1)</f>
        <v/>
      </c>
      <c r="D116">
        <f>IF(C116&gt;=1,TRIM(MID(SUBSTITUTE(B116," ",REPT(" ",200)),1,200)),"")</f>
        <v/>
      </c>
      <c r="E116">
        <f>IF(C116&gt;=2,TRIM(MID(SUBSTITUTE(B116," ",REPT(" ",200)),201,200)),"")</f>
        <v/>
      </c>
      <c r="F116">
        <f>IF(C116&gt;=3,TRIM(MID(SUBSTITUTE(B116," ",REPT(" ",200)),401,200)),"")</f>
        <v/>
      </c>
      <c r="G116">
        <f>IF(C116&gt;=4,TRIM(MID(SUBSTITUTE(B116," ",REPT(" ",200)),601,200)),"")</f>
        <v/>
      </c>
      <c r="H116">
        <f>IF(C116&gt;=5,TRIM(MID(SUBSTITUTE(B116," ",REPT(" ",200)),801,200)),"")</f>
        <v/>
      </c>
      <c r="I116">
        <f>IF(C116&gt;=6,TRIM(MID(SUBSTITUTE(B116," ",REPT(" ",200)),1001,200)),"")</f>
        <v/>
      </c>
      <c r="J116">
        <f>IF(C116&gt;=7,TRIM(MID(SUBSTITUTE(B116," ",REPT(" ",200)),1201,200)),"")</f>
        <v/>
      </c>
      <c r="K116">
        <f>IF(C116&gt;=8,TRIM(MID(SUBSTITUTE(B116," ",REPT(" ",200)),1401,200)),"")</f>
        <v/>
      </c>
      <c r="L116">
        <f>SUBSTITUTE(SUBSTITUTE(SUBSTITUTE(D116,"年","-"),"組","-"),"番","")</f>
        <v/>
      </c>
      <c r="M116">
        <f>IF(D116="",0,IF(ISNUMBER(VALUE(SUBSTITUTE(L116,"-",""))),1,0))</f>
        <v/>
      </c>
      <c r="N116">
        <f>IF(M116=0,"",IFERROR(VALUE(TRIM(MID(SUBSTITUTE(L116,"-",REPT(" ",100)),101,100))),""))</f>
        <v/>
      </c>
      <c r="O116">
        <f>IF(M116=0,"",IFERROR(VALUE(TRIM(RIGHT(SUBSTITUTE(L116,"-",REPT(" ",100)),100))),""))</f>
        <v/>
      </c>
      <c r="P116">
        <f>IF(M116=1,E116,D116)</f>
        <v/>
      </c>
      <c r="Q116">
        <f>IF(C116&lt;2,"",TRIM(IF(AND(2&gt;=IF(M116=1,3,2),2&lt;=C116-IF(S116="",0,1)),E116&amp;" ","")&amp;IF(AND(3&gt;=IF(M116=1,3,2),3&lt;=C116-IF(S116="",0,1)),F116&amp;" ","")&amp;IF(AND(4&gt;=IF(M116=1,3,2),4&lt;=C116-IF(S116="",0,1)),G116&amp;" ","")&amp;IF(AND(5&gt;=IF(M116=1,3,2),5&lt;=C116-IF(S116="",0,1)),H116&amp;" ","")&amp;IF(AND(6&gt;=IF(M116=1,3,2),6&lt;=C116-IF(S116="",0,1)),I116&amp;" ","")&amp;IF(AND(7&gt;=IF(M116=1,3,2),7&lt;=C116-IF(S116="",0,1)),J116&amp;" ","")&amp;IF(AND(8&gt;=IF(M116=1,3,2),8&lt;=C116-IF(S116="",0,1)),K116&amp;" ","")))</f>
        <v/>
      </c>
      <c r="R116">
        <f>IF(Q116="","",IFERROR(VLOOKUP(Q116,資格マスタ!$A:$B,2,FALSE),Q116))</f>
        <v/>
      </c>
      <c r="S116" s="132">
        <f>IF(C116&lt;2,"",IFERROR(IF(OR(LEFT(INDEX(D116:K116,MIN(8,MAX(1,C116))),2)="令和",LEFT(INDEX(D116:K116,MIN(8,MAX(1,C116))),2)="平成",LEFT(INDEX(D116:K116,MIN(8,MAX(1,C116))),2)="昭和"),DATE(VALUE(MID(INDEX(D116:K116,MIN(8,MAX(1,C116))),3,FIND("年",INDEX(D116:K116,MIN(8,MAX(1,C116))))-3))+IF(LEFT(INDEX(D116:K116,MIN(8,MAX(1,C116))),2)="令和",2018,IF(LEFT(INDEX(D116:K116,MIN(8,MAX(1,C116))),2)="平成",1988,1925)),VALUE(MID(INDEX(D116:K116,MIN(8,MAX(1,C116))),FIND("年",INDEX(D116:K116,MIN(8,MAX(1,C116))))+1,FIND("月",INDEX(D116:K116,MIN(8,MAX(1,C116))))-FIND("年",INDEX(D116:K116,MIN(8,MAX(1,C116))))-1)),VALUE(SUBSTITUTE(MID(INDEX(D116:K116,MIN(8,MAX(1,C116))),FIND("月",INDEX(D116:K116,MIN(8,MAX(1,C116))))+1,10),"日",""))),DATE(VALUE(TRIM(MID(SUBSTITUTE(AA116,"/",REPT(" ",50)),1,50))),VALUE(TRIM(MID(SUBSTITUTE(AA116,"/",REPT(" ",50)),51,50))),VALUE(TRIM(MID(SUBSTITUTE(AA116,"/",REPT(" ",50)),101,50))))),IFERROR(DATEVALUE(INDEX(D116:K116,MIN(8,MAX(1,C116)))),"")))</f>
        <v/>
      </c>
      <c r="T116">
        <f>IF(B116="","",IFERROR(MATCH(O116,入力!$C$5:$C$44,0),IFERROR(MATCH(SUBSTITUTE(SUBSTITUTE(P116," ",""),"　",""),入力!$AJ$5:$AJ$44,0),"")))</f>
        <v/>
      </c>
      <c r="U116">
        <f>IF(T116="","",INDEX(入力!$D$5:$D$44,T116))</f>
        <v/>
      </c>
      <c r="V116">
        <f>IF(B116="","",IF(T116="","要確認（名簿と照合できません）",IF(R116="","要確認（資格名がありません）",IF(S116="","要確認（取得日が読めません）",IF((IF(INDEX(入力!$N$5:$N$44,T116)=R116,1,0)+IF(INDEX(入力!$P$5:$P$44,T116)=R116,1,0)+IF(INDEX(入力!$R$5:$R$44,T116)=R116,1,0)+IF(INDEX(入力!$T$5:$T$44,T116)=R116,1,0)+IF(INDEX(入力!$V$5:$V$44,T116)=R116,1,0)+IF(INDEX(入力!$X$5:$X$44,T116)=R116,1,0))+(COUNTIFS($T$6:$T$205,T116,$R$6:$R$205,R116,$X$6:$X$205,"&lt;"&amp;X116))&gt;0,"重複","反映")))))</f>
        <v/>
      </c>
      <c r="W116">
        <f>IF(V116="反映",1,0)</f>
        <v/>
      </c>
      <c r="X116" t="n">
        <v>116</v>
      </c>
      <c r="Y116">
        <f>IF(W116=0,"",COUNTIFS($T$6:$T$205,T116,$W$6:$W$205,1,$S$6:$S$205,"&lt;"&amp;S116)+COUNTIFS($T$6:$T$205,T116,$W$6:$W$205,1,$S$6:$S$205,S116,$X$6:$X$205,"&lt;"&amp;X116)+1)</f>
        <v/>
      </c>
      <c r="Z116">
        <f>IF(Y116="","",T116&amp;"_"&amp;Y116)</f>
        <v/>
      </c>
      <c r="AA116">
        <f>SUBSTITUTE(SUBSTITUTE(SUBSTITUTE(SUBSTITUTE(SUBSTITUTE(INDEX(D116:K116,MIN(8,MAX(1,C116))),"年","/"),"月","/"),"日",""),"-","/"),".","/")</f>
        <v/>
      </c>
    </row>
    <row r="117">
      <c r="A117" s="131" t="n"/>
      <c r="B117">
        <f>TRIM(SUBSTITUTE(SUBSTITUTE(SUBSTITUTE(A117,CHAR(9)," "),"　"," "),CHAR(160)," "))</f>
        <v/>
      </c>
      <c r="C117">
        <f>IF(B117="",0,LEN(B117)-LEN(SUBSTITUTE(B117," ",""))+1)</f>
        <v/>
      </c>
      <c r="D117">
        <f>IF(C117&gt;=1,TRIM(MID(SUBSTITUTE(B117," ",REPT(" ",200)),1,200)),"")</f>
        <v/>
      </c>
      <c r="E117">
        <f>IF(C117&gt;=2,TRIM(MID(SUBSTITUTE(B117," ",REPT(" ",200)),201,200)),"")</f>
        <v/>
      </c>
      <c r="F117">
        <f>IF(C117&gt;=3,TRIM(MID(SUBSTITUTE(B117," ",REPT(" ",200)),401,200)),"")</f>
        <v/>
      </c>
      <c r="G117">
        <f>IF(C117&gt;=4,TRIM(MID(SUBSTITUTE(B117," ",REPT(" ",200)),601,200)),"")</f>
        <v/>
      </c>
      <c r="H117">
        <f>IF(C117&gt;=5,TRIM(MID(SUBSTITUTE(B117," ",REPT(" ",200)),801,200)),"")</f>
        <v/>
      </c>
      <c r="I117">
        <f>IF(C117&gt;=6,TRIM(MID(SUBSTITUTE(B117," ",REPT(" ",200)),1001,200)),"")</f>
        <v/>
      </c>
      <c r="J117">
        <f>IF(C117&gt;=7,TRIM(MID(SUBSTITUTE(B117," ",REPT(" ",200)),1201,200)),"")</f>
        <v/>
      </c>
      <c r="K117">
        <f>IF(C117&gt;=8,TRIM(MID(SUBSTITUTE(B117," ",REPT(" ",200)),1401,200)),"")</f>
        <v/>
      </c>
      <c r="L117">
        <f>SUBSTITUTE(SUBSTITUTE(SUBSTITUTE(D117,"年","-"),"組","-"),"番","")</f>
        <v/>
      </c>
      <c r="M117">
        <f>IF(D117="",0,IF(ISNUMBER(VALUE(SUBSTITUTE(L117,"-",""))),1,0))</f>
        <v/>
      </c>
      <c r="N117">
        <f>IF(M117=0,"",IFERROR(VALUE(TRIM(MID(SUBSTITUTE(L117,"-",REPT(" ",100)),101,100))),""))</f>
        <v/>
      </c>
      <c r="O117">
        <f>IF(M117=0,"",IFERROR(VALUE(TRIM(RIGHT(SUBSTITUTE(L117,"-",REPT(" ",100)),100))),""))</f>
        <v/>
      </c>
      <c r="P117">
        <f>IF(M117=1,E117,D117)</f>
        <v/>
      </c>
      <c r="Q117">
        <f>IF(C117&lt;2,"",TRIM(IF(AND(2&gt;=IF(M117=1,3,2),2&lt;=C117-IF(S117="",0,1)),E117&amp;" ","")&amp;IF(AND(3&gt;=IF(M117=1,3,2),3&lt;=C117-IF(S117="",0,1)),F117&amp;" ","")&amp;IF(AND(4&gt;=IF(M117=1,3,2),4&lt;=C117-IF(S117="",0,1)),G117&amp;" ","")&amp;IF(AND(5&gt;=IF(M117=1,3,2),5&lt;=C117-IF(S117="",0,1)),H117&amp;" ","")&amp;IF(AND(6&gt;=IF(M117=1,3,2),6&lt;=C117-IF(S117="",0,1)),I117&amp;" ","")&amp;IF(AND(7&gt;=IF(M117=1,3,2),7&lt;=C117-IF(S117="",0,1)),J117&amp;" ","")&amp;IF(AND(8&gt;=IF(M117=1,3,2),8&lt;=C117-IF(S117="",0,1)),K117&amp;" ","")))</f>
        <v/>
      </c>
      <c r="R117">
        <f>IF(Q117="","",IFERROR(VLOOKUP(Q117,資格マスタ!$A:$B,2,FALSE),Q117))</f>
        <v/>
      </c>
      <c r="S117" s="132">
        <f>IF(C117&lt;2,"",IFERROR(IF(OR(LEFT(INDEX(D117:K117,MIN(8,MAX(1,C117))),2)="令和",LEFT(INDEX(D117:K117,MIN(8,MAX(1,C117))),2)="平成",LEFT(INDEX(D117:K117,MIN(8,MAX(1,C117))),2)="昭和"),DATE(VALUE(MID(INDEX(D117:K117,MIN(8,MAX(1,C117))),3,FIND("年",INDEX(D117:K117,MIN(8,MAX(1,C117))))-3))+IF(LEFT(INDEX(D117:K117,MIN(8,MAX(1,C117))),2)="令和",2018,IF(LEFT(INDEX(D117:K117,MIN(8,MAX(1,C117))),2)="平成",1988,1925)),VALUE(MID(INDEX(D117:K117,MIN(8,MAX(1,C117))),FIND("年",INDEX(D117:K117,MIN(8,MAX(1,C117))))+1,FIND("月",INDEX(D117:K117,MIN(8,MAX(1,C117))))-FIND("年",INDEX(D117:K117,MIN(8,MAX(1,C117))))-1)),VALUE(SUBSTITUTE(MID(INDEX(D117:K117,MIN(8,MAX(1,C117))),FIND("月",INDEX(D117:K117,MIN(8,MAX(1,C117))))+1,10),"日",""))),DATE(VALUE(TRIM(MID(SUBSTITUTE(AA117,"/",REPT(" ",50)),1,50))),VALUE(TRIM(MID(SUBSTITUTE(AA117,"/",REPT(" ",50)),51,50))),VALUE(TRIM(MID(SUBSTITUTE(AA117,"/",REPT(" ",50)),101,50))))),IFERROR(DATEVALUE(INDEX(D117:K117,MIN(8,MAX(1,C117)))),"")))</f>
        <v/>
      </c>
      <c r="T117">
        <f>IF(B117="","",IFERROR(MATCH(O117,入力!$C$5:$C$44,0),IFERROR(MATCH(SUBSTITUTE(SUBSTITUTE(P117," ",""),"　",""),入力!$AJ$5:$AJ$44,0),"")))</f>
        <v/>
      </c>
      <c r="U117">
        <f>IF(T117="","",INDEX(入力!$D$5:$D$44,T117))</f>
        <v/>
      </c>
      <c r="V117">
        <f>IF(B117="","",IF(T117="","要確認（名簿と照合できません）",IF(R117="","要確認（資格名がありません）",IF(S117="","要確認（取得日が読めません）",IF((IF(INDEX(入力!$N$5:$N$44,T117)=R117,1,0)+IF(INDEX(入力!$P$5:$P$44,T117)=R117,1,0)+IF(INDEX(入力!$R$5:$R$44,T117)=R117,1,0)+IF(INDEX(入力!$T$5:$T$44,T117)=R117,1,0)+IF(INDEX(入力!$V$5:$V$44,T117)=R117,1,0)+IF(INDEX(入力!$X$5:$X$44,T117)=R117,1,0))+(COUNTIFS($T$6:$T$205,T117,$R$6:$R$205,R117,$X$6:$X$205,"&lt;"&amp;X117))&gt;0,"重複","反映")))))</f>
        <v/>
      </c>
      <c r="W117">
        <f>IF(V117="反映",1,0)</f>
        <v/>
      </c>
      <c r="X117" t="n">
        <v>117</v>
      </c>
      <c r="Y117">
        <f>IF(W117=0,"",COUNTIFS($T$6:$T$205,T117,$W$6:$W$205,1,$S$6:$S$205,"&lt;"&amp;S117)+COUNTIFS($T$6:$T$205,T117,$W$6:$W$205,1,$S$6:$S$205,S117,$X$6:$X$205,"&lt;"&amp;X117)+1)</f>
        <v/>
      </c>
      <c r="Z117">
        <f>IF(Y117="","",T117&amp;"_"&amp;Y117)</f>
        <v/>
      </c>
      <c r="AA117">
        <f>SUBSTITUTE(SUBSTITUTE(SUBSTITUTE(SUBSTITUTE(SUBSTITUTE(INDEX(D117:K117,MIN(8,MAX(1,C117))),"年","/"),"月","/"),"日",""),"-","/"),".","/")</f>
        <v/>
      </c>
    </row>
    <row r="118">
      <c r="A118" s="131" t="n"/>
      <c r="B118">
        <f>TRIM(SUBSTITUTE(SUBSTITUTE(SUBSTITUTE(A118,CHAR(9)," "),"　"," "),CHAR(160)," "))</f>
        <v/>
      </c>
      <c r="C118">
        <f>IF(B118="",0,LEN(B118)-LEN(SUBSTITUTE(B118," ",""))+1)</f>
        <v/>
      </c>
      <c r="D118">
        <f>IF(C118&gt;=1,TRIM(MID(SUBSTITUTE(B118," ",REPT(" ",200)),1,200)),"")</f>
        <v/>
      </c>
      <c r="E118">
        <f>IF(C118&gt;=2,TRIM(MID(SUBSTITUTE(B118," ",REPT(" ",200)),201,200)),"")</f>
        <v/>
      </c>
      <c r="F118">
        <f>IF(C118&gt;=3,TRIM(MID(SUBSTITUTE(B118," ",REPT(" ",200)),401,200)),"")</f>
        <v/>
      </c>
      <c r="G118">
        <f>IF(C118&gt;=4,TRIM(MID(SUBSTITUTE(B118," ",REPT(" ",200)),601,200)),"")</f>
        <v/>
      </c>
      <c r="H118">
        <f>IF(C118&gt;=5,TRIM(MID(SUBSTITUTE(B118," ",REPT(" ",200)),801,200)),"")</f>
        <v/>
      </c>
      <c r="I118">
        <f>IF(C118&gt;=6,TRIM(MID(SUBSTITUTE(B118," ",REPT(" ",200)),1001,200)),"")</f>
        <v/>
      </c>
      <c r="J118">
        <f>IF(C118&gt;=7,TRIM(MID(SUBSTITUTE(B118," ",REPT(" ",200)),1201,200)),"")</f>
        <v/>
      </c>
      <c r="K118">
        <f>IF(C118&gt;=8,TRIM(MID(SUBSTITUTE(B118," ",REPT(" ",200)),1401,200)),"")</f>
        <v/>
      </c>
      <c r="L118">
        <f>SUBSTITUTE(SUBSTITUTE(SUBSTITUTE(D118,"年","-"),"組","-"),"番","")</f>
        <v/>
      </c>
      <c r="M118">
        <f>IF(D118="",0,IF(ISNUMBER(VALUE(SUBSTITUTE(L118,"-",""))),1,0))</f>
        <v/>
      </c>
      <c r="N118">
        <f>IF(M118=0,"",IFERROR(VALUE(TRIM(MID(SUBSTITUTE(L118,"-",REPT(" ",100)),101,100))),""))</f>
        <v/>
      </c>
      <c r="O118">
        <f>IF(M118=0,"",IFERROR(VALUE(TRIM(RIGHT(SUBSTITUTE(L118,"-",REPT(" ",100)),100))),""))</f>
        <v/>
      </c>
      <c r="P118">
        <f>IF(M118=1,E118,D118)</f>
        <v/>
      </c>
      <c r="Q118">
        <f>IF(C118&lt;2,"",TRIM(IF(AND(2&gt;=IF(M118=1,3,2),2&lt;=C118-IF(S118="",0,1)),E118&amp;" ","")&amp;IF(AND(3&gt;=IF(M118=1,3,2),3&lt;=C118-IF(S118="",0,1)),F118&amp;" ","")&amp;IF(AND(4&gt;=IF(M118=1,3,2),4&lt;=C118-IF(S118="",0,1)),G118&amp;" ","")&amp;IF(AND(5&gt;=IF(M118=1,3,2),5&lt;=C118-IF(S118="",0,1)),H118&amp;" ","")&amp;IF(AND(6&gt;=IF(M118=1,3,2),6&lt;=C118-IF(S118="",0,1)),I118&amp;" ","")&amp;IF(AND(7&gt;=IF(M118=1,3,2),7&lt;=C118-IF(S118="",0,1)),J118&amp;" ","")&amp;IF(AND(8&gt;=IF(M118=1,3,2),8&lt;=C118-IF(S118="",0,1)),K118&amp;" ","")))</f>
        <v/>
      </c>
      <c r="R118">
        <f>IF(Q118="","",IFERROR(VLOOKUP(Q118,資格マスタ!$A:$B,2,FALSE),Q118))</f>
        <v/>
      </c>
      <c r="S118" s="132">
        <f>IF(C118&lt;2,"",IFERROR(IF(OR(LEFT(INDEX(D118:K118,MIN(8,MAX(1,C118))),2)="令和",LEFT(INDEX(D118:K118,MIN(8,MAX(1,C118))),2)="平成",LEFT(INDEX(D118:K118,MIN(8,MAX(1,C118))),2)="昭和"),DATE(VALUE(MID(INDEX(D118:K118,MIN(8,MAX(1,C118))),3,FIND("年",INDEX(D118:K118,MIN(8,MAX(1,C118))))-3))+IF(LEFT(INDEX(D118:K118,MIN(8,MAX(1,C118))),2)="令和",2018,IF(LEFT(INDEX(D118:K118,MIN(8,MAX(1,C118))),2)="平成",1988,1925)),VALUE(MID(INDEX(D118:K118,MIN(8,MAX(1,C118))),FIND("年",INDEX(D118:K118,MIN(8,MAX(1,C118))))+1,FIND("月",INDEX(D118:K118,MIN(8,MAX(1,C118))))-FIND("年",INDEX(D118:K118,MIN(8,MAX(1,C118))))-1)),VALUE(SUBSTITUTE(MID(INDEX(D118:K118,MIN(8,MAX(1,C118))),FIND("月",INDEX(D118:K118,MIN(8,MAX(1,C118))))+1,10),"日",""))),DATE(VALUE(TRIM(MID(SUBSTITUTE(AA118,"/",REPT(" ",50)),1,50))),VALUE(TRIM(MID(SUBSTITUTE(AA118,"/",REPT(" ",50)),51,50))),VALUE(TRIM(MID(SUBSTITUTE(AA118,"/",REPT(" ",50)),101,50))))),IFERROR(DATEVALUE(INDEX(D118:K118,MIN(8,MAX(1,C118)))),"")))</f>
        <v/>
      </c>
      <c r="T118">
        <f>IF(B118="","",IFERROR(MATCH(O118,入力!$C$5:$C$44,0),IFERROR(MATCH(SUBSTITUTE(SUBSTITUTE(P118," ",""),"　",""),入力!$AJ$5:$AJ$44,0),"")))</f>
        <v/>
      </c>
      <c r="U118">
        <f>IF(T118="","",INDEX(入力!$D$5:$D$44,T118))</f>
        <v/>
      </c>
      <c r="V118">
        <f>IF(B118="","",IF(T118="","要確認（名簿と照合できません）",IF(R118="","要確認（資格名がありません）",IF(S118="","要確認（取得日が読めません）",IF((IF(INDEX(入力!$N$5:$N$44,T118)=R118,1,0)+IF(INDEX(入力!$P$5:$P$44,T118)=R118,1,0)+IF(INDEX(入力!$R$5:$R$44,T118)=R118,1,0)+IF(INDEX(入力!$T$5:$T$44,T118)=R118,1,0)+IF(INDEX(入力!$V$5:$V$44,T118)=R118,1,0)+IF(INDEX(入力!$X$5:$X$44,T118)=R118,1,0))+(COUNTIFS($T$6:$T$205,T118,$R$6:$R$205,R118,$X$6:$X$205,"&lt;"&amp;X118))&gt;0,"重複","反映")))))</f>
        <v/>
      </c>
      <c r="W118">
        <f>IF(V118="反映",1,0)</f>
        <v/>
      </c>
      <c r="X118" t="n">
        <v>118</v>
      </c>
      <c r="Y118">
        <f>IF(W118=0,"",COUNTIFS($T$6:$T$205,T118,$W$6:$W$205,1,$S$6:$S$205,"&lt;"&amp;S118)+COUNTIFS($T$6:$T$205,T118,$W$6:$W$205,1,$S$6:$S$205,S118,$X$6:$X$205,"&lt;"&amp;X118)+1)</f>
        <v/>
      </c>
      <c r="Z118">
        <f>IF(Y118="","",T118&amp;"_"&amp;Y118)</f>
        <v/>
      </c>
      <c r="AA118">
        <f>SUBSTITUTE(SUBSTITUTE(SUBSTITUTE(SUBSTITUTE(SUBSTITUTE(INDEX(D118:K118,MIN(8,MAX(1,C118))),"年","/"),"月","/"),"日",""),"-","/"),".","/")</f>
        <v/>
      </c>
    </row>
    <row r="119">
      <c r="A119" s="131" t="n"/>
      <c r="B119">
        <f>TRIM(SUBSTITUTE(SUBSTITUTE(SUBSTITUTE(A119,CHAR(9)," "),"　"," "),CHAR(160)," "))</f>
        <v/>
      </c>
      <c r="C119">
        <f>IF(B119="",0,LEN(B119)-LEN(SUBSTITUTE(B119," ",""))+1)</f>
        <v/>
      </c>
      <c r="D119">
        <f>IF(C119&gt;=1,TRIM(MID(SUBSTITUTE(B119," ",REPT(" ",200)),1,200)),"")</f>
        <v/>
      </c>
      <c r="E119">
        <f>IF(C119&gt;=2,TRIM(MID(SUBSTITUTE(B119," ",REPT(" ",200)),201,200)),"")</f>
        <v/>
      </c>
      <c r="F119">
        <f>IF(C119&gt;=3,TRIM(MID(SUBSTITUTE(B119," ",REPT(" ",200)),401,200)),"")</f>
        <v/>
      </c>
      <c r="G119">
        <f>IF(C119&gt;=4,TRIM(MID(SUBSTITUTE(B119," ",REPT(" ",200)),601,200)),"")</f>
        <v/>
      </c>
      <c r="H119">
        <f>IF(C119&gt;=5,TRIM(MID(SUBSTITUTE(B119," ",REPT(" ",200)),801,200)),"")</f>
        <v/>
      </c>
      <c r="I119">
        <f>IF(C119&gt;=6,TRIM(MID(SUBSTITUTE(B119," ",REPT(" ",200)),1001,200)),"")</f>
        <v/>
      </c>
      <c r="J119">
        <f>IF(C119&gt;=7,TRIM(MID(SUBSTITUTE(B119," ",REPT(" ",200)),1201,200)),"")</f>
        <v/>
      </c>
      <c r="K119">
        <f>IF(C119&gt;=8,TRIM(MID(SUBSTITUTE(B119," ",REPT(" ",200)),1401,200)),"")</f>
        <v/>
      </c>
      <c r="L119">
        <f>SUBSTITUTE(SUBSTITUTE(SUBSTITUTE(D119,"年","-"),"組","-"),"番","")</f>
        <v/>
      </c>
      <c r="M119">
        <f>IF(D119="",0,IF(ISNUMBER(VALUE(SUBSTITUTE(L119,"-",""))),1,0))</f>
        <v/>
      </c>
      <c r="N119">
        <f>IF(M119=0,"",IFERROR(VALUE(TRIM(MID(SUBSTITUTE(L119,"-",REPT(" ",100)),101,100))),""))</f>
        <v/>
      </c>
      <c r="O119">
        <f>IF(M119=0,"",IFERROR(VALUE(TRIM(RIGHT(SUBSTITUTE(L119,"-",REPT(" ",100)),100))),""))</f>
        <v/>
      </c>
      <c r="P119">
        <f>IF(M119=1,E119,D119)</f>
        <v/>
      </c>
      <c r="Q119">
        <f>IF(C119&lt;2,"",TRIM(IF(AND(2&gt;=IF(M119=1,3,2),2&lt;=C119-IF(S119="",0,1)),E119&amp;" ","")&amp;IF(AND(3&gt;=IF(M119=1,3,2),3&lt;=C119-IF(S119="",0,1)),F119&amp;" ","")&amp;IF(AND(4&gt;=IF(M119=1,3,2),4&lt;=C119-IF(S119="",0,1)),G119&amp;" ","")&amp;IF(AND(5&gt;=IF(M119=1,3,2),5&lt;=C119-IF(S119="",0,1)),H119&amp;" ","")&amp;IF(AND(6&gt;=IF(M119=1,3,2),6&lt;=C119-IF(S119="",0,1)),I119&amp;" ","")&amp;IF(AND(7&gt;=IF(M119=1,3,2),7&lt;=C119-IF(S119="",0,1)),J119&amp;" ","")&amp;IF(AND(8&gt;=IF(M119=1,3,2),8&lt;=C119-IF(S119="",0,1)),K119&amp;" ","")))</f>
        <v/>
      </c>
      <c r="R119">
        <f>IF(Q119="","",IFERROR(VLOOKUP(Q119,資格マスタ!$A:$B,2,FALSE),Q119))</f>
        <v/>
      </c>
      <c r="S119" s="132">
        <f>IF(C119&lt;2,"",IFERROR(IF(OR(LEFT(INDEX(D119:K119,MIN(8,MAX(1,C119))),2)="令和",LEFT(INDEX(D119:K119,MIN(8,MAX(1,C119))),2)="平成",LEFT(INDEX(D119:K119,MIN(8,MAX(1,C119))),2)="昭和"),DATE(VALUE(MID(INDEX(D119:K119,MIN(8,MAX(1,C119))),3,FIND("年",INDEX(D119:K119,MIN(8,MAX(1,C119))))-3))+IF(LEFT(INDEX(D119:K119,MIN(8,MAX(1,C119))),2)="令和",2018,IF(LEFT(INDEX(D119:K119,MIN(8,MAX(1,C119))),2)="平成",1988,1925)),VALUE(MID(INDEX(D119:K119,MIN(8,MAX(1,C119))),FIND("年",INDEX(D119:K119,MIN(8,MAX(1,C119))))+1,FIND("月",INDEX(D119:K119,MIN(8,MAX(1,C119))))-FIND("年",INDEX(D119:K119,MIN(8,MAX(1,C119))))-1)),VALUE(SUBSTITUTE(MID(INDEX(D119:K119,MIN(8,MAX(1,C119))),FIND("月",INDEX(D119:K119,MIN(8,MAX(1,C119))))+1,10),"日",""))),DATE(VALUE(TRIM(MID(SUBSTITUTE(AA119,"/",REPT(" ",50)),1,50))),VALUE(TRIM(MID(SUBSTITUTE(AA119,"/",REPT(" ",50)),51,50))),VALUE(TRIM(MID(SUBSTITUTE(AA119,"/",REPT(" ",50)),101,50))))),IFERROR(DATEVALUE(INDEX(D119:K119,MIN(8,MAX(1,C119)))),"")))</f>
        <v/>
      </c>
      <c r="T119">
        <f>IF(B119="","",IFERROR(MATCH(O119,入力!$C$5:$C$44,0),IFERROR(MATCH(SUBSTITUTE(SUBSTITUTE(P119," ",""),"　",""),入力!$AJ$5:$AJ$44,0),"")))</f>
        <v/>
      </c>
      <c r="U119">
        <f>IF(T119="","",INDEX(入力!$D$5:$D$44,T119))</f>
        <v/>
      </c>
      <c r="V119">
        <f>IF(B119="","",IF(T119="","要確認（名簿と照合できません）",IF(R119="","要確認（資格名がありません）",IF(S119="","要確認（取得日が読めません）",IF((IF(INDEX(入力!$N$5:$N$44,T119)=R119,1,0)+IF(INDEX(入力!$P$5:$P$44,T119)=R119,1,0)+IF(INDEX(入力!$R$5:$R$44,T119)=R119,1,0)+IF(INDEX(入力!$T$5:$T$44,T119)=R119,1,0)+IF(INDEX(入力!$V$5:$V$44,T119)=R119,1,0)+IF(INDEX(入力!$X$5:$X$44,T119)=R119,1,0))+(COUNTIFS($T$6:$T$205,T119,$R$6:$R$205,R119,$X$6:$X$205,"&lt;"&amp;X119))&gt;0,"重複","反映")))))</f>
        <v/>
      </c>
      <c r="W119">
        <f>IF(V119="反映",1,0)</f>
        <v/>
      </c>
      <c r="X119" t="n">
        <v>119</v>
      </c>
      <c r="Y119">
        <f>IF(W119=0,"",COUNTIFS($T$6:$T$205,T119,$W$6:$W$205,1,$S$6:$S$205,"&lt;"&amp;S119)+COUNTIFS($T$6:$T$205,T119,$W$6:$W$205,1,$S$6:$S$205,S119,$X$6:$X$205,"&lt;"&amp;X119)+1)</f>
        <v/>
      </c>
      <c r="Z119">
        <f>IF(Y119="","",T119&amp;"_"&amp;Y119)</f>
        <v/>
      </c>
      <c r="AA119">
        <f>SUBSTITUTE(SUBSTITUTE(SUBSTITUTE(SUBSTITUTE(SUBSTITUTE(INDEX(D119:K119,MIN(8,MAX(1,C119))),"年","/"),"月","/"),"日",""),"-","/"),".","/")</f>
        <v/>
      </c>
    </row>
    <row r="120">
      <c r="A120" s="131" t="n"/>
      <c r="B120">
        <f>TRIM(SUBSTITUTE(SUBSTITUTE(SUBSTITUTE(A120,CHAR(9)," "),"　"," "),CHAR(160)," "))</f>
        <v/>
      </c>
      <c r="C120">
        <f>IF(B120="",0,LEN(B120)-LEN(SUBSTITUTE(B120," ",""))+1)</f>
        <v/>
      </c>
      <c r="D120">
        <f>IF(C120&gt;=1,TRIM(MID(SUBSTITUTE(B120," ",REPT(" ",200)),1,200)),"")</f>
        <v/>
      </c>
      <c r="E120">
        <f>IF(C120&gt;=2,TRIM(MID(SUBSTITUTE(B120," ",REPT(" ",200)),201,200)),"")</f>
        <v/>
      </c>
      <c r="F120">
        <f>IF(C120&gt;=3,TRIM(MID(SUBSTITUTE(B120," ",REPT(" ",200)),401,200)),"")</f>
        <v/>
      </c>
      <c r="G120">
        <f>IF(C120&gt;=4,TRIM(MID(SUBSTITUTE(B120," ",REPT(" ",200)),601,200)),"")</f>
        <v/>
      </c>
      <c r="H120">
        <f>IF(C120&gt;=5,TRIM(MID(SUBSTITUTE(B120," ",REPT(" ",200)),801,200)),"")</f>
        <v/>
      </c>
      <c r="I120">
        <f>IF(C120&gt;=6,TRIM(MID(SUBSTITUTE(B120," ",REPT(" ",200)),1001,200)),"")</f>
        <v/>
      </c>
      <c r="J120">
        <f>IF(C120&gt;=7,TRIM(MID(SUBSTITUTE(B120," ",REPT(" ",200)),1201,200)),"")</f>
        <v/>
      </c>
      <c r="K120">
        <f>IF(C120&gt;=8,TRIM(MID(SUBSTITUTE(B120," ",REPT(" ",200)),1401,200)),"")</f>
        <v/>
      </c>
      <c r="L120">
        <f>SUBSTITUTE(SUBSTITUTE(SUBSTITUTE(D120,"年","-"),"組","-"),"番","")</f>
        <v/>
      </c>
      <c r="M120">
        <f>IF(D120="",0,IF(ISNUMBER(VALUE(SUBSTITUTE(L120,"-",""))),1,0))</f>
        <v/>
      </c>
      <c r="N120">
        <f>IF(M120=0,"",IFERROR(VALUE(TRIM(MID(SUBSTITUTE(L120,"-",REPT(" ",100)),101,100))),""))</f>
        <v/>
      </c>
      <c r="O120">
        <f>IF(M120=0,"",IFERROR(VALUE(TRIM(RIGHT(SUBSTITUTE(L120,"-",REPT(" ",100)),100))),""))</f>
        <v/>
      </c>
      <c r="P120">
        <f>IF(M120=1,E120,D120)</f>
        <v/>
      </c>
      <c r="Q120">
        <f>IF(C120&lt;2,"",TRIM(IF(AND(2&gt;=IF(M120=1,3,2),2&lt;=C120-IF(S120="",0,1)),E120&amp;" ","")&amp;IF(AND(3&gt;=IF(M120=1,3,2),3&lt;=C120-IF(S120="",0,1)),F120&amp;" ","")&amp;IF(AND(4&gt;=IF(M120=1,3,2),4&lt;=C120-IF(S120="",0,1)),G120&amp;" ","")&amp;IF(AND(5&gt;=IF(M120=1,3,2),5&lt;=C120-IF(S120="",0,1)),H120&amp;" ","")&amp;IF(AND(6&gt;=IF(M120=1,3,2),6&lt;=C120-IF(S120="",0,1)),I120&amp;" ","")&amp;IF(AND(7&gt;=IF(M120=1,3,2),7&lt;=C120-IF(S120="",0,1)),J120&amp;" ","")&amp;IF(AND(8&gt;=IF(M120=1,3,2),8&lt;=C120-IF(S120="",0,1)),K120&amp;" ","")))</f>
        <v/>
      </c>
      <c r="R120">
        <f>IF(Q120="","",IFERROR(VLOOKUP(Q120,資格マスタ!$A:$B,2,FALSE),Q120))</f>
        <v/>
      </c>
      <c r="S120" s="132">
        <f>IF(C120&lt;2,"",IFERROR(IF(OR(LEFT(INDEX(D120:K120,MIN(8,MAX(1,C120))),2)="令和",LEFT(INDEX(D120:K120,MIN(8,MAX(1,C120))),2)="平成",LEFT(INDEX(D120:K120,MIN(8,MAX(1,C120))),2)="昭和"),DATE(VALUE(MID(INDEX(D120:K120,MIN(8,MAX(1,C120))),3,FIND("年",INDEX(D120:K120,MIN(8,MAX(1,C120))))-3))+IF(LEFT(INDEX(D120:K120,MIN(8,MAX(1,C120))),2)="令和",2018,IF(LEFT(INDEX(D120:K120,MIN(8,MAX(1,C120))),2)="平成",1988,1925)),VALUE(MID(INDEX(D120:K120,MIN(8,MAX(1,C120))),FIND("年",INDEX(D120:K120,MIN(8,MAX(1,C120))))+1,FIND("月",INDEX(D120:K120,MIN(8,MAX(1,C120))))-FIND("年",INDEX(D120:K120,MIN(8,MAX(1,C120))))-1)),VALUE(SUBSTITUTE(MID(INDEX(D120:K120,MIN(8,MAX(1,C120))),FIND("月",INDEX(D120:K120,MIN(8,MAX(1,C120))))+1,10),"日",""))),DATE(VALUE(TRIM(MID(SUBSTITUTE(AA120,"/",REPT(" ",50)),1,50))),VALUE(TRIM(MID(SUBSTITUTE(AA120,"/",REPT(" ",50)),51,50))),VALUE(TRIM(MID(SUBSTITUTE(AA120,"/",REPT(" ",50)),101,50))))),IFERROR(DATEVALUE(INDEX(D120:K120,MIN(8,MAX(1,C120)))),"")))</f>
        <v/>
      </c>
      <c r="T120">
        <f>IF(B120="","",IFERROR(MATCH(O120,入力!$C$5:$C$44,0),IFERROR(MATCH(SUBSTITUTE(SUBSTITUTE(P120," ",""),"　",""),入力!$AJ$5:$AJ$44,0),"")))</f>
        <v/>
      </c>
      <c r="U120">
        <f>IF(T120="","",INDEX(入力!$D$5:$D$44,T120))</f>
        <v/>
      </c>
      <c r="V120">
        <f>IF(B120="","",IF(T120="","要確認（名簿と照合できません）",IF(R120="","要確認（資格名がありません）",IF(S120="","要確認（取得日が読めません）",IF((IF(INDEX(入力!$N$5:$N$44,T120)=R120,1,0)+IF(INDEX(入力!$P$5:$P$44,T120)=R120,1,0)+IF(INDEX(入力!$R$5:$R$44,T120)=R120,1,0)+IF(INDEX(入力!$T$5:$T$44,T120)=R120,1,0)+IF(INDEX(入力!$V$5:$V$44,T120)=R120,1,0)+IF(INDEX(入力!$X$5:$X$44,T120)=R120,1,0))+(COUNTIFS($T$6:$T$205,T120,$R$6:$R$205,R120,$X$6:$X$205,"&lt;"&amp;X120))&gt;0,"重複","反映")))))</f>
        <v/>
      </c>
      <c r="W120">
        <f>IF(V120="反映",1,0)</f>
        <v/>
      </c>
      <c r="X120" t="n">
        <v>120</v>
      </c>
      <c r="Y120">
        <f>IF(W120=0,"",COUNTIFS($T$6:$T$205,T120,$W$6:$W$205,1,$S$6:$S$205,"&lt;"&amp;S120)+COUNTIFS($T$6:$T$205,T120,$W$6:$W$205,1,$S$6:$S$205,S120,$X$6:$X$205,"&lt;"&amp;X120)+1)</f>
        <v/>
      </c>
      <c r="Z120">
        <f>IF(Y120="","",T120&amp;"_"&amp;Y120)</f>
        <v/>
      </c>
      <c r="AA120">
        <f>SUBSTITUTE(SUBSTITUTE(SUBSTITUTE(SUBSTITUTE(SUBSTITUTE(INDEX(D120:K120,MIN(8,MAX(1,C120))),"年","/"),"月","/"),"日",""),"-","/"),".","/")</f>
        <v/>
      </c>
    </row>
    <row r="121">
      <c r="A121" s="131" t="n"/>
      <c r="B121">
        <f>TRIM(SUBSTITUTE(SUBSTITUTE(SUBSTITUTE(A121,CHAR(9)," "),"　"," "),CHAR(160)," "))</f>
        <v/>
      </c>
      <c r="C121">
        <f>IF(B121="",0,LEN(B121)-LEN(SUBSTITUTE(B121," ",""))+1)</f>
        <v/>
      </c>
      <c r="D121">
        <f>IF(C121&gt;=1,TRIM(MID(SUBSTITUTE(B121," ",REPT(" ",200)),1,200)),"")</f>
        <v/>
      </c>
      <c r="E121">
        <f>IF(C121&gt;=2,TRIM(MID(SUBSTITUTE(B121," ",REPT(" ",200)),201,200)),"")</f>
        <v/>
      </c>
      <c r="F121">
        <f>IF(C121&gt;=3,TRIM(MID(SUBSTITUTE(B121," ",REPT(" ",200)),401,200)),"")</f>
        <v/>
      </c>
      <c r="G121">
        <f>IF(C121&gt;=4,TRIM(MID(SUBSTITUTE(B121," ",REPT(" ",200)),601,200)),"")</f>
        <v/>
      </c>
      <c r="H121">
        <f>IF(C121&gt;=5,TRIM(MID(SUBSTITUTE(B121," ",REPT(" ",200)),801,200)),"")</f>
        <v/>
      </c>
      <c r="I121">
        <f>IF(C121&gt;=6,TRIM(MID(SUBSTITUTE(B121," ",REPT(" ",200)),1001,200)),"")</f>
        <v/>
      </c>
      <c r="J121">
        <f>IF(C121&gt;=7,TRIM(MID(SUBSTITUTE(B121," ",REPT(" ",200)),1201,200)),"")</f>
        <v/>
      </c>
      <c r="K121">
        <f>IF(C121&gt;=8,TRIM(MID(SUBSTITUTE(B121," ",REPT(" ",200)),1401,200)),"")</f>
        <v/>
      </c>
      <c r="L121">
        <f>SUBSTITUTE(SUBSTITUTE(SUBSTITUTE(D121,"年","-"),"組","-"),"番","")</f>
        <v/>
      </c>
      <c r="M121">
        <f>IF(D121="",0,IF(ISNUMBER(VALUE(SUBSTITUTE(L121,"-",""))),1,0))</f>
        <v/>
      </c>
      <c r="N121">
        <f>IF(M121=0,"",IFERROR(VALUE(TRIM(MID(SUBSTITUTE(L121,"-",REPT(" ",100)),101,100))),""))</f>
        <v/>
      </c>
      <c r="O121">
        <f>IF(M121=0,"",IFERROR(VALUE(TRIM(RIGHT(SUBSTITUTE(L121,"-",REPT(" ",100)),100))),""))</f>
        <v/>
      </c>
      <c r="P121">
        <f>IF(M121=1,E121,D121)</f>
        <v/>
      </c>
      <c r="Q121">
        <f>IF(C121&lt;2,"",TRIM(IF(AND(2&gt;=IF(M121=1,3,2),2&lt;=C121-IF(S121="",0,1)),E121&amp;" ","")&amp;IF(AND(3&gt;=IF(M121=1,3,2),3&lt;=C121-IF(S121="",0,1)),F121&amp;" ","")&amp;IF(AND(4&gt;=IF(M121=1,3,2),4&lt;=C121-IF(S121="",0,1)),G121&amp;" ","")&amp;IF(AND(5&gt;=IF(M121=1,3,2),5&lt;=C121-IF(S121="",0,1)),H121&amp;" ","")&amp;IF(AND(6&gt;=IF(M121=1,3,2),6&lt;=C121-IF(S121="",0,1)),I121&amp;" ","")&amp;IF(AND(7&gt;=IF(M121=1,3,2),7&lt;=C121-IF(S121="",0,1)),J121&amp;" ","")&amp;IF(AND(8&gt;=IF(M121=1,3,2),8&lt;=C121-IF(S121="",0,1)),K121&amp;" ","")))</f>
        <v/>
      </c>
      <c r="R121">
        <f>IF(Q121="","",IFERROR(VLOOKUP(Q121,資格マスタ!$A:$B,2,FALSE),Q121))</f>
        <v/>
      </c>
      <c r="S121" s="132">
        <f>IF(C121&lt;2,"",IFERROR(IF(OR(LEFT(INDEX(D121:K121,MIN(8,MAX(1,C121))),2)="令和",LEFT(INDEX(D121:K121,MIN(8,MAX(1,C121))),2)="平成",LEFT(INDEX(D121:K121,MIN(8,MAX(1,C121))),2)="昭和"),DATE(VALUE(MID(INDEX(D121:K121,MIN(8,MAX(1,C121))),3,FIND("年",INDEX(D121:K121,MIN(8,MAX(1,C121))))-3))+IF(LEFT(INDEX(D121:K121,MIN(8,MAX(1,C121))),2)="令和",2018,IF(LEFT(INDEX(D121:K121,MIN(8,MAX(1,C121))),2)="平成",1988,1925)),VALUE(MID(INDEX(D121:K121,MIN(8,MAX(1,C121))),FIND("年",INDEX(D121:K121,MIN(8,MAX(1,C121))))+1,FIND("月",INDEX(D121:K121,MIN(8,MAX(1,C121))))-FIND("年",INDEX(D121:K121,MIN(8,MAX(1,C121))))-1)),VALUE(SUBSTITUTE(MID(INDEX(D121:K121,MIN(8,MAX(1,C121))),FIND("月",INDEX(D121:K121,MIN(8,MAX(1,C121))))+1,10),"日",""))),DATE(VALUE(TRIM(MID(SUBSTITUTE(AA121,"/",REPT(" ",50)),1,50))),VALUE(TRIM(MID(SUBSTITUTE(AA121,"/",REPT(" ",50)),51,50))),VALUE(TRIM(MID(SUBSTITUTE(AA121,"/",REPT(" ",50)),101,50))))),IFERROR(DATEVALUE(INDEX(D121:K121,MIN(8,MAX(1,C121)))),"")))</f>
        <v/>
      </c>
      <c r="T121">
        <f>IF(B121="","",IFERROR(MATCH(O121,入力!$C$5:$C$44,0),IFERROR(MATCH(SUBSTITUTE(SUBSTITUTE(P121," ",""),"　",""),入力!$AJ$5:$AJ$44,0),"")))</f>
        <v/>
      </c>
      <c r="U121">
        <f>IF(T121="","",INDEX(入力!$D$5:$D$44,T121))</f>
        <v/>
      </c>
      <c r="V121">
        <f>IF(B121="","",IF(T121="","要確認（名簿と照合できません）",IF(R121="","要確認（資格名がありません）",IF(S121="","要確認（取得日が読めません）",IF((IF(INDEX(入力!$N$5:$N$44,T121)=R121,1,0)+IF(INDEX(入力!$P$5:$P$44,T121)=R121,1,0)+IF(INDEX(入力!$R$5:$R$44,T121)=R121,1,0)+IF(INDEX(入力!$T$5:$T$44,T121)=R121,1,0)+IF(INDEX(入力!$V$5:$V$44,T121)=R121,1,0)+IF(INDEX(入力!$X$5:$X$44,T121)=R121,1,0))+(COUNTIFS($T$6:$T$205,T121,$R$6:$R$205,R121,$X$6:$X$205,"&lt;"&amp;X121))&gt;0,"重複","反映")))))</f>
        <v/>
      </c>
      <c r="W121">
        <f>IF(V121="反映",1,0)</f>
        <v/>
      </c>
      <c r="X121" t="n">
        <v>121</v>
      </c>
      <c r="Y121">
        <f>IF(W121=0,"",COUNTIFS($T$6:$T$205,T121,$W$6:$W$205,1,$S$6:$S$205,"&lt;"&amp;S121)+COUNTIFS($T$6:$T$205,T121,$W$6:$W$205,1,$S$6:$S$205,S121,$X$6:$X$205,"&lt;"&amp;X121)+1)</f>
        <v/>
      </c>
      <c r="Z121">
        <f>IF(Y121="","",T121&amp;"_"&amp;Y121)</f>
        <v/>
      </c>
      <c r="AA121">
        <f>SUBSTITUTE(SUBSTITUTE(SUBSTITUTE(SUBSTITUTE(SUBSTITUTE(INDEX(D121:K121,MIN(8,MAX(1,C121))),"年","/"),"月","/"),"日",""),"-","/"),".","/")</f>
        <v/>
      </c>
    </row>
    <row r="122">
      <c r="A122" s="131" t="n"/>
      <c r="B122">
        <f>TRIM(SUBSTITUTE(SUBSTITUTE(SUBSTITUTE(A122,CHAR(9)," "),"　"," "),CHAR(160)," "))</f>
        <v/>
      </c>
      <c r="C122">
        <f>IF(B122="",0,LEN(B122)-LEN(SUBSTITUTE(B122," ",""))+1)</f>
        <v/>
      </c>
      <c r="D122">
        <f>IF(C122&gt;=1,TRIM(MID(SUBSTITUTE(B122," ",REPT(" ",200)),1,200)),"")</f>
        <v/>
      </c>
      <c r="E122">
        <f>IF(C122&gt;=2,TRIM(MID(SUBSTITUTE(B122," ",REPT(" ",200)),201,200)),"")</f>
        <v/>
      </c>
      <c r="F122">
        <f>IF(C122&gt;=3,TRIM(MID(SUBSTITUTE(B122," ",REPT(" ",200)),401,200)),"")</f>
        <v/>
      </c>
      <c r="G122">
        <f>IF(C122&gt;=4,TRIM(MID(SUBSTITUTE(B122," ",REPT(" ",200)),601,200)),"")</f>
        <v/>
      </c>
      <c r="H122">
        <f>IF(C122&gt;=5,TRIM(MID(SUBSTITUTE(B122," ",REPT(" ",200)),801,200)),"")</f>
        <v/>
      </c>
      <c r="I122">
        <f>IF(C122&gt;=6,TRIM(MID(SUBSTITUTE(B122," ",REPT(" ",200)),1001,200)),"")</f>
        <v/>
      </c>
      <c r="J122">
        <f>IF(C122&gt;=7,TRIM(MID(SUBSTITUTE(B122," ",REPT(" ",200)),1201,200)),"")</f>
        <v/>
      </c>
      <c r="K122">
        <f>IF(C122&gt;=8,TRIM(MID(SUBSTITUTE(B122," ",REPT(" ",200)),1401,200)),"")</f>
        <v/>
      </c>
      <c r="L122">
        <f>SUBSTITUTE(SUBSTITUTE(SUBSTITUTE(D122,"年","-"),"組","-"),"番","")</f>
        <v/>
      </c>
      <c r="M122">
        <f>IF(D122="",0,IF(ISNUMBER(VALUE(SUBSTITUTE(L122,"-",""))),1,0))</f>
        <v/>
      </c>
      <c r="N122">
        <f>IF(M122=0,"",IFERROR(VALUE(TRIM(MID(SUBSTITUTE(L122,"-",REPT(" ",100)),101,100))),""))</f>
        <v/>
      </c>
      <c r="O122">
        <f>IF(M122=0,"",IFERROR(VALUE(TRIM(RIGHT(SUBSTITUTE(L122,"-",REPT(" ",100)),100))),""))</f>
        <v/>
      </c>
      <c r="P122">
        <f>IF(M122=1,E122,D122)</f>
        <v/>
      </c>
      <c r="Q122">
        <f>IF(C122&lt;2,"",TRIM(IF(AND(2&gt;=IF(M122=1,3,2),2&lt;=C122-IF(S122="",0,1)),E122&amp;" ","")&amp;IF(AND(3&gt;=IF(M122=1,3,2),3&lt;=C122-IF(S122="",0,1)),F122&amp;" ","")&amp;IF(AND(4&gt;=IF(M122=1,3,2),4&lt;=C122-IF(S122="",0,1)),G122&amp;" ","")&amp;IF(AND(5&gt;=IF(M122=1,3,2),5&lt;=C122-IF(S122="",0,1)),H122&amp;" ","")&amp;IF(AND(6&gt;=IF(M122=1,3,2),6&lt;=C122-IF(S122="",0,1)),I122&amp;" ","")&amp;IF(AND(7&gt;=IF(M122=1,3,2),7&lt;=C122-IF(S122="",0,1)),J122&amp;" ","")&amp;IF(AND(8&gt;=IF(M122=1,3,2),8&lt;=C122-IF(S122="",0,1)),K122&amp;" ","")))</f>
        <v/>
      </c>
      <c r="R122">
        <f>IF(Q122="","",IFERROR(VLOOKUP(Q122,資格マスタ!$A:$B,2,FALSE),Q122))</f>
        <v/>
      </c>
      <c r="S122" s="132">
        <f>IF(C122&lt;2,"",IFERROR(IF(OR(LEFT(INDEX(D122:K122,MIN(8,MAX(1,C122))),2)="令和",LEFT(INDEX(D122:K122,MIN(8,MAX(1,C122))),2)="平成",LEFT(INDEX(D122:K122,MIN(8,MAX(1,C122))),2)="昭和"),DATE(VALUE(MID(INDEX(D122:K122,MIN(8,MAX(1,C122))),3,FIND("年",INDEX(D122:K122,MIN(8,MAX(1,C122))))-3))+IF(LEFT(INDEX(D122:K122,MIN(8,MAX(1,C122))),2)="令和",2018,IF(LEFT(INDEX(D122:K122,MIN(8,MAX(1,C122))),2)="平成",1988,1925)),VALUE(MID(INDEX(D122:K122,MIN(8,MAX(1,C122))),FIND("年",INDEX(D122:K122,MIN(8,MAX(1,C122))))+1,FIND("月",INDEX(D122:K122,MIN(8,MAX(1,C122))))-FIND("年",INDEX(D122:K122,MIN(8,MAX(1,C122))))-1)),VALUE(SUBSTITUTE(MID(INDEX(D122:K122,MIN(8,MAX(1,C122))),FIND("月",INDEX(D122:K122,MIN(8,MAX(1,C122))))+1,10),"日",""))),DATE(VALUE(TRIM(MID(SUBSTITUTE(AA122,"/",REPT(" ",50)),1,50))),VALUE(TRIM(MID(SUBSTITUTE(AA122,"/",REPT(" ",50)),51,50))),VALUE(TRIM(MID(SUBSTITUTE(AA122,"/",REPT(" ",50)),101,50))))),IFERROR(DATEVALUE(INDEX(D122:K122,MIN(8,MAX(1,C122)))),"")))</f>
        <v/>
      </c>
      <c r="T122">
        <f>IF(B122="","",IFERROR(MATCH(O122,入力!$C$5:$C$44,0),IFERROR(MATCH(SUBSTITUTE(SUBSTITUTE(P122," ",""),"　",""),入力!$AJ$5:$AJ$44,0),"")))</f>
        <v/>
      </c>
      <c r="U122">
        <f>IF(T122="","",INDEX(入力!$D$5:$D$44,T122))</f>
        <v/>
      </c>
      <c r="V122">
        <f>IF(B122="","",IF(T122="","要確認（名簿と照合できません）",IF(R122="","要確認（資格名がありません）",IF(S122="","要確認（取得日が読めません）",IF((IF(INDEX(入力!$N$5:$N$44,T122)=R122,1,0)+IF(INDEX(入力!$P$5:$P$44,T122)=R122,1,0)+IF(INDEX(入力!$R$5:$R$44,T122)=R122,1,0)+IF(INDEX(入力!$T$5:$T$44,T122)=R122,1,0)+IF(INDEX(入力!$V$5:$V$44,T122)=R122,1,0)+IF(INDEX(入力!$X$5:$X$44,T122)=R122,1,0))+(COUNTIFS($T$6:$T$205,T122,$R$6:$R$205,R122,$X$6:$X$205,"&lt;"&amp;X122))&gt;0,"重複","反映")))))</f>
        <v/>
      </c>
      <c r="W122">
        <f>IF(V122="反映",1,0)</f>
        <v/>
      </c>
      <c r="X122" t="n">
        <v>122</v>
      </c>
      <c r="Y122">
        <f>IF(W122=0,"",COUNTIFS($T$6:$T$205,T122,$W$6:$W$205,1,$S$6:$S$205,"&lt;"&amp;S122)+COUNTIFS($T$6:$T$205,T122,$W$6:$W$205,1,$S$6:$S$205,S122,$X$6:$X$205,"&lt;"&amp;X122)+1)</f>
        <v/>
      </c>
      <c r="Z122">
        <f>IF(Y122="","",T122&amp;"_"&amp;Y122)</f>
        <v/>
      </c>
      <c r="AA122">
        <f>SUBSTITUTE(SUBSTITUTE(SUBSTITUTE(SUBSTITUTE(SUBSTITUTE(INDEX(D122:K122,MIN(8,MAX(1,C122))),"年","/"),"月","/"),"日",""),"-","/"),".","/")</f>
        <v/>
      </c>
    </row>
    <row r="123">
      <c r="A123" s="131" t="n"/>
      <c r="B123">
        <f>TRIM(SUBSTITUTE(SUBSTITUTE(SUBSTITUTE(A123,CHAR(9)," "),"　"," "),CHAR(160)," "))</f>
        <v/>
      </c>
      <c r="C123">
        <f>IF(B123="",0,LEN(B123)-LEN(SUBSTITUTE(B123," ",""))+1)</f>
        <v/>
      </c>
      <c r="D123">
        <f>IF(C123&gt;=1,TRIM(MID(SUBSTITUTE(B123," ",REPT(" ",200)),1,200)),"")</f>
        <v/>
      </c>
      <c r="E123">
        <f>IF(C123&gt;=2,TRIM(MID(SUBSTITUTE(B123," ",REPT(" ",200)),201,200)),"")</f>
        <v/>
      </c>
      <c r="F123">
        <f>IF(C123&gt;=3,TRIM(MID(SUBSTITUTE(B123," ",REPT(" ",200)),401,200)),"")</f>
        <v/>
      </c>
      <c r="G123">
        <f>IF(C123&gt;=4,TRIM(MID(SUBSTITUTE(B123," ",REPT(" ",200)),601,200)),"")</f>
        <v/>
      </c>
      <c r="H123">
        <f>IF(C123&gt;=5,TRIM(MID(SUBSTITUTE(B123," ",REPT(" ",200)),801,200)),"")</f>
        <v/>
      </c>
      <c r="I123">
        <f>IF(C123&gt;=6,TRIM(MID(SUBSTITUTE(B123," ",REPT(" ",200)),1001,200)),"")</f>
        <v/>
      </c>
      <c r="J123">
        <f>IF(C123&gt;=7,TRIM(MID(SUBSTITUTE(B123," ",REPT(" ",200)),1201,200)),"")</f>
        <v/>
      </c>
      <c r="K123">
        <f>IF(C123&gt;=8,TRIM(MID(SUBSTITUTE(B123," ",REPT(" ",200)),1401,200)),"")</f>
        <v/>
      </c>
      <c r="L123">
        <f>SUBSTITUTE(SUBSTITUTE(SUBSTITUTE(D123,"年","-"),"組","-"),"番","")</f>
        <v/>
      </c>
      <c r="M123">
        <f>IF(D123="",0,IF(ISNUMBER(VALUE(SUBSTITUTE(L123,"-",""))),1,0))</f>
        <v/>
      </c>
      <c r="N123">
        <f>IF(M123=0,"",IFERROR(VALUE(TRIM(MID(SUBSTITUTE(L123,"-",REPT(" ",100)),101,100))),""))</f>
        <v/>
      </c>
      <c r="O123">
        <f>IF(M123=0,"",IFERROR(VALUE(TRIM(RIGHT(SUBSTITUTE(L123,"-",REPT(" ",100)),100))),""))</f>
        <v/>
      </c>
      <c r="P123">
        <f>IF(M123=1,E123,D123)</f>
        <v/>
      </c>
      <c r="Q123">
        <f>IF(C123&lt;2,"",TRIM(IF(AND(2&gt;=IF(M123=1,3,2),2&lt;=C123-IF(S123="",0,1)),E123&amp;" ","")&amp;IF(AND(3&gt;=IF(M123=1,3,2),3&lt;=C123-IF(S123="",0,1)),F123&amp;" ","")&amp;IF(AND(4&gt;=IF(M123=1,3,2),4&lt;=C123-IF(S123="",0,1)),G123&amp;" ","")&amp;IF(AND(5&gt;=IF(M123=1,3,2),5&lt;=C123-IF(S123="",0,1)),H123&amp;" ","")&amp;IF(AND(6&gt;=IF(M123=1,3,2),6&lt;=C123-IF(S123="",0,1)),I123&amp;" ","")&amp;IF(AND(7&gt;=IF(M123=1,3,2),7&lt;=C123-IF(S123="",0,1)),J123&amp;" ","")&amp;IF(AND(8&gt;=IF(M123=1,3,2),8&lt;=C123-IF(S123="",0,1)),K123&amp;" ","")))</f>
        <v/>
      </c>
      <c r="R123">
        <f>IF(Q123="","",IFERROR(VLOOKUP(Q123,資格マスタ!$A:$B,2,FALSE),Q123))</f>
        <v/>
      </c>
      <c r="S123" s="132">
        <f>IF(C123&lt;2,"",IFERROR(IF(OR(LEFT(INDEX(D123:K123,MIN(8,MAX(1,C123))),2)="令和",LEFT(INDEX(D123:K123,MIN(8,MAX(1,C123))),2)="平成",LEFT(INDEX(D123:K123,MIN(8,MAX(1,C123))),2)="昭和"),DATE(VALUE(MID(INDEX(D123:K123,MIN(8,MAX(1,C123))),3,FIND("年",INDEX(D123:K123,MIN(8,MAX(1,C123))))-3))+IF(LEFT(INDEX(D123:K123,MIN(8,MAX(1,C123))),2)="令和",2018,IF(LEFT(INDEX(D123:K123,MIN(8,MAX(1,C123))),2)="平成",1988,1925)),VALUE(MID(INDEX(D123:K123,MIN(8,MAX(1,C123))),FIND("年",INDEX(D123:K123,MIN(8,MAX(1,C123))))+1,FIND("月",INDEX(D123:K123,MIN(8,MAX(1,C123))))-FIND("年",INDEX(D123:K123,MIN(8,MAX(1,C123))))-1)),VALUE(SUBSTITUTE(MID(INDEX(D123:K123,MIN(8,MAX(1,C123))),FIND("月",INDEX(D123:K123,MIN(8,MAX(1,C123))))+1,10),"日",""))),DATE(VALUE(TRIM(MID(SUBSTITUTE(AA123,"/",REPT(" ",50)),1,50))),VALUE(TRIM(MID(SUBSTITUTE(AA123,"/",REPT(" ",50)),51,50))),VALUE(TRIM(MID(SUBSTITUTE(AA123,"/",REPT(" ",50)),101,50))))),IFERROR(DATEVALUE(INDEX(D123:K123,MIN(8,MAX(1,C123)))),"")))</f>
        <v/>
      </c>
      <c r="T123">
        <f>IF(B123="","",IFERROR(MATCH(O123,入力!$C$5:$C$44,0),IFERROR(MATCH(SUBSTITUTE(SUBSTITUTE(P123," ",""),"　",""),入力!$AJ$5:$AJ$44,0),"")))</f>
        <v/>
      </c>
      <c r="U123">
        <f>IF(T123="","",INDEX(入力!$D$5:$D$44,T123))</f>
        <v/>
      </c>
      <c r="V123">
        <f>IF(B123="","",IF(T123="","要確認（名簿と照合できません）",IF(R123="","要確認（資格名がありません）",IF(S123="","要確認（取得日が読めません）",IF((IF(INDEX(入力!$N$5:$N$44,T123)=R123,1,0)+IF(INDEX(入力!$P$5:$P$44,T123)=R123,1,0)+IF(INDEX(入力!$R$5:$R$44,T123)=R123,1,0)+IF(INDEX(入力!$T$5:$T$44,T123)=R123,1,0)+IF(INDEX(入力!$V$5:$V$44,T123)=R123,1,0)+IF(INDEX(入力!$X$5:$X$44,T123)=R123,1,0))+(COUNTIFS($T$6:$T$205,T123,$R$6:$R$205,R123,$X$6:$X$205,"&lt;"&amp;X123))&gt;0,"重複","反映")))))</f>
        <v/>
      </c>
      <c r="W123">
        <f>IF(V123="反映",1,0)</f>
        <v/>
      </c>
      <c r="X123" t="n">
        <v>123</v>
      </c>
      <c r="Y123">
        <f>IF(W123=0,"",COUNTIFS($T$6:$T$205,T123,$W$6:$W$205,1,$S$6:$S$205,"&lt;"&amp;S123)+COUNTIFS($T$6:$T$205,T123,$W$6:$W$205,1,$S$6:$S$205,S123,$X$6:$X$205,"&lt;"&amp;X123)+1)</f>
        <v/>
      </c>
      <c r="Z123">
        <f>IF(Y123="","",T123&amp;"_"&amp;Y123)</f>
        <v/>
      </c>
      <c r="AA123">
        <f>SUBSTITUTE(SUBSTITUTE(SUBSTITUTE(SUBSTITUTE(SUBSTITUTE(INDEX(D123:K123,MIN(8,MAX(1,C123))),"年","/"),"月","/"),"日",""),"-","/"),".","/")</f>
        <v/>
      </c>
    </row>
    <row r="124">
      <c r="A124" s="131" t="n"/>
      <c r="B124">
        <f>TRIM(SUBSTITUTE(SUBSTITUTE(SUBSTITUTE(A124,CHAR(9)," "),"　"," "),CHAR(160)," "))</f>
        <v/>
      </c>
      <c r="C124">
        <f>IF(B124="",0,LEN(B124)-LEN(SUBSTITUTE(B124," ",""))+1)</f>
        <v/>
      </c>
      <c r="D124">
        <f>IF(C124&gt;=1,TRIM(MID(SUBSTITUTE(B124," ",REPT(" ",200)),1,200)),"")</f>
        <v/>
      </c>
      <c r="E124">
        <f>IF(C124&gt;=2,TRIM(MID(SUBSTITUTE(B124," ",REPT(" ",200)),201,200)),"")</f>
        <v/>
      </c>
      <c r="F124">
        <f>IF(C124&gt;=3,TRIM(MID(SUBSTITUTE(B124," ",REPT(" ",200)),401,200)),"")</f>
        <v/>
      </c>
      <c r="G124">
        <f>IF(C124&gt;=4,TRIM(MID(SUBSTITUTE(B124," ",REPT(" ",200)),601,200)),"")</f>
        <v/>
      </c>
      <c r="H124">
        <f>IF(C124&gt;=5,TRIM(MID(SUBSTITUTE(B124," ",REPT(" ",200)),801,200)),"")</f>
        <v/>
      </c>
      <c r="I124">
        <f>IF(C124&gt;=6,TRIM(MID(SUBSTITUTE(B124," ",REPT(" ",200)),1001,200)),"")</f>
        <v/>
      </c>
      <c r="J124">
        <f>IF(C124&gt;=7,TRIM(MID(SUBSTITUTE(B124," ",REPT(" ",200)),1201,200)),"")</f>
        <v/>
      </c>
      <c r="K124">
        <f>IF(C124&gt;=8,TRIM(MID(SUBSTITUTE(B124," ",REPT(" ",200)),1401,200)),"")</f>
        <v/>
      </c>
      <c r="L124">
        <f>SUBSTITUTE(SUBSTITUTE(SUBSTITUTE(D124,"年","-"),"組","-"),"番","")</f>
        <v/>
      </c>
      <c r="M124">
        <f>IF(D124="",0,IF(ISNUMBER(VALUE(SUBSTITUTE(L124,"-",""))),1,0))</f>
        <v/>
      </c>
      <c r="N124">
        <f>IF(M124=0,"",IFERROR(VALUE(TRIM(MID(SUBSTITUTE(L124,"-",REPT(" ",100)),101,100))),""))</f>
        <v/>
      </c>
      <c r="O124">
        <f>IF(M124=0,"",IFERROR(VALUE(TRIM(RIGHT(SUBSTITUTE(L124,"-",REPT(" ",100)),100))),""))</f>
        <v/>
      </c>
      <c r="P124">
        <f>IF(M124=1,E124,D124)</f>
        <v/>
      </c>
      <c r="Q124">
        <f>IF(C124&lt;2,"",TRIM(IF(AND(2&gt;=IF(M124=1,3,2),2&lt;=C124-IF(S124="",0,1)),E124&amp;" ","")&amp;IF(AND(3&gt;=IF(M124=1,3,2),3&lt;=C124-IF(S124="",0,1)),F124&amp;" ","")&amp;IF(AND(4&gt;=IF(M124=1,3,2),4&lt;=C124-IF(S124="",0,1)),G124&amp;" ","")&amp;IF(AND(5&gt;=IF(M124=1,3,2),5&lt;=C124-IF(S124="",0,1)),H124&amp;" ","")&amp;IF(AND(6&gt;=IF(M124=1,3,2),6&lt;=C124-IF(S124="",0,1)),I124&amp;" ","")&amp;IF(AND(7&gt;=IF(M124=1,3,2),7&lt;=C124-IF(S124="",0,1)),J124&amp;" ","")&amp;IF(AND(8&gt;=IF(M124=1,3,2),8&lt;=C124-IF(S124="",0,1)),K124&amp;" ","")))</f>
        <v/>
      </c>
      <c r="R124">
        <f>IF(Q124="","",IFERROR(VLOOKUP(Q124,資格マスタ!$A:$B,2,FALSE),Q124))</f>
        <v/>
      </c>
      <c r="S124" s="132">
        <f>IF(C124&lt;2,"",IFERROR(IF(OR(LEFT(INDEX(D124:K124,MIN(8,MAX(1,C124))),2)="令和",LEFT(INDEX(D124:K124,MIN(8,MAX(1,C124))),2)="平成",LEFT(INDEX(D124:K124,MIN(8,MAX(1,C124))),2)="昭和"),DATE(VALUE(MID(INDEX(D124:K124,MIN(8,MAX(1,C124))),3,FIND("年",INDEX(D124:K124,MIN(8,MAX(1,C124))))-3))+IF(LEFT(INDEX(D124:K124,MIN(8,MAX(1,C124))),2)="令和",2018,IF(LEFT(INDEX(D124:K124,MIN(8,MAX(1,C124))),2)="平成",1988,1925)),VALUE(MID(INDEX(D124:K124,MIN(8,MAX(1,C124))),FIND("年",INDEX(D124:K124,MIN(8,MAX(1,C124))))+1,FIND("月",INDEX(D124:K124,MIN(8,MAX(1,C124))))-FIND("年",INDEX(D124:K124,MIN(8,MAX(1,C124))))-1)),VALUE(SUBSTITUTE(MID(INDEX(D124:K124,MIN(8,MAX(1,C124))),FIND("月",INDEX(D124:K124,MIN(8,MAX(1,C124))))+1,10),"日",""))),DATE(VALUE(TRIM(MID(SUBSTITUTE(AA124,"/",REPT(" ",50)),1,50))),VALUE(TRIM(MID(SUBSTITUTE(AA124,"/",REPT(" ",50)),51,50))),VALUE(TRIM(MID(SUBSTITUTE(AA124,"/",REPT(" ",50)),101,50))))),IFERROR(DATEVALUE(INDEX(D124:K124,MIN(8,MAX(1,C124)))),"")))</f>
        <v/>
      </c>
      <c r="T124">
        <f>IF(B124="","",IFERROR(MATCH(O124,入力!$C$5:$C$44,0),IFERROR(MATCH(SUBSTITUTE(SUBSTITUTE(P124," ",""),"　",""),入力!$AJ$5:$AJ$44,0),"")))</f>
        <v/>
      </c>
      <c r="U124">
        <f>IF(T124="","",INDEX(入力!$D$5:$D$44,T124))</f>
        <v/>
      </c>
      <c r="V124">
        <f>IF(B124="","",IF(T124="","要確認（名簿と照合できません）",IF(R124="","要確認（資格名がありません）",IF(S124="","要確認（取得日が読めません）",IF((IF(INDEX(入力!$N$5:$N$44,T124)=R124,1,0)+IF(INDEX(入力!$P$5:$P$44,T124)=R124,1,0)+IF(INDEX(入力!$R$5:$R$44,T124)=R124,1,0)+IF(INDEX(入力!$T$5:$T$44,T124)=R124,1,0)+IF(INDEX(入力!$V$5:$V$44,T124)=R124,1,0)+IF(INDEX(入力!$X$5:$X$44,T124)=R124,1,0))+(COUNTIFS($T$6:$T$205,T124,$R$6:$R$205,R124,$X$6:$X$205,"&lt;"&amp;X124))&gt;0,"重複","反映")))))</f>
        <v/>
      </c>
      <c r="W124">
        <f>IF(V124="反映",1,0)</f>
        <v/>
      </c>
      <c r="X124" t="n">
        <v>124</v>
      </c>
      <c r="Y124">
        <f>IF(W124=0,"",COUNTIFS($T$6:$T$205,T124,$W$6:$W$205,1,$S$6:$S$205,"&lt;"&amp;S124)+COUNTIFS($T$6:$T$205,T124,$W$6:$W$205,1,$S$6:$S$205,S124,$X$6:$X$205,"&lt;"&amp;X124)+1)</f>
        <v/>
      </c>
      <c r="Z124">
        <f>IF(Y124="","",T124&amp;"_"&amp;Y124)</f>
        <v/>
      </c>
      <c r="AA124">
        <f>SUBSTITUTE(SUBSTITUTE(SUBSTITUTE(SUBSTITUTE(SUBSTITUTE(INDEX(D124:K124,MIN(8,MAX(1,C124))),"年","/"),"月","/"),"日",""),"-","/"),".","/")</f>
        <v/>
      </c>
    </row>
    <row r="125">
      <c r="A125" s="131" t="n"/>
      <c r="B125">
        <f>TRIM(SUBSTITUTE(SUBSTITUTE(SUBSTITUTE(A125,CHAR(9)," "),"　"," "),CHAR(160)," "))</f>
        <v/>
      </c>
      <c r="C125">
        <f>IF(B125="",0,LEN(B125)-LEN(SUBSTITUTE(B125," ",""))+1)</f>
        <v/>
      </c>
      <c r="D125">
        <f>IF(C125&gt;=1,TRIM(MID(SUBSTITUTE(B125," ",REPT(" ",200)),1,200)),"")</f>
        <v/>
      </c>
      <c r="E125">
        <f>IF(C125&gt;=2,TRIM(MID(SUBSTITUTE(B125," ",REPT(" ",200)),201,200)),"")</f>
        <v/>
      </c>
      <c r="F125">
        <f>IF(C125&gt;=3,TRIM(MID(SUBSTITUTE(B125," ",REPT(" ",200)),401,200)),"")</f>
        <v/>
      </c>
      <c r="G125">
        <f>IF(C125&gt;=4,TRIM(MID(SUBSTITUTE(B125," ",REPT(" ",200)),601,200)),"")</f>
        <v/>
      </c>
      <c r="H125">
        <f>IF(C125&gt;=5,TRIM(MID(SUBSTITUTE(B125," ",REPT(" ",200)),801,200)),"")</f>
        <v/>
      </c>
      <c r="I125">
        <f>IF(C125&gt;=6,TRIM(MID(SUBSTITUTE(B125," ",REPT(" ",200)),1001,200)),"")</f>
        <v/>
      </c>
      <c r="J125">
        <f>IF(C125&gt;=7,TRIM(MID(SUBSTITUTE(B125," ",REPT(" ",200)),1201,200)),"")</f>
        <v/>
      </c>
      <c r="K125">
        <f>IF(C125&gt;=8,TRIM(MID(SUBSTITUTE(B125," ",REPT(" ",200)),1401,200)),"")</f>
        <v/>
      </c>
      <c r="L125">
        <f>SUBSTITUTE(SUBSTITUTE(SUBSTITUTE(D125,"年","-"),"組","-"),"番","")</f>
        <v/>
      </c>
      <c r="M125">
        <f>IF(D125="",0,IF(ISNUMBER(VALUE(SUBSTITUTE(L125,"-",""))),1,0))</f>
        <v/>
      </c>
      <c r="N125">
        <f>IF(M125=0,"",IFERROR(VALUE(TRIM(MID(SUBSTITUTE(L125,"-",REPT(" ",100)),101,100))),""))</f>
        <v/>
      </c>
      <c r="O125">
        <f>IF(M125=0,"",IFERROR(VALUE(TRIM(RIGHT(SUBSTITUTE(L125,"-",REPT(" ",100)),100))),""))</f>
        <v/>
      </c>
      <c r="P125">
        <f>IF(M125=1,E125,D125)</f>
        <v/>
      </c>
      <c r="Q125">
        <f>IF(C125&lt;2,"",TRIM(IF(AND(2&gt;=IF(M125=1,3,2),2&lt;=C125-IF(S125="",0,1)),E125&amp;" ","")&amp;IF(AND(3&gt;=IF(M125=1,3,2),3&lt;=C125-IF(S125="",0,1)),F125&amp;" ","")&amp;IF(AND(4&gt;=IF(M125=1,3,2),4&lt;=C125-IF(S125="",0,1)),G125&amp;" ","")&amp;IF(AND(5&gt;=IF(M125=1,3,2),5&lt;=C125-IF(S125="",0,1)),H125&amp;" ","")&amp;IF(AND(6&gt;=IF(M125=1,3,2),6&lt;=C125-IF(S125="",0,1)),I125&amp;" ","")&amp;IF(AND(7&gt;=IF(M125=1,3,2),7&lt;=C125-IF(S125="",0,1)),J125&amp;" ","")&amp;IF(AND(8&gt;=IF(M125=1,3,2),8&lt;=C125-IF(S125="",0,1)),K125&amp;" ","")))</f>
        <v/>
      </c>
      <c r="R125">
        <f>IF(Q125="","",IFERROR(VLOOKUP(Q125,資格マスタ!$A:$B,2,FALSE),Q125))</f>
        <v/>
      </c>
      <c r="S125" s="132">
        <f>IF(C125&lt;2,"",IFERROR(IF(OR(LEFT(INDEX(D125:K125,MIN(8,MAX(1,C125))),2)="令和",LEFT(INDEX(D125:K125,MIN(8,MAX(1,C125))),2)="平成",LEFT(INDEX(D125:K125,MIN(8,MAX(1,C125))),2)="昭和"),DATE(VALUE(MID(INDEX(D125:K125,MIN(8,MAX(1,C125))),3,FIND("年",INDEX(D125:K125,MIN(8,MAX(1,C125))))-3))+IF(LEFT(INDEX(D125:K125,MIN(8,MAX(1,C125))),2)="令和",2018,IF(LEFT(INDEX(D125:K125,MIN(8,MAX(1,C125))),2)="平成",1988,1925)),VALUE(MID(INDEX(D125:K125,MIN(8,MAX(1,C125))),FIND("年",INDEX(D125:K125,MIN(8,MAX(1,C125))))+1,FIND("月",INDEX(D125:K125,MIN(8,MAX(1,C125))))-FIND("年",INDEX(D125:K125,MIN(8,MAX(1,C125))))-1)),VALUE(SUBSTITUTE(MID(INDEX(D125:K125,MIN(8,MAX(1,C125))),FIND("月",INDEX(D125:K125,MIN(8,MAX(1,C125))))+1,10),"日",""))),DATE(VALUE(TRIM(MID(SUBSTITUTE(AA125,"/",REPT(" ",50)),1,50))),VALUE(TRIM(MID(SUBSTITUTE(AA125,"/",REPT(" ",50)),51,50))),VALUE(TRIM(MID(SUBSTITUTE(AA125,"/",REPT(" ",50)),101,50))))),IFERROR(DATEVALUE(INDEX(D125:K125,MIN(8,MAX(1,C125)))),"")))</f>
        <v/>
      </c>
      <c r="T125">
        <f>IF(B125="","",IFERROR(MATCH(O125,入力!$C$5:$C$44,0),IFERROR(MATCH(SUBSTITUTE(SUBSTITUTE(P125," ",""),"　",""),入力!$AJ$5:$AJ$44,0),"")))</f>
        <v/>
      </c>
      <c r="U125">
        <f>IF(T125="","",INDEX(入力!$D$5:$D$44,T125))</f>
        <v/>
      </c>
      <c r="V125">
        <f>IF(B125="","",IF(T125="","要確認（名簿と照合できません）",IF(R125="","要確認（資格名がありません）",IF(S125="","要確認（取得日が読めません）",IF((IF(INDEX(入力!$N$5:$N$44,T125)=R125,1,0)+IF(INDEX(入力!$P$5:$P$44,T125)=R125,1,0)+IF(INDEX(入力!$R$5:$R$44,T125)=R125,1,0)+IF(INDEX(入力!$T$5:$T$44,T125)=R125,1,0)+IF(INDEX(入力!$V$5:$V$44,T125)=R125,1,0)+IF(INDEX(入力!$X$5:$X$44,T125)=R125,1,0))+(COUNTIFS($T$6:$T$205,T125,$R$6:$R$205,R125,$X$6:$X$205,"&lt;"&amp;X125))&gt;0,"重複","反映")))))</f>
        <v/>
      </c>
      <c r="W125">
        <f>IF(V125="反映",1,0)</f>
        <v/>
      </c>
      <c r="X125" t="n">
        <v>125</v>
      </c>
      <c r="Y125">
        <f>IF(W125=0,"",COUNTIFS($T$6:$T$205,T125,$W$6:$W$205,1,$S$6:$S$205,"&lt;"&amp;S125)+COUNTIFS($T$6:$T$205,T125,$W$6:$W$205,1,$S$6:$S$205,S125,$X$6:$X$205,"&lt;"&amp;X125)+1)</f>
        <v/>
      </c>
      <c r="Z125">
        <f>IF(Y125="","",T125&amp;"_"&amp;Y125)</f>
        <v/>
      </c>
      <c r="AA125">
        <f>SUBSTITUTE(SUBSTITUTE(SUBSTITUTE(SUBSTITUTE(SUBSTITUTE(INDEX(D125:K125,MIN(8,MAX(1,C125))),"年","/"),"月","/"),"日",""),"-","/"),".","/")</f>
        <v/>
      </c>
    </row>
    <row r="126">
      <c r="A126" s="131" t="n"/>
      <c r="B126">
        <f>TRIM(SUBSTITUTE(SUBSTITUTE(SUBSTITUTE(A126,CHAR(9)," "),"　"," "),CHAR(160)," "))</f>
        <v/>
      </c>
      <c r="C126">
        <f>IF(B126="",0,LEN(B126)-LEN(SUBSTITUTE(B126," ",""))+1)</f>
        <v/>
      </c>
      <c r="D126">
        <f>IF(C126&gt;=1,TRIM(MID(SUBSTITUTE(B126," ",REPT(" ",200)),1,200)),"")</f>
        <v/>
      </c>
      <c r="E126">
        <f>IF(C126&gt;=2,TRIM(MID(SUBSTITUTE(B126," ",REPT(" ",200)),201,200)),"")</f>
        <v/>
      </c>
      <c r="F126">
        <f>IF(C126&gt;=3,TRIM(MID(SUBSTITUTE(B126," ",REPT(" ",200)),401,200)),"")</f>
        <v/>
      </c>
      <c r="G126">
        <f>IF(C126&gt;=4,TRIM(MID(SUBSTITUTE(B126," ",REPT(" ",200)),601,200)),"")</f>
        <v/>
      </c>
      <c r="H126">
        <f>IF(C126&gt;=5,TRIM(MID(SUBSTITUTE(B126," ",REPT(" ",200)),801,200)),"")</f>
        <v/>
      </c>
      <c r="I126">
        <f>IF(C126&gt;=6,TRIM(MID(SUBSTITUTE(B126," ",REPT(" ",200)),1001,200)),"")</f>
        <v/>
      </c>
      <c r="J126">
        <f>IF(C126&gt;=7,TRIM(MID(SUBSTITUTE(B126," ",REPT(" ",200)),1201,200)),"")</f>
        <v/>
      </c>
      <c r="K126">
        <f>IF(C126&gt;=8,TRIM(MID(SUBSTITUTE(B126," ",REPT(" ",200)),1401,200)),"")</f>
        <v/>
      </c>
      <c r="L126">
        <f>SUBSTITUTE(SUBSTITUTE(SUBSTITUTE(D126,"年","-"),"組","-"),"番","")</f>
        <v/>
      </c>
      <c r="M126">
        <f>IF(D126="",0,IF(ISNUMBER(VALUE(SUBSTITUTE(L126,"-",""))),1,0))</f>
        <v/>
      </c>
      <c r="N126">
        <f>IF(M126=0,"",IFERROR(VALUE(TRIM(MID(SUBSTITUTE(L126,"-",REPT(" ",100)),101,100))),""))</f>
        <v/>
      </c>
      <c r="O126">
        <f>IF(M126=0,"",IFERROR(VALUE(TRIM(RIGHT(SUBSTITUTE(L126,"-",REPT(" ",100)),100))),""))</f>
        <v/>
      </c>
      <c r="P126">
        <f>IF(M126=1,E126,D126)</f>
        <v/>
      </c>
      <c r="Q126">
        <f>IF(C126&lt;2,"",TRIM(IF(AND(2&gt;=IF(M126=1,3,2),2&lt;=C126-IF(S126="",0,1)),E126&amp;" ","")&amp;IF(AND(3&gt;=IF(M126=1,3,2),3&lt;=C126-IF(S126="",0,1)),F126&amp;" ","")&amp;IF(AND(4&gt;=IF(M126=1,3,2),4&lt;=C126-IF(S126="",0,1)),G126&amp;" ","")&amp;IF(AND(5&gt;=IF(M126=1,3,2),5&lt;=C126-IF(S126="",0,1)),H126&amp;" ","")&amp;IF(AND(6&gt;=IF(M126=1,3,2),6&lt;=C126-IF(S126="",0,1)),I126&amp;" ","")&amp;IF(AND(7&gt;=IF(M126=1,3,2),7&lt;=C126-IF(S126="",0,1)),J126&amp;" ","")&amp;IF(AND(8&gt;=IF(M126=1,3,2),8&lt;=C126-IF(S126="",0,1)),K126&amp;" ","")))</f>
        <v/>
      </c>
      <c r="R126">
        <f>IF(Q126="","",IFERROR(VLOOKUP(Q126,資格マスタ!$A:$B,2,FALSE),Q126))</f>
        <v/>
      </c>
      <c r="S126" s="132">
        <f>IF(C126&lt;2,"",IFERROR(IF(OR(LEFT(INDEX(D126:K126,MIN(8,MAX(1,C126))),2)="令和",LEFT(INDEX(D126:K126,MIN(8,MAX(1,C126))),2)="平成",LEFT(INDEX(D126:K126,MIN(8,MAX(1,C126))),2)="昭和"),DATE(VALUE(MID(INDEX(D126:K126,MIN(8,MAX(1,C126))),3,FIND("年",INDEX(D126:K126,MIN(8,MAX(1,C126))))-3))+IF(LEFT(INDEX(D126:K126,MIN(8,MAX(1,C126))),2)="令和",2018,IF(LEFT(INDEX(D126:K126,MIN(8,MAX(1,C126))),2)="平成",1988,1925)),VALUE(MID(INDEX(D126:K126,MIN(8,MAX(1,C126))),FIND("年",INDEX(D126:K126,MIN(8,MAX(1,C126))))+1,FIND("月",INDEX(D126:K126,MIN(8,MAX(1,C126))))-FIND("年",INDEX(D126:K126,MIN(8,MAX(1,C126))))-1)),VALUE(SUBSTITUTE(MID(INDEX(D126:K126,MIN(8,MAX(1,C126))),FIND("月",INDEX(D126:K126,MIN(8,MAX(1,C126))))+1,10),"日",""))),DATE(VALUE(TRIM(MID(SUBSTITUTE(AA126,"/",REPT(" ",50)),1,50))),VALUE(TRIM(MID(SUBSTITUTE(AA126,"/",REPT(" ",50)),51,50))),VALUE(TRIM(MID(SUBSTITUTE(AA126,"/",REPT(" ",50)),101,50))))),IFERROR(DATEVALUE(INDEX(D126:K126,MIN(8,MAX(1,C126)))),"")))</f>
        <v/>
      </c>
      <c r="T126">
        <f>IF(B126="","",IFERROR(MATCH(O126,入力!$C$5:$C$44,0),IFERROR(MATCH(SUBSTITUTE(SUBSTITUTE(P126," ",""),"　",""),入力!$AJ$5:$AJ$44,0),"")))</f>
        <v/>
      </c>
      <c r="U126">
        <f>IF(T126="","",INDEX(入力!$D$5:$D$44,T126))</f>
        <v/>
      </c>
      <c r="V126">
        <f>IF(B126="","",IF(T126="","要確認（名簿と照合できません）",IF(R126="","要確認（資格名がありません）",IF(S126="","要確認（取得日が読めません）",IF((IF(INDEX(入力!$N$5:$N$44,T126)=R126,1,0)+IF(INDEX(入力!$P$5:$P$44,T126)=R126,1,0)+IF(INDEX(入力!$R$5:$R$44,T126)=R126,1,0)+IF(INDEX(入力!$T$5:$T$44,T126)=R126,1,0)+IF(INDEX(入力!$V$5:$V$44,T126)=R126,1,0)+IF(INDEX(入力!$X$5:$X$44,T126)=R126,1,0))+(COUNTIFS($T$6:$T$205,T126,$R$6:$R$205,R126,$X$6:$X$205,"&lt;"&amp;X126))&gt;0,"重複","反映")))))</f>
        <v/>
      </c>
      <c r="W126">
        <f>IF(V126="反映",1,0)</f>
        <v/>
      </c>
      <c r="X126" t="n">
        <v>126</v>
      </c>
      <c r="Y126">
        <f>IF(W126=0,"",COUNTIFS($T$6:$T$205,T126,$W$6:$W$205,1,$S$6:$S$205,"&lt;"&amp;S126)+COUNTIFS($T$6:$T$205,T126,$W$6:$W$205,1,$S$6:$S$205,S126,$X$6:$X$205,"&lt;"&amp;X126)+1)</f>
        <v/>
      </c>
      <c r="Z126">
        <f>IF(Y126="","",T126&amp;"_"&amp;Y126)</f>
        <v/>
      </c>
      <c r="AA126">
        <f>SUBSTITUTE(SUBSTITUTE(SUBSTITUTE(SUBSTITUTE(SUBSTITUTE(INDEX(D126:K126,MIN(8,MAX(1,C126))),"年","/"),"月","/"),"日",""),"-","/"),".","/")</f>
        <v/>
      </c>
    </row>
    <row r="127">
      <c r="A127" s="131" t="n"/>
      <c r="B127">
        <f>TRIM(SUBSTITUTE(SUBSTITUTE(SUBSTITUTE(A127,CHAR(9)," "),"　"," "),CHAR(160)," "))</f>
        <v/>
      </c>
      <c r="C127">
        <f>IF(B127="",0,LEN(B127)-LEN(SUBSTITUTE(B127," ",""))+1)</f>
        <v/>
      </c>
      <c r="D127">
        <f>IF(C127&gt;=1,TRIM(MID(SUBSTITUTE(B127," ",REPT(" ",200)),1,200)),"")</f>
        <v/>
      </c>
      <c r="E127">
        <f>IF(C127&gt;=2,TRIM(MID(SUBSTITUTE(B127," ",REPT(" ",200)),201,200)),"")</f>
        <v/>
      </c>
      <c r="F127">
        <f>IF(C127&gt;=3,TRIM(MID(SUBSTITUTE(B127," ",REPT(" ",200)),401,200)),"")</f>
        <v/>
      </c>
      <c r="G127">
        <f>IF(C127&gt;=4,TRIM(MID(SUBSTITUTE(B127," ",REPT(" ",200)),601,200)),"")</f>
        <v/>
      </c>
      <c r="H127">
        <f>IF(C127&gt;=5,TRIM(MID(SUBSTITUTE(B127," ",REPT(" ",200)),801,200)),"")</f>
        <v/>
      </c>
      <c r="I127">
        <f>IF(C127&gt;=6,TRIM(MID(SUBSTITUTE(B127," ",REPT(" ",200)),1001,200)),"")</f>
        <v/>
      </c>
      <c r="J127">
        <f>IF(C127&gt;=7,TRIM(MID(SUBSTITUTE(B127," ",REPT(" ",200)),1201,200)),"")</f>
        <v/>
      </c>
      <c r="K127">
        <f>IF(C127&gt;=8,TRIM(MID(SUBSTITUTE(B127," ",REPT(" ",200)),1401,200)),"")</f>
        <v/>
      </c>
      <c r="L127">
        <f>SUBSTITUTE(SUBSTITUTE(SUBSTITUTE(D127,"年","-"),"組","-"),"番","")</f>
        <v/>
      </c>
      <c r="M127">
        <f>IF(D127="",0,IF(ISNUMBER(VALUE(SUBSTITUTE(L127,"-",""))),1,0))</f>
        <v/>
      </c>
      <c r="N127">
        <f>IF(M127=0,"",IFERROR(VALUE(TRIM(MID(SUBSTITUTE(L127,"-",REPT(" ",100)),101,100))),""))</f>
        <v/>
      </c>
      <c r="O127">
        <f>IF(M127=0,"",IFERROR(VALUE(TRIM(RIGHT(SUBSTITUTE(L127,"-",REPT(" ",100)),100))),""))</f>
        <v/>
      </c>
      <c r="P127">
        <f>IF(M127=1,E127,D127)</f>
        <v/>
      </c>
      <c r="Q127">
        <f>IF(C127&lt;2,"",TRIM(IF(AND(2&gt;=IF(M127=1,3,2),2&lt;=C127-IF(S127="",0,1)),E127&amp;" ","")&amp;IF(AND(3&gt;=IF(M127=1,3,2),3&lt;=C127-IF(S127="",0,1)),F127&amp;" ","")&amp;IF(AND(4&gt;=IF(M127=1,3,2),4&lt;=C127-IF(S127="",0,1)),G127&amp;" ","")&amp;IF(AND(5&gt;=IF(M127=1,3,2),5&lt;=C127-IF(S127="",0,1)),H127&amp;" ","")&amp;IF(AND(6&gt;=IF(M127=1,3,2),6&lt;=C127-IF(S127="",0,1)),I127&amp;" ","")&amp;IF(AND(7&gt;=IF(M127=1,3,2),7&lt;=C127-IF(S127="",0,1)),J127&amp;" ","")&amp;IF(AND(8&gt;=IF(M127=1,3,2),8&lt;=C127-IF(S127="",0,1)),K127&amp;" ","")))</f>
        <v/>
      </c>
      <c r="R127">
        <f>IF(Q127="","",IFERROR(VLOOKUP(Q127,資格マスタ!$A:$B,2,FALSE),Q127))</f>
        <v/>
      </c>
      <c r="S127" s="132">
        <f>IF(C127&lt;2,"",IFERROR(IF(OR(LEFT(INDEX(D127:K127,MIN(8,MAX(1,C127))),2)="令和",LEFT(INDEX(D127:K127,MIN(8,MAX(1,C127))),2)="平成",LEFT(INDEX(D127:K127,MIN(8,MAX(1,C127))),2)="昭和"),DATE(VALUE(MID(INDEX(D127:K127,MIN(8,MAX(1,C127))),3,FIND("年",INDEX(D127:K127,MIN(8,MAX(1,C127))))-3))+IF(LEFT(INDEX(D127:K127,MIN(8,MAX(1,C127))),2)="令和",2018,IF(LEFT(INDEX(D127:K127,MIN(8,MAX(1,C127))),2)="平成",1988,1925)),VALUE(MID(INDEX(D127:K127,MIN(8,MAX(1,C127))),FIND("年",INDEX(D127:K127,MIN(8,MAX(1,C127))))+1,FIND("月",INDEX(D127:K127,MIN(8,MAX(1,C127))))-FIND("年",INDEX(D127:K127,MIN(8,MAX(1,C127))))-1)),VALUE(SUBSTITUTE(MID(INDEX(D127:K127,MIN(8,MAX(1,C127))),FIND("月",INDEX(D127:K127,MIN(8,MAX(1,C127))))+1,10),"日",""))),DATE(VALUE(TRIM(MID(SUBSTITUTE(AA127,"/",REPT(" ",50)),1,50))),VALUE(TRIM(MID(SUBSTITUTE(AA127,"/",REPT(" ",50)),51,50))),VALUE(TRIM(MID(SUBSTITUTE(AA127,"/",REPT(" ",50)),101,50))))),IFERROR(DATEVALUE(INDEX(D127:K127,MIN(8,MAX(1,C127)))),"")))</f>
        <v/>
      </c>
      <c r="T127">
        <f>IF(B127="","",IFERROR(MATCH(O127,入力!$C$5:$C$44,0),IFERROR(MATCH(SUBSTITUTE(SUBSTITUTE(P127," ",""),"　",""),入力!$AJ$5:$AJ$44,0),"")))</f>
        <v/>
      </c>
      <c r="U127">
        <f>IF(T127="","",INDEX(入力!$D$5:$D$44,T127))</f>
        <v/>
      </c>
      <c r="V127">
        <f>IF(B127="","",IF(T127="","要確認（名簿と照合できません）",IF(R127="","要確認（資格名がありません）",IF(S127="","要確認（取得日が読めません）",IF((IF(INDEX(入力!$N$5:$N$44,T127)=R127,1,0)+IF(INDEX(入力!$P$5:$P$44,T127)=R127,1,0)+IF(INDEX(入力!$R$5:$R$44,T127)=R127,1,0)+IF(INDEX(入力!$T$5:$T$44,T127)=R127,1,0)+IF(INDEX(入力!$V$5:$V$44,T127)=R127,1,0)+IF(INDEX(入力!$X$5:$X$44,T127)=R127,1,0))+(COUNTIFS($T$6:$T$205,T127,$R$6:$R$205,R127,$X$6:$X$205,"&lt;"&amp;X127))&gt;0,"重複","反映")))))</f>
        <v/>
      </c>
      <c r="W127">
        <f>IF(V127="反映",1,0)</f>
        <v/>
      </c>
      <c r="X127" t="n">
        <v>127</v>
      </c>
      <c r="Y127">
        <f>IF(W127=0,"",COUNTIFS($T$6:$T$205,T127,$W$6:$W$205,1,$S$6:$S$205,"&lt;"&amp;S127)+COUNTIFS($T$6:$T$205,T127,$W$6:$W$205,1,$S$6:$S$205,S127,$X$6:$X$205,"&lt;"&amp;X127)+1)</f>
        <v/>
      </c>
      <c r="Z127">
        <f>IF(Y127="","",T127&amp;"_"&amp;Y127)</f>
        <v/>
      </c>
      <c r="AA127">
        <f>SUBSTITUTE(SUBSTITUTE(SUBSTITUTE(SUBSTITUTE(SUBSTITUTE(INDEX(D127:K127,MIN(8,MAX(1,C127))),"年","/"),"月","/"),"日",""),"-","/"),".","/")</f>
        <v/>
      </c>
    </row>
    <row r="128">
      <c r="A128" s="131" t="n"/>
      <c r="B128">
        <f>TRIM(SUBSTITUTE(SUBSTITUTE(SUBSTITUTE(A128,CHAR(9)," "),"　"," "),CHAR(160)," "))</f>
        <v/>
      </c>
      <c r="C128">
        <f>IF(B128="",0,LEN(B128)-LEN(SUBSTITUTE(B128," ",""))+1)</f>
        <v/>
      </c>
      <c r="D128">
        <f>IF(C128&gt;=1,TRIM(MID(SUBSTITUTE(B128," ",REPT(" ",200)),1,200)),"")</f>
        <v/>
      </c>
      <c r="E128">
        <f>IF(C128&gt;=2,TRIM(MID(SUBSTITUTE(B128," ",REPT(" ",200)),201,200)),"")</f>
        <v/>
      </c>
      <c r="F128">
        <f>IF(C128&gt;=3,TRIM(MID(SUBSTITUTE(B128," ",REPT(" ",200)),401,200)),"")</f>
        <v/>
      </c>
      <c r="G128">
        <f>IF(C128&gt;=4,TRIM(MID(SUBSTITUTE(B128," ",REPT(" ",200)),601,200)),"")</f>
        <v/>
      </c>
      <c r="H128">
        <f>IF(C128&gt;=5,TRIM(MID(SUBSTITUTE(B128," ",REPT(" ",200)),801,200)),"")</f>
        <v/>
      </c>
      <c r="I128">
        <f>IF(C128&gt;=6,TRIM(MID(SUBSTITUTE(B128," ",REPT(" ",200)),1001,200)),"")</f>
        <v/>
      </c>
      <c r="J128">
        <f>IF(C128&gt;=7,TRIM(MID(SUBSTITUTE(B128," ",REPT(" ",200)),1201,200)),"")</f>
        <v/>
      </c>
      <c r="K128">
        <f>IF(C128&gt;=8,TRIM(MID(SUBSTITUTE(B128," ",REPT(" ",200)),1401,200)),"")</f>
        <v/>
      </c>
      <c r="L128">
        <f>SUBSTITUTE(SUBSTITUTE(SUBSTITUTE(D128,"年","-"),"組","-"),"番","")</f>
        <v/>
      </c>
      <c r="M128">
        <f>IF(D128="",0,IF(ISNUMBER(VALUE(SUBSTITUTE(L128,"-",""))),1,0))</f>
        <v/>
      </c>
      <c r="N128">
        <f>IF(M128=0,"",IFERROR(VALUE(TRIM(MID(SUBSTITUTE(L128,"-",REPT(" ",100)),101,100))),""))</f>
        <v/>
      </c>
      <c r="O128">
        <f>IF(M128=0,"",IFERROR(VALUE(TRIM(RIGHT(SUBSTITUTE(L128,"-",REPT(" ",100)),100))),""))</f>
        <v/>
      </c>
      <c r="P128">
        <f>IF(M128=1,E128,D128)</f>
        <v/>
      </c>
      <c r="Q128">
        <f>IF(C128&lt;2,"",TRIM(IF(AND(2&gt;=IF(M128=1,3,2),2&lt;=C128-IF(S128="",0,1)),E128&amp;" ","")&amp;IF(AND(3&gt;=IF(M128=1,3,2),3&lt;=C128-IF(S128="",0,1)),F128&amp;" ","")&amp;IF(AND(4&gt;=IF(M128=1,3,2),4&lt;=C128-IF(S128="",0,1)),G128&amp;" ","")&amp;IF(AND(5&gt;=IF(M128=1,3,2),5&lt;=C128-IF(S128="",0,1)),H128&amp;" ","")&amp;IF(AND(6&gt;=IF(M128=1,3,2),6&lt;=C128-IF(S128="",0,1)),I128&amp;" ","")&amp;IF(AND(7&gt;=IF(M128=1,3,2),7&lt;=C128-IF(S128="",0,1)),J128&amp;" ","")&amp;IF(AND(8&gt;=IF(M128=1,3,2),8&lt;=C128-IF(S128="",0,1)),K128&amp;" ","")))</f>
        <v/>
      </c>
      <c r="R128">
        <f>IF(Q128="","",IFERROR(VLOOKUP(Q128,資格マスタ!$A:$B,2,FALSE),Q128))</f>
        <v/>
      </c>
      <c r="S128" s="132">
        <f>IF(C128&lt;2,"",IFERROR(IF(OR(LEFT(INDEX(D128:K128,MIN(8,MAX(1,C128))),2)="令和",LEFT(INDEX(D128:K128,MIN(8,MAX(1,C128))),2)="平成",LEFT(INDEX(D128:K128,MIN(8,MAX(1,C128))),2)="昭和"),DATE(VALUE(MID(INDEX(D128:K128,MIN(8,MAX(1,C128))),3,FIND("年",INDEX(D128:K128,MIN(8,MAX(1,C128))))-3))+IF(LEFT(INDEX(D128:K128,MIN(8,MAX(1,C128))),2)="令和",2018,IF(LEFT(INDEX(D128:K128,MIN(8,MAX(1,C128))),2)="平成",1988,1925)),VALUE(MID(INDEX(D128:K128,MIN(8,MAX(1,C128))),FIND("年",INDEX(D128:K128,MIN(8,MAX(1,C128))))+1,FIND("月",INDEX(D128:K128,MIN(8,MAX(1,C128))))-FIND("年",INDEX(D128:K128,MIN(8,MAX(1,C128))))-1)),VALUE(SUBSTITUTE(MID(INDEX(D128:K128,MIN(8,MAX(1,C128))),FIND("月",INDEX(D128:K128,MIN(8,MAX(1,C128))))+1,10),"日",""))),DATE(VALUE(TRIM(MID(SUBSTITUTE(AA128,"/",REPT(" ",50)),1,50))),VALUE(TRIM(MID(SUBSTITUTE(AA128,"/",REPT(" ",50)),51,50))),VALUE(TRIM(MID(SUBSTITUTE(AA128,"/",REPT(" ",50)),101,50))))),IFERROR(DATEVALUE(INDEX(D128:K128,MIN(8,MAX(1,C128)))),"")))</f>
        <v/>
      </c>
      <c r="T128">
        <f>IF(B128="","",IFERROR(MATCH(O128,入力!$C$5:$C$44,0),IFERROR(MATCH(SUBSTITUTE(SUBSTITUTE(P128," ",""),"　",""),入力!$AJ$5:$AJ$44,0),"")))</f>
        <v/>
      </c>
      <c r="U128">
        <f>IF(T128="","",INDEX(入力!$D$5:$D$44,T128))</f>
        <v/>
      </c>
      <c r="V128">
        <f>IF(B128="","",IF(T128="","要確認（名簿と照合できません）",IF(R128="","要確認（資格名がありません）",IF(S128="","要確認（取得日が読めません）",IF((IF(INDEX(入力!$N$5:$N$44,T128)=R128,1,0)+IF(INDEX(入力!$P$5:$P$44,T128)=R128,1,0)+IF(INDEX(入力!$R$5:$R$44,T128)=R128,1,0)+IF(INDEX(入力!$T$5:$T$44,T128)=R128,1,0)+IF(INDEX(入力!$V$5:$V$44,T128)=R128,1,0)+IF(INDEX(入力!$X$5:$X$44,T128)=R128,1,0))+(COUNTIFS($T$6:$T$205,T128,$R$6:$R$205,R128,$X$6:$X$205,"&lt;"&amp;X128))&gt;0,"重複","反映")))))</f>
        <v/>
      </c>
      <c r="W128">
        <f>IF(V128="反映",1,0)</f>
        <v/>
      </c>
      <c r="X128" t="n">
        <v>128</v>
      </c>
      <c r="Y128">
        <f>IF(W128=0,"",COUNTIFS($T$6:$T$205,T128,$W$6:$W$205,1,$S$6:$S$205,"&lt;"&amp;S128)+COUNTIFS($T$6:$T$205,T128,$W$6:$W$205,1,$S$6:$S$205,S128,$X$6:$X$205,"&lt;"&amp;X128)+1)</f>
        <v/>
      </c>
      <c r="Z128">
        <f>IF(Y128="","",T128&amp;"_"&amp;Y128)</f>
        <v/>
      </c>
      <c r="AA128">
        <f>SUBSTITUTE(SUBSTITUTE(SUBSTITUTE(SUBSTITUTE(SUBSTITUTE(INDEX(D128:K128,MIN(8,MAX(1,C128))),"年","/"),"月","/"),"日",""),"-","/"),".","/")</f>
        <v/>
      </c>
    </row>
    <row r="129">
      <c r="A129" s="131" t="n"/>
      <c r="B129">
        <f>TRIM(SUBSTITUTE(SUBSTITUTE(SUBSTITUTE(A129,CHAR(9)," "),"　"," "),CHAR(160)," "))</f>
        <v/>
      </c>
      <c r="C129">
        <f>IF(B129="",0,LEN(B129)-LEN(SUBSTITUTE(B129," ",""))+1)</f>
        <v/>
      </c>
      <c r="D129">
        <f>IF(C129&gt;=1,TRIM(MID(SUBSTITUTE(B129," ",REPT(" ",200)),1,200)),"")</f>
        <v/>
      </c>
      <c r="E129">
        <f>IF(C129&gt;=2,TRIM(MID(SUBSTITUTE(B129," ",REPT(" ",200)),201,200)),"")</f>
        <v/>
      </c>
      <c r="F129">
        <f>IF(C129&gt;=3,TRIM(MID(SUBSTITUTE(B129," ",REPT(" ",200)),401,200)),"")</f>
        <v/>
      </c>
      <c r="G129">
        <f>IF(C129&gt;=4,TRIM(MID(SUBSTITUTE(B129," ",REPT(" ",200)),601,200)),"")</f>
        <v/>
      </c>
      <c r="H129">
        <f>IF(C129&gt;=5,TRIM(MID(SUBSTITUTE(B129," ",REPT(" ",200)),801,200)),"")</f>
        <v/>
      </c>
      <c r="I129">
        <f>IF(C129&gt;=6,TRIM(MID(SUBSTITUTE(B129," ",REPT(" ",200)),1001,200)),"")</f>
        <v/>
      </c>
      <c r="J129">
        <f>IF(C129&gt;=7,TRIM(MID(SUBSTITUTE(B129," ",REPT(" ",200)),1201,200)),"")</f>
        <v/>
      </c>
      <c r="K129">
        <f>IF(C129&gt;=8,TRIM(MID(SUBSTITUTE(B129," ",REPT(" ",200)),1401,200)),"")</f>
        <v/>
      </c>
      <c r="L129">
        <f>SUBSTITUTE(SUBSTITUTE(SUBSTITUTE(D129,"年","-"),"組","-"),"番","")</f>
        <v/>
      </c>
      <c r="M129">
        <f>IF(D129="",0,IF(ISNUMBER(VALUE(SUBSTITUTE(L129,"-",""))),1,0))</f>
        <v/>
      </c>
      <c r="N129">
        <f>IF(M129=0,"",IFERROR(VALUE(TRIM(MID(SUBSTITUTE(L129,"-",REPT(" ",100)),101,100))),""))</f>
        <v/>
      </c>
      <c r="O129">
        <f>IF(M129=0,"",IFERROR(VALUE(TRIM(RIGHT(SUBSTITUTE(L129,"-",REPT(" ",100)),100))),""))</f>
        <v/>
      </c>
      <c r="P129">
        <f>IF(M129=1,E129,D129)</f>
        <v/>
      </c>
      <c r="Q129">
        <f>IF(C129&lt;2,"",TRIM(IF(AND(2&gt;=IF(M129=1,3,2),2&lt;=C129-IF(S129="",0,1)),E129&amp;" ","")&amp;IF(AND(3&gt;=IF(M129=1,3,2),3&lt;=C129-IF(S129="",0,1)),F129&amp;" ","")&amp;IF(AND(4&gt;=IF(M129=1,3,2),4&lt;=C129-IF(S129="",0,1)),G129&amp;" ","")&amp;IF(AND(5&gt;=IF(M129=1,3,2),5&lt;=C129-IF(S129="",0,1)),H129&amp;" ","")&amp;IF(AND(6&gt;=IF(M129=1,3,2),6&lt;=C129-IF(S129="",0,1)),I129&amp;" ","")&amp;IF(AND(7&gt;=IF(M129=1,3,2),7&lt;=C129-IF(S129="",0,1)),J129&amp;" ","")&amp;IF(AND(8&gt;=IF(M129=1,3,2),8&lt;=C129-IF(S129="",0,1)),K129&amp;" ","")))</f>
        <v/>
      </c>
      <c r="R129">
        <f>IF(Q129="","",IFERROR(VLOOKUP(Q129,資格マスタ!$A:$B,2,FALSE),Q129))</f>
        <v/>
      </c>
      <c r="S129" s="132">
        <f>IF(C129&lt;2,"",IFERROR(IF(OR(LEFT(INDEX(D129:K129,MIN(8,MAX(1,C129))),2)="令和",LEFT(INDEX(D129:K129,MIN(8,MAX(1,C129))),2)="平成",LEFT(INDEX(D129:K129,MIN(8,MAX(1,C129))),2)="昭和"),DATE(VALUE(MID(INDEX(D129:K129,MIN(8,MAX(1,C129))),3,FIND("年",INDEX(D129:K129,MIN(8,MAX(1,C129))))-3))+IF(LEFT(INDEX(D129:K129,MIN(8,MAX(1,C129))),2)="令和",2018,IF(LEFT(INDEX(D129:K129,MIN(8,MAX(1,C129))),2)="平成",1988,1925)),VALUE(MID(INDEX(D129:K129,MIN(8,MAX(1,C129))),FIND("年",INDEX(D129:K129,MIN(8,MAX(1,C129))))+1,FIND("月",INDEX(D129:K129,MIN(8,MAX(1,C129))))-FIND("年",INDEX(D129:K129,MIN(8,MAX(1,C129))))-1)),VALUE(SUBSTITUTE(MID(INDEX(D129:K129,MIN(8,MAX(1,C129))),FIND("月",INDEX(D129:K129,MIN(8,MAX(1,C129))))+1,10),"日",""))),DATE(VALUE(TRIM(MID(SUBSTITUTE(AA129,"/",REPT(" ",50)),1,50))),VALUE(TRIM(MID(SUBSTITUTE(AA129,"/",REPT(" ",50)),51,50))),VALUE(TRIM(MID(SUBSTITUTE(AA129,"/",REPT(" ",50)),101,50))))),IFERROR(DATEVALUE(INDEX(D129:K129,MIN(8,MAX(1,C129)))),"")))</f>
        <v/>
      </c>
      <c r="T129">
        <f>IF(B129="","",IFERROR(MATCH(O129,入力!$C$5:$C$44,0),IFERROR(MATCH(SUBSTITUTE(SUBSTITUTE(P129," ",""),"　",""),入力!$AJ$5:$AJ$44,0),"")))</f>
        <v/>
      </c>
      <c r="U129">
        <f>IF(T129="","",INDEX(入力!$D$5:$D$44,T129))</f>
        <v/>
      </c>
      <c r="V129">
        <f>IF(B129="","",IF(T129="","要確認（名簿と照合できません）",IF(R129="","要確認（資格名がありません）",IF(S129="","要確認（取得日が読めません）",IF((IF(INDEX(入力!$N$5:$N$44,T129)=R129,1,0)+IF(INDEX(入力!$P$5:$P$44,T129)=R129,1,0)+IF(INDEX(入力!$R$5:$R$44,T129)=R129,1,0)+IF(INDEX(入力!$T$5:$T$44,T129)=R129,1,0)+IF(INDEX(入力!$V$5:$V$44,T129)=R129,1,0)+IF(INDEX(入力!$X$5:$X$44,T129)=R129,1,0))+(COUNTIFS($T$6:$T$205,T129,$R$6:$R$205,R129,$X$6:$X$205,"&lt;"&amp;X129))&gt;0,"重複","反映")))))</f>
        <v/>
      </c>
      <c r="W129">
        <f>IF(V129="反映",1,0)</f>
        <v/>
      </c>
      <c r="X129" t="n">
        <v>129</v>
      </c>
      <c r="Y129">
        <f>IF(W129=0,"",COUNTIFS($T$6:$T$205,T129,$W$6:$W$205,1,$S$6:$S$205,"&lt;"&amp;S129)+COUNTIFS($T$6:$T$205,T129,$W$6:$W$205,1,$S$6:$S$205,S129,$X$6:$X$205,"&lt;"&amp;X129)+1)</f>
        <v/>
      </c>
      <c r="Z129">
        <f>IF(Y129="","",T129&amp;"_"&amp;Y129)</f>
        <v/>
      </c>
      <c r="AA129">
        <f>SUBSTITUTE(SUBSTITUTE(SUBSTITUTE(SUBSTITUTE(SUBSTITUTE(INDEX(D129:K129,MIN(8,MAX(1,C129))),"年","/"),"月","/"),"日",""),"-","/"),".","/")</f>
        <v/>
      </c>
    </row>
    <row r="130">
      <c r="A130" s="131" t="n"/>
      <c r="B130">
        <f>TRIM(SUBSTITUTE(SUBSTITUTE(SUBSTITUTE(A130,CHAR(9)," "),"　"," "),CHAR(160)," "))</f>
        <v/>
      </c>
      <c r="C130">
        <f>IF(B130="",0,LEN(B130)-LEN(SUBSTITUTE(B130," ",""))+1)</f>
        <v/>
      </c>
      <c r="D130">
        <f>IF(C130&gt;=1,TRIM(MID(SUBSTITUTE(B130," ",REPT(" ",200)),1,200)),"")</f>
        <v/>
      </c>
      <c r="E130">
        <f>IF(C130&gt;=2,TRIM(MID(SUBSTITUTE(B130," ",REPT(" ",200)),201,200)),"")</f>
        <v/>
      </c>
      <c r="F130">
        <f>IF(C130&gt;=3,TRIM(MID(SUBSTITUTE(B130," ",REPT(" ",200)),401,200)),"")</f>
        <v/>
      </c>
      <c r="G130">
        <f>IF(C130&gt;=4,TRIM(MID(SUBSTITUTE(B130," ",REPT(" ",200)),601,200)),"")</f>
        <v/>
      </c>
      <c r="H130">
        <f>IF(C130&gt;=5,TRIM(MID(SUBSTITUTE(B130," ",REPT(" ",200)),801,200)),"")</f>
        <v/>
      </c>
      <c r="I130">
        <f>IF(C130&gt;=6,TRIM(MID(SUBSTITUTE(B130," ",REPT(" ",200)),1001,200)),"")</f>
        <v/>
      </c>
      <c r="J130">
        <f>IF(C130&gt;=7,TRIM(MID(SUBSTITUTE(B130," ",REPT(" ",200)),1201,200)),"")</f>
        <v/>
      </c>
      <c r="K130">
        <f>IF(C130&gt;=8,TRIM(MID(SUBSTITUTE(B130," ",REPT(" ",200)),1401,200)),"")</f>
        <v/>
      </c>
      <c r="L130">
        <f>SUBSTITUTE(SUBSTITUTE(SUBSTITUTE(D130,"年","-"),"組","-"),"番","")</f>
        <v/>
      </c>
      <c r="M130">
        <f>IF(D130="",0,IF(ISNUMBER(VALUE(SUBSTITUTE(L130,"-",""))),1,0))</f>
        <v/>
      </c>
      <c r="N130">
        <f>IF(M130=0,"",IFERROR(VALUE(TRIM(MID(SUBSTITUTE(L130,"-",REPT(" ",100)),101,100))),""))</f>
        <v/>
      </c>
      <c r="O130">
        <f>IF(M130=0,"",IFERROR(VALUE(TRIM(RIGHT(SUBSTITUTE(L130,"-",REPT(" ",100)),100))),""))</f>
        <v/>
      </c>
      <c r="P130">
        <f>IF(M130=1,E130,D130)</f>
        <v/>
      </c>
      <c r="Q130">
        <f>IF(C130&lt;2,"",TRIM(IF(AND(2&gt;=IF(M130=1,3,2),2&lt;=C130-IF(S130="",0,1)),E130&amp;" ","")&amp;IF(AND(3&gt;=IF(M130=1,3,2),3&lt;=C130-IF(S130="",0,1)),F130&amp;" ","")&amp;IF(AND(4&gt;=IF(M130=1,3,2),4&lt;=C130-IF(S130="",0,1)),G130&amp;" ","")&amp;IF(AND(5&gt;=IF(M130=1,3,2),5&lt;=C130-IF(S130="",0,1)),H130&amp;" ","")&amp;IF(AND(6&gt;=IF(M130=1,3,2),6&lt;=C130-IF(S130="",0,1)),I130&amp;" ","")&amp;IF(AND(7&gt;=IF(M130=1,3,2),7&lt;=C130-IF(S130="",0,1)),J130&amp;" ","")&amp;IF(AND(8&gt;=IF(M130=1,3,2),8&lt;=C130-IF(S130="",0,1)),K130&amp;" ","")))</f>
        <v/>
      </c>
      <c r="R130">
        <f>IF(Q130="","",IFERROR(VLOOKUP(Q130,資格マスタ!$A:$B,2,FALSE),Q130))</f>
        <v/>
      </c>
      <c r="S130" s="132">
        <f>IF(C130&lt;2,"",IFERROR(IF(OR(LEFT(INDEX(D130:K130,MIN(8,MAX(1,C130))),2)="令和",LEFT(INDEX(D130:K130,MIN(8,MAX(1,C130))),2)="平成",LEFT(INDEX(D130:K130,MIN(8,MAX(1,C130))),2)="昭和"),DATE(VALUE(MID(INDEX(D130:K130,MIN(8,MAX(1,C130))),3,FIND("年",INDEX(D130:K130,MIN(8,MAX(1,C130))))-3))+IF(LEFT(INDEX(D130:K130,MIN(8,MAX(1,C130))),2)="令和",2018,IF(LEFT(INDEX(D130:K130,MIN(8,MAX(1,C130))),2)="平成",1988,1925)),VALUE(MID(INDEX(D130:K130,MIN(8,MAX(1,C130))),FIND("年",INDEX(D130:K130,MIN(8,MAX(1,C130))))+1,FIND("月",INDEX(D130:K130,MIN(8,MAX(1,C130))))-FIND("年",INDEX(D130:K130,MIN(8,MAX(1,C130))))-1)),VALUE(SUBSTITUTE(MID(INDEX(D130:K130,MIN(8,MAX(1,C130))),FIND("月",INDEX(D130:K130,MIN(8,MAX(1,C130))))+1,10),"日",""))),DATE(VALUE(TRIM(MID(SUBSTITUTE(AA130,"/",REPT(" ",50)),1,50))),VALUE(TRIM(MID(SUBSTITUTE(AA130,"/",REPT(" ",50)),51,50))),VALUE(TRIM(MID(SUBSTITUTE(AA130,"/",REPT(" ",50)),101,50))))),IFERROR(DATEVALUE(INDEX(D130:K130,MIN(8,MAX(1,C130)))),"")))</f>
        <v/>
      </c>
      <c r="T130">
        <f>IF(B130="","",IFERROR(MATCH(O130,入力!$C$5:$C$44,0),IFERROR(MATCH(SUBSTITUTE(SUBSTITUTE(P130," ",""),"　",""),入力!$AJ$5:$AJ$44,0),"")))</f>
        <v/>
      </c>
      <c r="U130">
        <f>IF(T130="","",INDEX(入力!$D$5:$D$44,T130))</f>
        <v/>
      </c>
      <c r="V130">
        <f>IF(B130="","",IF(T130="","要確認（名簿と照合できません）",IF(R130="","要確認（資格名がありません）",IF(S130="","要確認（取得日が読めません）",IF((IF(INDEX(入力!$N$5:$N$44,T130)=R130,1,0)+IF(INDEX(入力!$P$5:$P$44,T130)=R130,1,0)+IF(INDEX(入力!$R$5:$R$44,T130)=R130,1,0)+IF(INDEX(入力!$T$5:$T$44,T130)=R130,1,0)+IF(INDEX(入力!$V$5:$V$44,T130)=R130,1,0)+IF(INDEX(入力!$X$5:$X$44,T130)=R130,1,0))+(COUNTIFS($T$6:$T$205,T130,$R$6:$R$205,R130,$X$6:$X$205,"&lt;"&amp;X130))&gt;0,"重複","反映")))))</f>
        <v/>
      </c>
      <c r="W130">
        <f>IF(V130="反映",1,0)</f>
        <v/>
      </c>
      <c r="X130" t="n">
        <v>130</v>
      </c>
      <c r="Y130">
        <f>IF(W130=0,"",COUNTIFS($T$6:$T$205,T130,$W$6:$W$205,1,$S$6:$S$205,"&lt;"&amp;S130)+COUNTIFS($T$6:$T$205,T130,$W$6:$W$205,1,$S$6:$S$205,S130,$X$6:$X$205,"&lt;"&amp;X130)+1)</f>
        <v/>
      </c>
      <c r="Z130">
        <f>IF(Y130="","",T130&amp;"_"&amp;Y130)</f>
        <v/>
      </c>
      <c r="AA130">
        <f>SUBSTITUTE(SUBSTITUTE(SUBSTITUTE(SUBSTITUTE(SUBSTITUTE(INDEX(D130:K130,MIN(8,MAX(1,C130))),"年","/"),"月","/"),"日",""),"-","/"),".","/")</f>
        <v/>
      </c>
    </row>
    <row r="131">
      <c r="A131" s="131" t="n"/>
      <c r="B131">
        <f>TRIM(SUBSTITUTE(SUBSTITUTE(SUBSTITUTE(A131,CHAR(9)," "),"　"," "),CHAR(160)," "))</f>
        <v/>
      </c>
      <c r="C131">
        <f>IF(B131="",0,LEN(B131)-LEN(SUBSTITUTE(B131," ",""))+1)</f>
        <v/>
      </c>
      <c r="D131">
        <f>IF(C131&gt;=1,TRIM(MID(SUBSTITUTE(B131," ",REPT(" ",200)),1,200)),"")</f>
        <v/>
      </c>
      <c r="E131">
        <f>IF(C131&gt;=2,TRIM(MID(SUBSTITUTE(B131," ",REPT(" ",200)),201,200)),"")</f>
        <v/>
      </c>
      <c r="F131">
        <f>IF(C131&gt;=3,TRIM(MID(SUBSTITUTE(B131," ",REPT(" ",200)),401,200)),"")</f>
        <v/>
      </c>
      <c r="G131">
        <f>IF(C131&gt;=4,TRIM(MID(SUBSTITUTE(B131," ",REPT(" ",200)),601,200)),"")</f>
        <v/>
      </c>
      <c r="H131">
        <f>IF(C131&gt;=5,TRIM(MID(SUBSTITUTE(B131," ",REPT(" ",200)),801,200)),"")</f>
        <v/>
      </c>
      <c r="I131">
        <f>IF(C131&gt;=6,TRIM(MID(SUBSTITUTE(B131," ",REPT(" ",200)),1001,200)),"")</f>
        <v/>
      </c>
      <c r="J131">
        <f>IF(C131&gt;=7,TRIM(MID(SUBSTITUTE(B131," ",REPT(" ",200)),1201,200)),"")</f>
        <v/>
      </c>
      <c r="K131">
        <f>IF(C131&gt;=8,TRIM(MID(SUBSTITUTE(B131," ",REPT(" ",200)),1401,200)),"")</f>
        <v/>
      </c>
      <c r="L131">
        <f>SUBSTITUTE(SUBSTITUTE(SUBSTITUTE(D131,"年","-"),"組","-"),"番","")</f>
        <v/>
      </c>
      <c r="M131">
        <f>IF(D131="",0,IF(ISNUMBER(VALUE(SUBSTITUTE(L131,"-",""))),1,0))</f>
        <v/>
      </c>
      <c r="N131">
        <f>IF(M131=0,"",IFERROR(VALUE(TRIM(MID(SUBSTITUTE(L131,"-",REPT(" ",100)),101,100))),""))</f>
        <v/>
      </c>
      <c r="O131">
        <f>IF(M131=0,"",IFERROR(VALUE(TRIM(RIGHT(SUBSTITUTE(L131,"-",REPT(" ",100)),100))),""))</f>
        <v/>
      </c>
      <c r="P131">
        <f>IF(M131=1,E131,D131)</f>
        <v/>
      </c>
      <c r="Q131">
        <f>IF(C131&lt;2,"",TRIM(IF(AND(2&gt;=IF(M131=1,3,2),2&lt;=C131-IF(S131="",0,1)),E131&amp;" ","")&amp;IF(AND(3&gt;=IF(M131=1,3,2),3&lt;=C131-IF(S131="",0,1)),F131&amp;" ","")&amp;IF(AND(4&gt;=IF(M131=1,3,2),4&lt;=C131-IF(S131="",0,1)),G131&amp;" ","")&amp;IF(AND(5&gt;=IF(M131=1,3,2),5&lt;=C131-IF(S131="",0,1)),H131&amp;" ","")&amp;IF(AND(6&gt;=IF(M131=1,3,2),6&lt;=C131-IF(S131="",0,1)),I131&amp;" ","")&amp;IF(AND(7&gt;=IF(M131=1,3,2),7&lt;=C131-IF(S131="",0,1)),J131&amp;" ","")&amp;IF(AND(8&gt;=IF(M131=1,3,2),8&lt;=C131-IF(S131="",0,1)),K131&amp;" ","")))</f>
        <v/>
      </c>
      <c r="R131">
        <f>IF(Q131="","",IFERROR(VLOOKUP(Q131,資格マスタ!$A:$B,2,FALSE),Q131))</f>
        <v/>
      </c>
      <c r="S131" s="132">
        <f>IF(C131&lt;2,"",IFERROR(IF(OR(LEFT(INDEX(D131:K131,MIN(8,MAX(1,C131))),2)="令和",LEFT(INDEX(D131:K131,MIN(8,MAX(1,C131))),2)="平成",LEFT(INDEX(D131:K131,MIN(8,MAX(1,C131))),2)="昭和"),DATE(VALUE(MID(INDEX(D131:K131,MIN(8,MAX(1,C131))),3,FIND("年",INDEX(D131:K131,MIN(8,MAX(1,C131))))-3))+IF(LEFT(INDEX(D131:K131,MIN(8,MAX(1,C131))),2)="令和",2018,IF(LEFT(INDEX(D131:K131,MIN(8,MAX(1,C131))),2)="平成",1988,1925)),VALUE(MID(INDEX(D131:K131,MIN(8,MAX(1,C131))),FIND("年",INDEX(D131:K131,MIN(8,MAX(1,C131))))+1,FIND("月",INDEX(D131:K131,MIN(8,MAX(1,C131))))-FIND("年",INDEX(D131:K131,MIN(8,MAX(1,C131))))-1)),VALUE(SUBSTITUTE(MID(INDEX(D131:K131,MIN(8,MAX(1,C131))),FIND("月",INDEX(D131:K131,MIN(8,MAX(1,C131))))+1,10),"日",""))),DATE(VALUE(TRIM(MID(SUBSTITUTE(AA131,"/",REPT(" ",50)),1,50))),VALUE(TRIM(MID(SUBSTITUTE(AA131,"/",REPT(" ",50)),51,50))),VALUE(TRIM(MID(SUBSTITUTE(AA131,"/",REPT(" ",50)),101,50))))),IFERROR(DATEVALUE(INDEX(D131:K131,MIN(8,MAX(1,C131)))),"")))</f>
        <v/>
      </c>
      <c r="T131">
        <f>IF(B131="","",IFERROR(MATCH(O131,入力!$C$5:$C$44,0),IFERROR(MATCH(SUBSTITUTE(SUBSTITUTE(P131," ",""),"　",""),入力!$AJ$5:$AJ$44,0),"")))</f>
        <v/>
      </c>
      <c r="U131">
        <f>IF(T131="","",INDEX(入力!$D$5:$D$44,T131))</f>
        <v/>
      </c>
      <c r="V131">
        <f>IF(B131="","",IF(T131="","要確認（名簿と照合できません）",IF(R131="","要確認（資格名がありません）",IF(S131="","要確認（取得日が読めません）",IF((IF(INDEX(入力!$N$5:$N$44,T131)=R131,1,0)+IF(INDEX(入力!$P$5:$P$44,T131)=R131,1,0)+IF(INDEX(入力!$R$5:$R$44,T131)=R131,1,0)+IF(INDEX(入力!$T$5:$T$44,T131)=R131,1,0)+IF(INDEX(入力!$V$5:$V$44,T131)=R131,1,0)+IF(INDEX(入力!$X$5:$X$44,T131)=R131,1,0))+(COUNTIFS($T$6:$T$205,T131,$R$6:$R$205,R131,$X$6:$X$205,"&lt;"&amp;X131))&gt;0,"重複","反映")))))</f>
        <v/>
      </c>
      <c r="W131">
        <f>IF(V131="反映",1,0)</f>
        <v/>
      </c>
      <c r="X131" t="n">
        <v>131</v>
      </c>
      <c r="Y131">
        <f>IF(W131=0,"",COUNTIFS($T$6:$T$205,T131,$W$6:$W$205,1,$S$6:$S$205,"&lt;"&amp;S131)+COUNTIFS($T$6:$T$205,T131,$W$6:$W$205,1,$S$6:$S$205,S131,$X$6:$X$205,"&lt;"&amp;X131)+1)</f>
        <v/>
      </c>
      <c r="Z131">
        <f>IF(Y131="","",T131&amp;"_"&amp;Y131)</f>
        <v/>
      </c>
      <c r="AA131">
        <f>SUBSTITUTE(SUBSTITUTE(SUBSTITUTE(SUBSTITUTE(SUBSTITUTE(INDEX(D131:K131,MIN(8,MAX(1,C131))),"年","/"),"月","/"),"日",""),"-","/"),".","/")</f>
        <v/>
      </c>
    </row>
    <row r="132">
      <c r="A132" s="131" t="n"/>
      <c r="B132">
        <f>TRIM(SUBSTITUTE(SUBSTITUTE(SUBSTITUTE(A132,CHAR(9)," "),"　"," "),CHAR(160)," "))</f>
        <v/>
      </c>
      <c r="C132">
        <f>IF(B132="",0,LEN(B132)-LEN(SUBSTITUTE(B132," ",""))+1)</f>
        <v/>
      </c>
      <c r="D132">
        <f>IF(C132&gt;=1,TRIM(MID(SUBSTITUTE(B132," ",REPT(" ",200)),1,200)),"")</f>
        <v/>
      </c>
      <c r="E132">
        <f>IF(C132&gt;=2,TRIM(MID(SUBSTITUTE(B132," ",REPT(" ",200)),201,200)),"")</f>
        <v/>
      </c>
      <c r="F132">
        <f>IF(C132&gt;=3,TRIM(MID(SUBSTITUTE(B132," ",REPT(" ",200)),401,200)),"")</f>
        <v/>
      </c>
      <c r="G132">
        <f>IF(C132&gt;=4,TRIM(MID(SUBSTITUTE(B132," ",REPT(" ",200)),601,200)),"")</f>
        <v/>
      </c>
      <c r="H132">
        <f>IF(C132&gt;=5,TRIM(MID(SUBSTITUTE(B132," ",REPT(" ",200)),801,200)),"")</f>
        <v/>
      </c>
      <c r="I132">
        <f>IF(C132&gt;=6,TRIM(MID(SUBSTITUTE(B132," ",REPT(" ",200)),1001,200)),"")</f>
        <v/>
      </c>
      <c r="J132">
        <f>IF(C132&gt;=7,TRIM(MID(SUBSTITUTE(B132," ",REPT(" ",200)),1201,200)),"")</f>
        <v/>
      </c>
      <c r="K132">
        <f>IF(C132&gt;=8,TRIM(MID(SUBSTITUTE(B132," ",REPT(" ",200)),1401,200)),"")</f>
        <v/>
      </c>
      <c r="L132">
        <f>SUBSTITUTE(SUBSTITUTE(SUBSTITUTE(D132,"年","-"),"組","-"),"番","")</f>
        <v/>
      </c>
      <c r="M132">
        <f>IF(D132="",0,IF(ISNUMBER(VALUE(SUBSTITUTE(L132,"-",""))),1,0))</f>
        <v/>
      </c>
      <c r="N132">
        <f>IF(M132=0,"",IFERROR(VALUE(TRIM(MID(SUBSTITUTE(L132,"-",REPT(" ",100)),101,100))),""))</f>
        <v/>
      </c>
      <c r="O132">
        <f>IF(M132=0,"",IFERROR(VALUE(TRIM(RIGHT(SUBSTITUTE(L132,"-",REPT(" ",100)),100))),""))</f>
        <v/>
      </c>
      <c r="P132">
        <f>IF(M132=1,E132,D132)</f>
        <v/>
      </c>
      <c r="Q132">
        <f>IF(C132&lt;2,"",TRIM(IF(AND(2&gt;=IF(M132=1,3,2),2&lt;=C132-IF(S132="",0,1)),E132&amp;" ","")&amp;IF(AND(3&gt;=IF(M132=1,3,2),3&lt;=C132-IF(S132="",0,1)),F132&amp;" ","")&amp;IF(AND(4&gt;=IF(M132=1,3,2),4&lt;=C132-IF(S132="",0,1)),G132&amp;" ","")&amp;IF(AND(5&gt;=IF(M132=1,3,2),5&lt;=C132-IF(S132="",0,1)),H132&amp;" ","")&amp;IF(AND(6&gt;=IF(M132=1,3,2),6&lt;=C132-IF(S132="",0,1)),I132&amp;" ","")&amp;IF(AND(7&gt;=IF(M132=1,3,2),7&lt;=C132-IF(S132="",0,1)),J132&amp;" ","")&amp;IF(AND(8&gt;=IF(M132=1,3,2),8&lt;=C132-IF(S132="",0,1)),K132&amp;" ","")))</f>
        <v/>
      </c>
      <c r="R132">
        <f>IF(Q132="","",IFERROR(VLOOKUP(Q132,資格マスタ!$A:$B,2,FALSE),Q132))</f>
        <v/>
      </c>
      <c r="S132" s="132">
        <f>IF(C132&lt;2,"",IFERROR(IF(OR(LEFT(INDEX(D132:K132,MIN(8,MAX(1,C132))),2)="令和",LEFT(INDEX(D132:K132,MIN(8,MAX(1,C132))),2)="平成",LEFT(INDEX(D132:K132,MIN(8,MAX(1,C132))),2)="昭和"),DATE(VALUE(MID(INDEX(D132:K132,MIN(8,MAX(1,C132))),3,FIND("年",INDEX(D132:K132,MIN(8,MAX(1,C132))))-3))+IF(LEFT(INDEX(D132:K132,MIN(8,MAX(1,C132))),2)="令和",2018,IF(LEFT(INDEX(D132:K132,MIN(8,MAX(1,C132))),2)="平成",1988,1925)),VALUE(MID(INDEX(D132:K132,MIN(8,MAX(1,C132))),FIND("年",INDEX(D132:K132,MIN(8,MAX(1,C132))))+1,FIND("月",INDEX(D132:K132,MIN(8,MAX(1,C132))))-FIND("年",INDEX(D132:K132,MIN(8,MAX(1,C132))))-1)),VALUE(SUBSTITUTE(MID(INDEX(D132:K132,MIN(8,MAX(1,C132))),FIND("月",INDEX(D132:K132,MIN(8,MAX(1,C132))))+1,10),"日",""))),DATE(VALUE(TRIM(MID(SUBSTITUTE(AA132,"/",REPT(" ",50)),1,50))),VALUE(TRIM(MID(SUBSTITUTE(AA132,"/",REPT(" ",50)),51,50))),VALUE(TRIM(MID(SUBSTITUTE(AA132,"/",REPT(" ",50)),101,50))))),IFERROR(DATEVALUE(INDEX(D132:K132,MIN(8,MAX(1,C132)))),"")))</f>
        <v/>
      </c>
      <c r="T132">
        <f>IF(B132="","",IFERROR(MATCH(O132,入力!$C$5:$C$44,0),IFERROR(MATCH(SUBSTITUTE(SUBSTITUTE(P132," ",""),"　",""),入力!$AJ$5:$AJ$44,0),"")))</f>
        <v/>
      </c>
      <c r="U132">
        <f>IF(T132="","",INDEX(入力!$D$5:$D$44,T132))</f>
        <v/>
      </c>
      <c r="V132">
        <f>IF(B132="","",IF(T132="","要確認（名簿と照合できません）",IF(R132="","要確認（資格名がありません）",IF(S132="","要確認（取得日が読めません）",IF((IF(INDEX(入力!$N$5:$N$44,T132)=R132,1,0)+IF(INDEX(入力!$P$5:$P$44,T132)=R132,1,0)+IF(INDEX(入力!$R$5:$R$44,T132)=R132,1,0)+IF(INDEX(入力!$T$5:$T$44,T132)=R132,1,0)+IF(INDEX(入力!$V$5:$V$44,T132)=R132,1,0)+IF(INDEX(入力!$X$5:$X$44,T132)=R132,1,0))+(COUNTIFS($T$6:$T$205,T132,$R$6:$R$205,R132,$X$6:$X$205,"&lt;"&amp;X132))&gt;0,"重複","反映")))))</f>
        <v/>
      </c>
      <c r="W132">
        <f>IF(V132="反映",1,0)</f>
        <v/>
      </c>
      <c r="X132" t="n">
        <v>132</v>
      </c>
      <c r="Y132">
        <f>IF(W132=0,"",COUNTIFS($T$6:$T$205,T132,$W$6:$W$205,1,$S$6:$S$205,"&lt;"&amp;S132)+COUNTIFS($T$6:$T$205,T132,$W$6:$W$205,1,$S$6:$S$205,S132,$X$6:$X$205,"&lt;"&amp;X132)+1)</f>
        <v/>
      </c>
      <c r="Z132">
        <f>IF(Y132="","",T132&amp;"_"&amp;Y132)</f>
        <v/>
      </c>
      <c r="AA132">
        <f>SUBSTITUTE(SUBSTITUTE(SUBSTITUTE(SUBSTITUTE(SUBSTITUTE(INDEX(D132:K132,MIN(8,MAX(1,C132))),"年","/"),"月","/"),"日",""),"-","/"),".","/")</f>
        <v/>
      </c>
    </row>
    <row r="133">
      <c r="A133" s="131" t="n"/>
      <c r="B133">
        <f>TRIM(SUBSTITUTE(SUBSTITUTE(SUBSTITUTE(A133,CHAR(9)," "),"　"," "),CHAR(160)," "))</f>
        <v/>
      </c>
      <c r="C133">
        <f>IF(B133="",0,LEN(B133)-LEN(SUBSTITUTE(B133," ",""))+1)</f>
        <v/>
      </c>
      <c r="D133">
        <f>IF(C133&gt;=1,TRIM(MID(SUBSTITUTE(B133," ",REPT(" ",200)),1,200)),"")</f>
        <v/>
      </c>
      <c r="E133">
        <f>IF(C133&gt;=2,TRIM(MID(SUBSTITUTE(B133," ",REPT(" ",200)),201,200)),"")</f>
        <v/>
      </c>
      <c r="F133">
        <f>IF(C133&gt;=3,TRIM(MID(SUBSTITUTE(B133," ",REPT(" ",200)),401,200)),"")</f>
        <v/>
      </c>
      <c r="G133">
        <f>IF(C133&gt;=4,TRIM(MID(SUBSTITUTE(B133," ",REPT(" ",200)),601,200)),"")</f>
        <v/>
      </c>
      <c r="H133">
        <f>IF(C133&gt;=5,TRIM(MID(SUBSTITUTE(B133," ",REPT(" ",200)),801,200)),"")</f>
        <v/>
      </c>
      <c r="I133">
        <f>IF(C133&gt;=6,TRIM(MID(SUBSTITUTE(B133," ",REPT(" ",200)),1001,200)),"")</f>
        <v/>
      </c>
      <c r="J133">
        <f>IF(C133&gt;=7,TRIM(MID(SUBSTITUTE(B133," ",REPT(" ",200)),1201,200)),"")</f>
        <v/>
      </c>
      <c r="K133">
        <f>IF(C133&gt;=8,TRIM(MID(SUBSTITUTE(B133," ",REPT(" ",200)),1401,200)),"")</f>
        <v/>
      </c>
      <c r="L133">
        <f>SUBSTITUTE(SUBSTITUTE(SUBSTITUTE(D133,"年","-"),"組","-"),"番","")</f>
        <v/>
      </c>
      <c r="M133">
        <f>IF(D133="",0,IF(ISNUMBER(VALUE(SUBSTITUTE(L133,"-",""))),1,0))</f>
        <v/>
      </c>
      <c r="N133">
        <f>IF(M133=0,"",IFERROR(VALUE(TRIM(MID(SUBSTITUTE(L133,"-",REPT(" ",100)),101,100))),""))</f>
        <v/>
      </c>
      <c r="O133">
        <f>IF(M133=0,"",IFERROR(VALUE(TRIM(RIGHT(SUBSTITUTE(L133,"-",REPT(" ",100)),100))),""))</f>
        <v/>
      </c>
      <c r="P133">
        <f>IF(M133=1,E133,D133)</f>
        <v/>
      </c>
      <c r="Q133">
        <f>IF(C133&lt;2,"",TRIM(IF(AND(2&gt;=IF(M133=1,3,2),2&lt;=C133-IF(S133="",0,1)),E133&amp;" ","")&amp;IF(AND(3&gt;=IF(M133=1,3,2),3&lt;=C133-IF(S133="",0,1)),F133&amp;" ","")&amp;IF(AND(4&gt;=IF(M133=1,3,2),4&lt;=C133-IF(S133="",0,1)),G133&amp;" ","")&amp;IF(AND(5&gt;=IF(M133=1,3,2),5&lt;=C133-IF(S133="",0,1)),H133&amp;" ","")&amp;IF(AND(6&gt;=IF(M133=1,3,2),6&lt;=C133-IF(S133="",0,1)),I133&amp;" ","")&amp;IF(AND(7&gt;=IF(M133=1,3,2),7&lt;=C133-IF(S133="",0,1)),J133&amp;" ","")&amp;IF(AND(8&gt;=IF(M133=1,3,2),8&lt;=C133-IF(S133="",0,1)),K133&amp;" ","")))</f>
        <v/>
      </c>
      <c r="R133">
        <f>IF(Q133="","",IFERROR(VLOOKUP(Q133,資格マスタ!$A:$B,2,FALSE),Q133))</f>
        <v/>
      </c>
      <c r="S133" s="132">
        <f>IF(C133&lt;2,"",IFERROR(IF(OR(LEFT(INDEX(D133:K133,MIN(8,MAX(1,C133))),2)="令和",LEFT(INDEX(D133:K133,MIN(8,MAX(1,C133))),2)="平成",LEFT(INDEX(D133:K133,MIN(8,MAX(1,C133))),2)="昭和"),DATE(VALUE(MID(INDEX(D133:K133,MIN(8,MAX(1,C133))),3,FIND("年",INDEX(D133:K133,MIN(8,MAX(1,C133))))-3))+IF(LEFT(INDEX(D133:K133,MIN(8,MAX(1,C133))),2)="令和",2018,IF(LEFT(INDEX(D133:K133,MIN(8,MAX(1,C133))),2)="平成",1988,1925)),VALUE(MID(INDEX(D133:K133,MIN(8,MAX(1,C133))),FIND("年",INDEX(D133:K133,MIN(8,MAX(1,C133))))+1,FIND("月",INDEX(D133:K133,MIN(8,MAX(1,C133))))-FIND("年",INDEX(D133:K133,MIN(8,MAX(1,C133))))-1)),VALUE(SUBSTITUTE(MID(INDEX(D133:K133,MIN(8,MAX(1,C133))),FIND("月",INDEX(D133:K133,MIN(8,MAX(1,C133))))+1,10),"日",""))),DATE(VALUE(TRIM(MID(SUBSTITUTE(AA133,"/",REPT(" ",50)),1,50))),VALUE(TRIM(MID(SUBSTITUTE(AA133,"/",REPT(" ",50)),51,50))),VALUE(TRIM(MID(SUBSTITUTE(AA133,"/",REPT(" ",50)),101,50))))),IFERROR(DATEVALUE(INDEX(D133:K133,MIN(8,MAX(1,C133)))),"")))</f>
        <v/>
      </c>
      <c r="T133">
        <f>IF(B133="","",IFERROR(MATCH(O133,入力!$C$5:$C$44,0),IFERROR(MATCH(SUBSTITUTE(SUBSTITUTE(P133," ",""),"　",""),入力!$AJ$5:$AJ$44,0),"")))</f>
        <v/>
      </c>
      <c r="U133">
        <f>IF(T133="","",INDEX(入力!$D$5:$D$44,T133))</f>
        <v/>
      </c>
      <c r="V133">
        <f>IF(B133="","",IF(T133="","要確認（名簿と照合できません）",IF(R133="","要確認（資格名がありません）",IF(S133="","要確認（取得日が読めません）",IF((IF(INDEX(入力!$N$5:$N$44,T133)=R133,1,0)+IF(INDEX(入力!$P$5:$P$44,T133)=R133,1,0)+IF(INDEX(入力!$R$5:$R$44,T133)=R133,1,0)+IF(INDEX(入力!$T$5:$T$44,T133)=R133,1,0)+IF(INDEX(入力!$V$5:$V$44,T133)=R133,1,0)+IF(INDEX(入力!$X$5:$X$44,T133)=R133,1,0))+(COUNTIFS($T$6:$T$205,T133,$R$6:$R$205,R133,$X$6:$X$205,"&lt;"&amp;X133))&gt;0,"重複","反映")))))</f>
        <v/>
      </c>
      <c r="W133">
        <f>IF(V133="反映",1,0)</f>
        <v/>
      </c>
      <c r="X133" t="n">
        <v>133</v>
      </c>
      <c r="Y133">
        <f>IF(W133=0,"",COUNTIFS($T$6:$T$205,T133,$W$6:$W$205,1,$S$6:$S$205,"&lt;"&amp;S133)+COUNTIFS($T$6:$T$205,T133,$W$6:$W$205,1,$S$6:$S$205,S133,$X$6:$X$205,"&lt;"&amp;X133)+1)</f>
        <v/>
      </c>
      <c r="Z133">
        <f>IF(Y133="","",T133&amp;"_"&amp;Y133)</f>
        <v/>
      </c>
      <c r="AA133">
        <f>SUBSTITUTE(SUBSTITUTE(SUBSTITUTE(SUBSTITUTE(SUBSTITUTE(INDEX(D133:K133,MIN(8,MAX(1,C133))),"年","/"),"月","/"),"日",""),"-","/"),".","/")</f>
        <v/>
      </c>
    </row>
    <row r="134">
      <c r="A134" s="131" t="n"/>
      <c r="B134">
        <f>TRIM(SUBSTITUTE(SUBSTITUTE(SUBSTITUTE(A134,CHAR(9)," "),"　"," "),CHAR(160)," "))</f>
        <v/>
      </c>
      <c r="C134">
        <f>IF(B134="",0,LEN(B134)-LEN(SUBSTITUTE(B134," ",""))+1)</f>
        <v/>
      </c>
      <c r="D134">
        <f>IF(C134&gt;=1,TRIM(MID(SUBSTITUTE(B134," ",REPT(" ",200)),1,200)),"")</f>
        <v/>
      </c>
      <c r="E134">
        <f>IF(C134&gt;=2,TRIM(MID(SUBSTITUTE(B134," ",REPT(" ",200)),201,200)),"")</f>
        <v/>
      </c>
      <c r="F134">
        <f>IF(C134&gt;=3,TRIM(MID(SUBSTITUTE(B134," ",REPT(" ",200)),401,200)),"")</f>
        <v/>
      </c>
      <c r="G134">
        <f>IF(C134&gt;=4,TRIM(MID(SUBSTITUTE(B134," ",REPT(" ",200)),601,200)),"")</f>
        <v/>
      </c>
      <c r="H134">
        <f>IF(C134&gt;=5,TRIM(MID(SUBSTITUTE(B134," ",REPT(" ",200)),801,200)),"")</f>
        <v/>
      </c>
      <c r="I134">
        <f>IF(C134&gt;=6,TRIM(MID(SUBSTITUTE(B134," ",REPT(" ",200)),1001,200)),"")</f>
        <v/>
      </c>
      <c r="J134">
        <f>IF(C134&gt;=7,TRIM(MID(SUBSTITUTE(B134," ",REPT(" ",200)),1201,200)),"")</f>
        <v/>
      </c>
      <c r="K134">
        <f>IF(C134&gt;=8,TRIM(MID(SUBSTITUTE(B134," ",REPT(" ",200)),1401,200)),"")</f>
        <v/>
      </c>
      <c r="L134">
        <f>SUBSTITUTE(SUBSTITUTE(SUBSTITUTE(D134,"年","-"),"組","-"),"番","")</f>
        <v/>
      </c>
      <c r="M134">
        <f>IF(D134="",0,IF(ISNUMBER(VALUE(SUBSTITUTE(L134,"-",""))),1,0))</f>
        <v/>
      </c>
      <c r="N134">
        <f>IF(M134=0,"",IFERROR(VALUE(TRIM(MID(SUBSTITUTE(L134,"-",REPT(" ",100)),101,100))),""))</f>
        <v/>
      </c>
      <c r="O134">
        <f>IF(M134=0,"",IFERROR(VALUE(TRIM(RIGHT(SUBSTITUTE(L134,"-",REPT(" ",100)),100))),""))</f>
        <v/>
      </c>
      <c r="P134">
        <f>IF(M134=1,E134,D134)</f>
        <v/>
      </c>
      <c r="Q134">
        <f>IF(C134&lt;2,"",TRIM(IF(AND(2&gt;=IF(M134=1,3,2),2&lt;=C134-IF(S134="",0,1)),E134&amp;" ","")&amp;IF(AND(3&gt;=IF(M134=1,3,2),3&lt;=C134-IF(S134="",0,1)),F134&amp;" ","")&amp;IF(AND(4&gt;=IF(M134=1,3,2),4&lt;=C134-IF(S134="",0,1)),G134&amp;" ","")&amp;IF(AND(5&gt;=IF(M134=1,3,2),5&lt;=C134-IF(S134="",0,1)),H134&amp;" ","")&amp;IF(AND(6&gt;=IF(M134=1,3,2),6&lt;=C134-IF(S134="",0,1)),I134&amp;" ","")&amp;IF(AND(7&gt;=IF(M134=1,3,2),7&lt;=C134-IF(S134="",0,1)),J134&amp;" ","")&amp;IF(AND(8&gt;=IF(M134=1,3,2),8&lt;=C134-IF(S134="",0,1)),K134&amp;" ","")))</f>
        <v/>
      </c>
      <c r="R134">
        <f>IF(Q134="","",IFERROR(VLOOKUP(Q134,資格マスタ!$A:$B,2,FALSE),Q134))</f>
        <v/>
      </c>
      <c r="S134" s="132">
        <f>IF(C134&lt;2,"",IFERROR(IF(OR(LEFT(INDEX(D134:K134,MIN(8,MAX(1,C134))),2)="令和",LEFT(INDEX(D134:K134,MIN(8,MAX(1,C134))),2)="平成",LEFT(INDEX(D134:K134,MIN(8,MAX(1,C134))),2)="昭和"),DATE(VALUE(MID(INDEX(D134:K134,MIN(8,MAX(1,C134))),3,FIND("年",INDEX(D134:K134,MIN(8,MAX(1,C134))))-3))+IF(LEFT(INDEX(D134:K134,MIN(8,MAX(1,C134))),2)="令和",2018,IF(LEFT(INDEX(D134:K134,MIN(8,MAX(1,C134))),2)="平成",1988,1925)),VALUE(MID(INDEX(D134:K134,MIN(8,MAX(1,C134))),FIND("年",INDEX(D134:K134,MIN(8,MAX(1,C134))))+1,FIND("月",INDEX(D134:K134,MIN(8,MAX(1,C134))))-FIND("年",INDEX(D134:K134,MIN(8,MAX(1,C134))))-1)),VALUE(SUBSTITUTE(MID(INDEX(D134:K134,MIN(8,MAX(1,C134))),FIND("月",INDEX(D134:K134,MIN(8,MAX(1,C134))))+1,10),"日",""))),DATE(VALUE(TRIM(MID(SUBSTITUTE(AA134,"/",REPT(" ",50)),1,50))),VALUE(TRIM(MID(SUBSTITUTE(AA134,"/",REPT(" ",50)),51,50))),VALUE(TRIM(MID(SUBSTITUTE(AA134,"/",REPT(" ",50)),101,50))))),IFERROR(DATEVALUE(INDEX(D134:K134,MIN(8,MAX(1,C134)))),"")))</f>
        <v/>
      </c>
      <c r="T134">
        <f>IF(B134="","",IFERROR(MATCH(O134,入力!$C$5:$C$44,0),IFERROR(MATCH(SUBSTITUTE(SUBSTITUTE(P134," ",""),"　",""),入力!$AJ$5:$AJ$44,0),"")))</f>
        <v/>
      </c>
      <c r="U134">
        <f>IF(T134="","",INDEX(入力!$D$5:$D$44,T134))</f>
        <v/>
      </c>
      <c r="V134">
        <f>IF(B134="","",IF(T134="","要確認（名簿と照合できません）",IF(R134="","要確認（資格名がありません）",IF(S134="","要確認（取得日が読めません）",IF((IF(INDEX(入力!$N$5:$N$44,T134)=R134,1,0)+IF(INDEX(入力!$P$5:$P$44,T134)=R134,1,0)+IF(INDEX(入力!$R$5:$R$44,T134)=R134,1,0)+IF(INDEX(入力!$T$5:$T$44,T134)=R134,1,0)+IF(INDEX(入力!$V$5:$V$44,T134)=R134,1,0)+IF(INDEX(入力!$X$5:$X$44,T134)=R134,1,0))+(COUNTIFS($T$6:$T$205,T134,$R$6:$R$205,R134,$X$6:$X$205,"&lt;"&amp;X134))&gt;0,"重複","反映")))))</f>
        <v/>
      </c>
      <c r="W134">
        <f>IF(V134="反映",1,0)</f>
        <v/>
      </c>
      <c r="X134" t="n">
        <v>134</v>
      </c>
      <c r="Y134">
        <f>IF(W134=0,"",COUNTIFS($T$6:$T$205,T134,$W$6:$W$205,1,$S$6:$S$205,"&lt;"&amp;S134)+COUNTIFS($T$6:$T$205,T134,$W$6:$W$205,1,$S$6:$S$205,S134,$X$6:$X$205,"&lt;"&amp;X134)+1)</f>
        <v/>
      </c>
      <c r="Z134">
        <f>IF(Y134="","",T134&amp;"_"&amp;Y134)</f>
        <v/>
      </c>
      <c r="AA134">
        <f>SUBSTITUTE(SUBSTITUTE(SUBSTITUTE(SUBSTITUTE(SUBSTITUTE(INDEX(D134:K134,MIN(8,MAX(1,C134))),"年","/"),"月","/"),"日",""),"-","/"),".","/")</f>
        <v/>
      </c>
    </row>
    <row r="135">
      <c r="A135" s="131" t="n"/>
      <c r="B135">
        <f>TRIM(SUBSTITUTE(SUBSTITUTE(SUBSTITUTE(A135,CHAR(9)," "),"　"," "),CHAR(160)," "))</f>
        <v/>
      </c>
      <c r="C135">
        <f>IF(B135="",0,LEN(B135)-LEN(SUBSTITUTE(B135," ",""))+1)</f>
        <v/>
      </c>
      <c r="D135">
        <f>IF(C135&gt;=1,TRIM(MID(SUBSTITUTE(B135," ",REPT(" ",200)),1,200)),"")</f>
        <v/>
      </c>
      <c r="E135">
        <f>IF(C135&gt;=2,TRIM(MID(SUBSTITUTE(B135," ",REPT(" ",200)),201,200)),"")</f>
        <v/>
      </c>
      <c r="F135">
        <f>IF(C135&gt;=3,TRIM(MID(SUBSTITUTE(B135," ",REPT(" ",200)),401,200)),"")</f>
        <v/>
      </c>
      <c r="G135">
        <f>IF(C135&gt;=4,TRIM(MID(SUBSTITUTE(B135," ",REPT(" ",200)),601,200)),"")</f>
        <v/>
      </c>
      <c r="H135">
        <f>IF(C135&gt;=5,TRIM(MID(SUBSTITUTE(B135," ",REPT(" ",200)),801,200)),"")</f>
        <v/>
      </c>
      <c r="I135">
        <f>IF(C135&gt;=6,TRIM(MID(SUBSTITUTE(B135," ",REPT(" ",200)),1001,200)),"")</f>
        <v/>
      </c>
      <c r="J135">
        <f>IF(C135&gt;=7,TRIM(MID(SUBSTITUTE(B135," ",REPT(" ",200)),1201,200)),"")</f>
        <v/>
      </c>
      <c r="K135">
        <f>IF(C135&gt;=8,TRIM(MID(SUBSTITUTE(B135," ",REPT(" ",200)),1401,200)),"")</f>
        <v/>
      </c>
      <c r="L135">
        <f>SUBSTITUTE(SUBSTITUTE(SUBSTITUTE(D135,"年","-"),"組","-"),"番","")</f>
        <v/>
      </c>
      <c r="M135">
        <f>IF(D135="",0,IF(ISNUMBER(VALUE(SUBSTITUTE(L135,"-",""))),1,0))</f>
        <v/>
      </c>
      <c r="N135">
        <f>IF(M135=0,"",IFERROR(VALUE(TRIM(MID(SUBSTITUTE(L135,"-",REPT(" ",100)),101,100))),""))</f>
        <v/>
      </c>
      <c r="O135">
        <f>IF(M135=0,"",IFERROR(VALUE(TRIM(RIGHT(SUBSTITUTE(L135,"-",REPT(" ",100)),100))),""))</f>
        <v/>
      </c>
      <c r="P135">
        <f>IF(M135=1,E135,D135)</f>
        <v/>
      </c>
      <c r="Q135">
        <f>IF(C135&lt;2,"",TRIM(IF(AND(2&gt;=IF(M135=1,3,2),2&lt;=C135-IF(S135="",0,1)),E135&amp;" ","")&amp;IF(AND(3&gt;=IF(M135=1,3,2),3&lt;=C135-IF(S135="",0,1)),F135&amp;" ","")&amp;IF(AND(4&gt;=IF(M135=1,3,2),4&lt;=C135-IF(S135="",0,1)),G135&amp;" ","")&amp;IF(AND(5&gt;=IF(M135=1,3,2),5&lt;=C135-IF(S135="",0,1)),H135&amp;" ","")&amp;IF(AND(6&gt;=IF(M135=1,3,2),6&lt;=C135-IF(S135="",0,1)),I135&amp;" ","")&amp;IF(AND(7&gt;=IF(M135=1,3,2),7&lt;=C135-IF(S135="",0,1)),J135&amp;" ","")&amp;IF(AND(8&gt;=IF(M135=1,3,2),8&lt;=C135-IF(S135="",0,1)),K135&amp;" ","")))</f>
        <v/>
      </c>
      <c r="R135">
        <f>IF(Q135="","",IFERROR(VLOOKUP(Q135,資格マスタ!$A:$B,2,FALSE),Q135))</f>
        <v/>
      </c>
      <c r="S135" s="132">
        <f>IF(C135&lt;2,"",IFERROR(IF(OR(LEFT(INDEX(D135:K135,MIN(8,MAX(1,C135))),2)="令和",LEFT(INDEX(D135:K135,MIN(8,MAX(1,C135))),2)="平成",LEFT(INDEX(D135:K135,MIN(8,MAX(1,C135))),2)="昭和"),DATE(VALUE(MID(INDEX(D135:K135,MIN(8,MAX(1,C135))),3,FIND("年",INDEX(D135:K135,MIN(8,MAX(1,C135))))-3))+IF(LEFT(INDEX(D135:K135,MIN(8,MAX(1,C135))),2)="令和",2018,IF(LEFT(INDEX(D135:K135,MIN(8,MAX(1,C135))),2)="平成",1988,1925)),VALUE(MID(INDEX(D135:K135,MIN(8,MAX(1,C135))),FIND("年",INDEX(D135:K135,MIN(8,MAX(1,C135))))+1,FIND("月",INDEX(D135:K135,MIN(8,MAX(1,C135))))-FIND("年",INDEX(D135:K135,MIN(8,MAX(1,C135))))-1)),VALUE(SUBSTITUTE(MID(INDEX(D135:K135,MIN(8,MAX(1,C135))),FIND("月",INDEX(D135:K135,MIN(8,MAX(1,C135))))+1,10),"日",""))),DATE(VALUE(TRIM(MID(SUBSTITUTE(AA135,"/",REPT(" ",50)),1,50))),VALUE(TRIM(MID(SUBSTITUTE(AA135,"/",REPT(" ",50)),51,50))),VALUE(TRIM(MID(SUBSTITUTE(AA135,"/",REPT(" ",50)),101,50))))),IFERROR(DATEVALUE(INDEX(D135:K135,MIN(8,MAX(1,C135)))),"")))</f>
        <v/>
      </c>
      <c r="T135">
        <f>IF(B135="","",IFERROR(MATCH(O135,入力!$C$5:$C$44,0),IFERROR(MATCH(SUBSTITUTE(SUBSTITUTE(P135," ",""),"　",""),入力!$AJ$5:$AJ$44,0),"")))</f>
        <v/>
      </c>
      <c r="U135">
        <f>IF(T135="","",INDEX(入力!$D$5:$D$44,T135))</f>
        <v/>
      </c>
      <c r="V135">
        <f>IF(B135="","",IF(T135="","要確認（名簿と照合できません）",IF(R135="","要確認（資格名がありません）",IF(S135="","要確認（取得日が読めません）",IF((IF(INDEX(入力!$N$5:$N$44,T135)=R135,1,0)+IF(INDEX(入力!$P$5:$P$44,T135)=R135,1,0)+IF(INDEX(入力!$R$5:$R$44,T135)=R135,1,0)+IF(INDEX(入力!$T$5:$T$44,T135)=R135,1,0)+IF(INDEX(入力!$V$5:$V$44,T135)=R135,1,0)+IF(INDEX(入力!$X$5:$X$44,T135)=R135,1,0))+(COUNTIFS($T$6:$T$205,T135,$R$6:$R$205,R135,$X$6:$X$205,"&lt;"&amp;X135))&gt;0,"重複","反映")))))</f>
        <v/>
      </c>
      <c r="W135">
        <f>IF(V135="反映",1,0)</f>
        <v/>
      </c>
      <c r="X135" t="n">
        <v>135</v>
      </c>
      <c r="Y135">
        <f>IF(W135=0,"",COUNTIFS($T$6:$T$205,T135,$W$6:$W$205,1,$S$6:$S$205,"&lt;"&amp;S135)+COUNTIFS($T$6:$T$205,T135,$W$6:$W$205,1,$S$6:$S$205,S135,$X$6:$X$205,"&lt;"&amp;X135)+1)</f>
        <v/>
      </c>
      <c r="Z135">
        <f>IF(Y135="","",T135&amp;"_"&amp;Y135)</f>
        <v/>
      </c>
      <c r="AA135">
        <f>SUBSTITUTE(SUBSTITUTE(SUBSTITUTE(SUBSTITUTE(SUBSTITUTE(INDEX(D135:K135,MIN(8,MAX(1,C135))),"年","/"),"月","/"),"日",""),"-","/"),".","/")</f>
        <v/>
      </c>
    </row>
    <row r="136">
      <c r="A136" s="131" t="n"/>
      <c r="B136">
        <f>TRIM(SUBSTITUTE(SUBSTITUTE(SUBSTITUTE(A136,CHAR(9)," "),"　"," "),CHAR(160)," "))</f>
        <v/>
      </c>
      <c r="C136">
        <f>IF(B136="",0,LEN(B136)-LEN(SUBSTITUTE(B136," ",""))+1)</f>
        <v/>
      </c>
      <c r="D136">
        <f>IF(C136&gt;=1,TRIM(MID(SUBSTITUTE(B136," ",REPT(" ",200)),1,200)),"")</f>
        <v/>
      </c>
      <c r="E136">
        <f>IF(C136&gt;=2,TRIM(MID(SUBSTITUTE(B136," ",REPT(" ",200)),201,200)),"")</f>
        <v/>
      </c>
      <c r="F136">
        <f>IF(C136&gt;=3,TRIM(MID(SUBSTITUTE(B136," ",REPT(" ",200)),401,200)),"")</f>
        <v/>
      </c>
      <c r="G136">
        <f>IF(C136&gt;=4,TRIM(MID(SUBSTITUTE(B136," ",REPT(" ",200)),601,200)),"")</f>
        <v/>
      </c>
      <c r="H136">
        <f>IF(C136&gt;=5,TRIM(MID(SUBSTITUTE(B136," ",REPT(" ",200)),801,200)),"")</f>
        <v/>
      </c>
      <c r="I136">
        <f>IF(C136&gt;=6,TRIM(MID(SUBSTITUTE(B136," ",REPT(" ",200)),1001,200)),"")</f>
        <v/>
      </c>
      <c r="J136">
        <f>IF(C136&gt;=7,TRIM(MID(SUBSTITUTE(B136," ",REPT(" ",200)),1201,200)),"")</f>
        <v/>
      </c>
      <c r="K136">
        <f>IF(C136&gt;=8,TRIM(MID(SUBSTITUTE(B136," ",REPT(" ",200)),1401,200)),"")</f>
        <v/>
      </c>
      <c r="L136">
        <f>SUBSTITUTE(SUBSTITUTE(SUBSTITUTE(D136,"年","-"),"組","-"),"番","")</f>
        <v/>
      </c>
      <c r="M136">
        <f>IF(D136="",0,IF(ISNUMBER(VALUE(SUBSTITUTE(L136,"-",""))),1,0))</f>
        <v/>
      </c>
      <c r="N136">
        <f>IF(M136=0,"",IFERROR(VALUE(TRIM(MID(SUBSTITUTE(L136,"-",REPT(" ",100)),101,100))),""))</f>
        <v/>
      </c>
      <c r="O136">
        <f>IF(M136=0,"",IFERROR(VALUE(TRIM(RIGHT(SUBSTITUTE(L136,"-",REPT(" ",100)),100))),""))</f>
        <v/>
      </c>
      <c r="P136">
        <f>IF(M136=1,E136,D136)</f>
        <v/>
      </c>
      <c r="Q136">
        <f>IF(C136&lt;2,"",TRIM(IF(AND(2&gt;=IF(M136=1,3,2),2&lt;=C136-IF(S136="",0,1)),E136&amp;" ","")&amp;IF(AND(3&gt;=IF(M136=1,3,2),3&lt;=C136-IF(S136="",0,1)),F136&amp;" ","")&amp;IF(AND(4&gt;=IF(M136=1,3,2),4&lt;=C136-IF(S136="",0,1)),G136&amp;" ","")&amp;IF(AND(5&gt;=IF(M136=1,3,2),5&lt;=C136-IF(S136="",0,1)),H136&amp;" ","")&amp;IF(AND(6&gt;=IF(M136=1,3,2),6&lt;=C136-IF(S136="",0,1)),I136&amp;" ","")&amp;IF(AND(7&gt;=IF(M136=1,3,2),7&lt;=C136-IF(S136="",0,1)),J136&amp;" ","")&amp;IF(AND(8&gt;=IF(M136=1,3,2),8&lt;=C136-IF(S136="",0,1)),K136&amp;" ","")))</f>
        <v/>
      </c>
      <c r="R136">
        <f>IF(Q136="","",IFERROR(VLOOKUP(Q136,資格マスタ!$A:$B,2,FALSE),Q136))</f>
        <v/>
      </c>
      <c r="S136" s="132">
        <f>IF(C136&lt;2,"",IFERROR(IF(OR(LEFT(INDEX(D136:K136,MIN(8,MAX(1,C136))),2)="令和",LEFT(INDEX(D136:K136,MIN(8,MAX(1,C136))),2)="平成",LEFT(INDEX(D136:K136,MIN(8,MAX(1,C136))),2)="昭和"),DATE(VALUE(MID(INDEX(D136:K136,MIN(8,MAX(1,C136))),3,FIND("年",INDEX(D136:K136,MIN(8,MAX(1,C136))))-3))+IF(LEFT(INDEX(D136:K136,MIN(8,MAX(1,C136))),2)="令和",2018,IF(LEFT(INDEX(D136:K136,MIN(8,MAX(1,C136))),2)="平成",1988,1925)),VALUE(MID(INDEX(D136:K136,MIN(8,MAX(1,C136))),FIND("年",INDEX(D136:K136,MIN(8,MAX(1,C136))))+1,FIND("月",INDEX(D136:K136,MIN(8,MAX(1,C136))))-FIND("年",INDEX(D136:K136,MIN(8,MAX(1,C136))))-1)),VALUE(SUBSTITUTE(MID(INDEX(D136:K136,MIN(8,MAX(1,C136))),FIND("月",INDEX(D136:K136,MIN(8,MAX(1,C136))))+1,10),"日",""))),DATE(VALUE(TRIM(MID(SUBSTITUTE(AA136,"/",REPT(" ",50)),1,50))),VALUE(TRIM(MID(SUBSTITUTE(AA136,"/",REPT(" ",50)),51,50))),VALUE(TRIM(MID(SUBSTITUTE(AA136,"/",REPT(" ",50)),101,50))))),IFERROR(DATEVALUE(INDEX(D136:K136,MIN(8,MAX(1,C136)))),"")))</f>
        <v/>
      </c>
      <c r="T136">
        <f>IF(B136="","",IFERROR(MATCH(O136,入力!$C$5:$C$44,0),IFERROR(MATCH(SUBSTITUTE(SUBSTITUTE(P136," ",""),"　",""),入力!$AJ$5:$AJ$44,0),"")))</f>
        <v/>
      </c>
      <c r="U136">
        <f>IF(T136="","",INDEX(入力!$D$5:$D$44,T136))</f>
        <v/>
      </c>
      <c r="V136">
        <f>IF(B136="","",IF(T136="","要確認（名簿と照合できません）",IF(R136="","要確認（資格名がありません）",IF(S136="","要確認（取得日が読めません）",IF((IF(INDEX(入力!$N$5:$N$44,T136)=R136,1,0)+IF(INDEX(入力!$P$5:$P$44,T136)=R136,1,0)+IF(INDEX(入力!$R$5:$R$44,T136)=R136,1,0)+IF(INDEX(入力!$T$5:$T$44,T136)=R136,1,0)+IF(INDEX(入力!$V$5:$V$44,T136)=R136,1,0)+IF(INDEX(入力!$X$5:$X$44,T136)=R136,1,0))+(COUNTIFS($T$6:$T$205,T136,$R$6:$R$205,R136,$X$6:$X$205,"&lt;"&amp;X136))&gt;0,"重複","反映")))))</f>
        <v/>
      </c>
      <c r="W136">
        <f>IF(V136="反映",1,0)</f>
        <v/>
      </c>
      <c r="X136" t="n">
        <v>136</v>
      </c>
      <c r="Y136">
        <f>IF(W136=0,"",COUNTIFS($T$6:$T$205,T136,$W$6:$W$205,1,$S$6:$S$205,"&lt;"&amp;S136)+COUNTIFS($T$6:$T$205,T136,$W$6:$W$205,1,$S$6:$S$205,S136,$X$6:$X$205,"&lt;"&amp;X136)+1)</f>
        <v/>
      </c>
      <c r="Z136">
        <f>IF(Y136="","",T136&amp;"_"&amp;Y136)</f>
        <v/>
      </c>
      <c r="AA136">
        <f>SUBSTITUTE(SUBSTITUTE(SUBSTITUTE(SUBSTITUTE(SUBSTITUTE(INDEX(D136:K136,MIN(8,MAX(1,C136))),"年","/"),"月","/"),"日",""),"-","/"),".","/")</f>
        <v/>
      </c>
    </row>
    <row r="137">
      <c r="A137" s="131" t="n"/>
      <c r="B137">
        <f>TRIM(SUBSTITUTE(SUBSTITUTE(SUBSTITUTE(A137,CHAR(9)," "),"　"," "),CHAR(160)," "))</f>
        <v/>
      </c>
      <c r="C137">
        <f>IF(B137="",0,LEN(B137)-LEN(SUBSTITUTE(B137," ",""))+1)</f>
        <v/>
      </c>
      <c r="D137">
        <f>IF(C137&gt;=1,TRIM(MID(SUBSTITUTE(B137," ",REPT(" ",200)),1,200)),"")</f>
        <v/>
      </c>
      <c r="E137">
        <f>IF(C137&gt;=2,TRIM(MID(SUBSTITUTE(B137," ",REPT(" ",200)),201,200)),"")</f>
        <v/>
      </c>
      <c r="F137">
        <f>IF(C137&gt;=3,TRIM(MID(SUBSTITUTE(B137," ",REPT(" ",200)),401,200)),"")</f>
        <v/>
      </c>
      <c r="G137">
        <f>IF(C137&gt;=4,TRIM(MID(SUBSTITUTE(B137," ",REPT(" ",200)),601,200)),"")</f>
        <v/>
      </c>
      <c r="H137">
        <f>IF(C137&gt;=5,TRIM(MID(SUBSTITUTE(B137," ",REPT(" ",200)),801,200)),"")</f>
        <v/>
      </c>
      <c r="I137">
        <f>IF(C137&gt;=6,TRIM(MID(SUBSTITUTE(B137," ",REPT(" ",200)),1001,200)),"")</f>
        <v/>
      </c>
      <c r="J137">
        <f>IF(C137&gt;=7,TRIM(MID(SUBSTITUTE(B137," ",REPT(" ",200)),1201,200)),"")</f>
        <v/>
      </c>
      <c r="K137">
        <f>IF(C137&gt;=8,TRIM(MID(SUBSTITUTE(B137," ",REPT(" ",200)),1401,200)),"")</f>
        <v/>
      </c>
      <c r="L137">
        <f>SUBSTITUTE(SUBSTITUTE(SUBSTITUTE(D137,"年","-"),"組","-"),"番","")</f>
        <v/>
      </c>
      <c r="M137">
        <f>IF(D137="",0,IF(ISNUMBER(VALUE(SUBSTITUTE(L137,"-",""))),1,0))</f>
        <v/>
      </c>
      <c r="N137">
        <f>IF(M137=0,"",IFERROR(VALUE(TRIM(MID(SUBSTITUTE(L137,"-",REPT(" ",100)),101,100))),""))</f>
        <v/>
      </c>
      <c r="O137">
        <f>IF(M137=0,"",IFERROR(VALUE(TRIM(RIGHT(SUBSTITUTE(L137,"-",REPT(" ",100)),100))),""))</f>
        <v/>
      </c>
      <c r="P137">
        <f>IF(M137=1,E137,D137)</f>
        <v/>
      </c>
      <c r="Q137">
        <f>IF(C137&lt;2,"",TRIM(IF(AND(2&gt;=IF(M137=1,3,2),2&lt;=C137-IF(S137="",0,1)),E137&amp;" ","")&amp;IF(AND(3&gt;=IF(M137=1,3,2),3&lt;=C137-IF(S137="",0,1)),F137&amp;" ","")&amp;IF(AND(4&gt;=IF(M137=1,3,2),4&lt;=C137-IF(S137="",0,1)),G137&amp;" ","")&amp;IF(AND(5&gt;=IF(M137=1,3,2),5&lt;=C137-IF(S137="",0,1)),H137&amp;" ","")&amp;IF(AND(6&gt;=IF(M137=1,3,2),6&lt;=C137-IF(S137="",0,1)),I137&amp;" ","")&amp;IF(AND(7&gt;=IF(M137=1,3,2),7&lt;=C137-IF(S137="",0,1)),J137&amp;" ","")&amp;IF(AND(8&gt;=IF(M137=1,3,2),8&lt;=C137-IF(S137="",0,1)),K137&amp;" ","")))</f>
        <v/>
      </c>
      <c r="R137">
        <f>IF(Q137="","",IFERROR(VLOOKUP(Q137,資格マスタ!$A:$B,2,FALSE),Q137))</f>
        <v/>
      </c>
      <c r="S137" s="132">
        <f>IF(C137&lt;2,"",IFERROR(IF(OR(LEFT(INDEX(D137:K137,MIN(8,MAX(1,C137))),2)="令和",LEFT(INDEX(D137:K137,MIN(8,MAX(1,C137))),2)="平成",LEFT(INDEX(D137:K137,MIN(8,MAX(1,C137))),2)="昭和"),DATE(VALUE(MID(INDEX(D137:K137,MIN(8,MAX(1,C137))),3,FIND("年",INDEX(D137:K137,MIN(8,MAX(1,C137))))-3))+IF(LEFT(INDEX(D137:K137,MIN(8,MAX(1,C137))),2)="令和",2018,IF(LEFT(INDEX(D137:K137,MIN(8,MAX(1,C137))),2)="平成",1988,1925)),VALUE(MID(INDEX(D137:K137,MIN(8,MAX(1,C137))),FIND("年",INDEX(D137:K137,MIN(8,MAX(1,C137))))+1,FIND("月",INDEX(D137:K137,MIN(8,MAX(1,C137))))-FIND("年",INDEX(D137:K137,MIN(8,MAX(1,C137))))-1)),VALUE(SUBSTITUTE(MID(INDEX(D137:K137,MIN(8,MAX(1,C137))),FIND("月",INDEX(D137:K137,MIN(8,MAX(1,C137))))+1,10),"日",""))),DATE(VALUE(TRIM(MID(SUBSTITUTE(AA137,"/",REPT(" ",50)),1,50))),VALUE(TRIM(MID(SUBSTITUTE(AA137,"/",REPT(" ",50)),51,50))),VALUE(TRIM(MID(SUBSTITUTE(AA137,"/",REPT(" ",50)),101,50))))),IFERROR(DATEVALUE(INDEX(D137:K137,MIN(8,MAX(1,C137)))),"")))</f>
        <v/>
      </c>
      <c r="T137">
        <f>IF(B137="","",IFERROR(MATCH(O137,入力!$C$5:$C$44,0),IFERROR(MATCH(SUBSTITUTE(SUBSTITUTE(P137," ",""),"　",""),入力!$AJ$5:$AJ$44,0),"")))</f>
        <v/>
      </c>
      <c r="U137">
        <f>IF(T137="","",INDEX(入力!$D$5:$D$44,T137))</f>
        <v/>
      </c>
      <c r="V137">
        <f>IF(B137="","",IF(T137="","要確認（名簿と照合できません）",IF(R137="","要確認（資格名がありません）",IF(S137="","要確認（取得日が読めません）",IF((IF(INDEX(入力!$N$5:$N$44,T137)=R137,1,0)+IF(INDEX(入力!$P$5:$P$44,T137)=R137,1,0)+IF(INDEX(入力!$R$5:$R$44,T137)=R137,1,0)+IF(INDEX(入力!$T$5:$T$44,T137)=R137,1,0)+IF(INDEX(入力!$V$5:$V$44,T137)=R137,1,0)+IF(INDEX(入力!$X$5:$X$44,T137)=R137,1,0))+(COUNTIFS($T$6:$T$205,T137,$R$6:$R$205,R137,$X$6:$X$205,"&lt;"&amp;X137))&gt;0,"重複","反映")))))</f>
        <v/>
      </c>
      <c r="W137">
        <f>IF(V137="反映",1,0)</f>
        <v/>
      </c>
      <c r="X137" t="n">
        <v>137</v>
      </c>
      <c r="Y137">
        <f>IF(W137=0,"",COUNTIFS($T$6:$T$205,T137,$W$6:$W$205,1,$S$6:$S$205,"&lt;"&amp;S137)+COUNTIFS($T$6:$T$205,T137,$W$6:$W$205,1,$S$6:$S$205,S137,$X$6:$X$205,"&lt;"&amp;X137)+1)</f>
        <v/>
      </c>
      <c r="Z137">
        <f>IF(Y137="","",T137&amp;"_"&amp;Y137)</f>
        <v/>
      </c>
      <c r="AA137">
        <f>SUBSTITUTE(SUBSTITUTE(SUBSTITUTE(SUBSTITUTE(SUBSTITUTE(INDEX(D137:K137,MIN(8,MAX(1,C137))),"年","/"),"月","/"),"日",""),"-","/"),".","/")</f>
        <v/>
      </c>
    </row>
    <row r="138">
      <c r="A138" s="131" t="n"/>
      <c r="B138">
        <f>TRIM(SUBSTITUTE(SUBSTITUTE(SUBSTITUTE(A138,CHAR(9)," "),"　"," "),CHAR(160)," "))</f>
        <v/>
      </c>
      <c r="C138">
        <f>IF(B138="",0,LEN(B138)-LEN(SUBSTITUTE(B138," ",""))+1)</f>
        <v/>
      </c>
      <c r="D138">
        <f>IF(C138&gt;=1,TRIM(MID(SUBSTITUTE(B138," ",REPT(" ",200)),1,200)),"")</f>
        <v/>
      </c>
      <c r="E138">
        <f>IF(C138&gt;=2,TRIM(MID(SUBSTITUTE(B138," ",REPT(" ",200)),201,200)),"")</f>
        <v/>
      </c>
      <c r="F138">
        <f>IF(C138&gt;=3,TRIM(MID(SUBSTITUTE(B138," ",REPT(" ",200)),401,200)),"")</f>
        <v/>
      </c>
      <c r="G138">
        <f>IF(C138&gt;=4,TRIM(MID(SUBSTITUTE(B138," ",REPT(" ",200)),601,200)),"")</f>
        <v/>
      </c>
      <c r="H138">
        <f>IF(C138&gt;=5,TRIM(MID(SUBSTITUTE(B138," ",REPT(" ",200)),801,200)),"")</f>
        <v/>
      </c>
      <c r="I138">
        <f>IF(C138&gt;=6,TRIM(MID(SUBSTITUTE(B138," ",REPT(" ",200)),1001,200)),"")</f>
        <v/>
      </c>
      <c r="J138">
        <f>IF(C138&gt;=7,TRIM(MID(SUBSTITUTE(B138," ",REPT(" ",200)),1201,200)),"")</f>
        <v/>
      </c>
      <c r="K138">
        <f>IF(C138&gt;=8,TRIM(MID(SUBSTITUTE(B138," ",REPT(" ",200)),1401,200)),"")</f>
        <v/>
      </c>
      <c r="L138">
        <f>SUBSTITUTE(SUBSTITUTE(SUBSTITUTE(D138,"年","-"),"組","-"),"番","")</f>
        <v/>
      </c>
      <c r="M138">
        <f>IF(D138="",0,IF(ISNUMBER(VALUE(SUBSTITUTE(L138,"-",""))),1,0))</f>
        <v/>
      </c>
      <c r="N138">
        <f>IF(M138=0,"",IFERROR(VALUE(TRIM(MID(SUBSTITUTE(L138,"-",REPT(" ",100)),101,100))),""))</f>
        <v/>
      </c>
      <c r="O138">
        <f>IF(M138=0,"",IFERROR(VALUE(TRIM(RIGHT(SUBSTITUTE(L138,"-",REPT(" ",100)),100))),""))</f>
        <v/>
      </c>
      <c r="P138">
        <f>IF(M138=1,E138,D138)</f>
        <v/>
      </c>
      <c r="Q138">
        <f>IF(C138&lt;2,"",TRIM(IF(AND(2&gt;=IF(M138=1,3,2),2&lt;=C138-IF(S138="",0,1)),E138&amp;" ","")&amp;IF(AND(3&gt;=IF(M138=1,3,2),3&lt;=C138-IF(S138="",0,1)),F138&amp;" ","")&amp;IF(AND(4&gt;=IF(M138=1,3,2),4&lt;=C138-IF(S138="",0,1)),G138&amp;" ","")&amp;IF(AND(5&gt;=IF(M138=1,3,2),5&lt;=C138-IF(S138="",0,1)),H138&amp;" ","")&amp;IF(AND(6&gt;=IF(M138=1,3,2),6&lt;=C138-IF(S138="",0,1)),I138&amp;" ","")&amp;IF(AND(7&gt;=IF(M138=1,3,2),7&lt;=C138-IF(S138="",0,1)),J138&amp;" ","")&amp;IF(AND(8&gt;=IF(M138=1,3,2),8&lt;=C138-IF(S138="",0,1)),K138&amp;" ","")))</f>
        <v/>
      </c>
      <c r="R138">
        <f>IF(Q138="","",IFERROR(VLOOKUP(Q138,資格マスタ!$A:$B,2,FALSE),Q138))</f>
        <v/>
      </c>
      <c r="S138" s="132">
        <f>IF(C138&lt;2,"",IFERROR(IF(OR(LEFT(INDEX(D138:K138,MIN(8,MAX(1,C138))),2)="令和",LEFT(INDEX(D138:K138,MIN(8,MAX(1,C138))),2)="平成",LEFT(INDEX(D138:K138,MIN(8,MAX(1,C138))),2)="昭和"),DATE(VALUE(MID(INDEX(D138:K138,MIN(8,MAX(1,C138))),3,FIND("年",INDEX(D138:K138,MIN(8,MAX(1,C138))))-3))+IF(LEFT(INDEX(D138:K138,MIN(8,MAX(1,C138))),2)="令和",2018,IF(LEFT(INDEX(D138:K138,MIN(8,MAX(1,C138))),2)="平成",1988,1925)),VALUE(MID(INDEX(D138:K138,MIN(8,MAX(1,C138))),FIND("年",INDEX(D138:K138,MIN(8,MAX(1,C138))))+1,FIND("月",INDEX(D138:K138,MIN(8,MAX(1,C138))))-FIND("年",INDEX(D138:K138,MIN(8,MAX(1,C138))))-1)),VALUE(SUBSTITUTE(MID(INDEX(D138:K138,MIN(8,MAX(1,C138))),FIND("月",INDEX(D138:K138,MIN(8,MAX(1,C138))))+1,10),"日",""))),DATE(VALUE(TRIM(MID(SUBSTITUTE(AA138,"/",REPT(" ",50)),1,50))),VALUE(TRIM(MID(SUBSTITUTE(AA138,"/",REPT(" ",50)),51,50))),VALUE(TRIM(MID(SUBSTITUTE(AA138,"/",REPT(" ",50)),101,50))))),IFERROR(DATEVALUE(INDEX(D138:K138,MIN(8,MAX(1,C138)))),"")))</f>
        <v/>
      </c>
      <c r="T138">
        <f>IF(B138="","",IFERROR(MATCH(O138,入力!$C$5:$C$44,0),IFERROR(MATCH(SUBSTITUTE(SUBSTITUTE(P138," ",""),"　",""),入力!$AJ$5:$AJ$44,0),"")))</f>
        <v/>
      </c>
      <c r="U138">
        <f>IF(T138="","",INDEX(入力!$D$5:$D$44,T138))</f>
        <v/>
      </c>
      <c r="V138">
        <f>IF(B138="","",IF(T138="","要確認（名簿と照合できません）",IF(R138="","要確認（資格名がありません）",IF(S138="","要確認（取得日が読めません）",IF((IF(INDEX(入力!$N$5:$N$44,T138)=R138,1,0)+IF(INDEX(入力!$P$5:$P$44,T138)=R138,1,0)+IF(INDEX(入力!$R$5:$R$44,T138)=R138,1,0)+IF(INDEX(入力!$T$5:$T$44,T138)=R138,1,0)+IF(INDEX(入力!$V$5:$V$44,T138)=R138,1,0)+IF(INDEX(入力!$X$5:$X$44,T138)=R138,1,0))+(COUNTIFS($T$6:$T$205,T138,$R$6:$R$205,R138,$X$6:$X$205,"&lt;"&amp;X138))&gt;0,"重複","反映")))))</f>
        <v/>
      </c>
      <c r="W138">
        <f>IF(V138="反映",1,0)</f>
        <v/>
      </c>
      <c r="X138" t="n">
        <v>138</v>
      </c>
      <c r="Y138">
        <f>IF(W138=0,"",COUNTIFS($T$6:$T$205,T138,$W$6:$W$205,1,$S$6:$S$205,"&lt;"&amp;S138)+COUNTIFS($T$6:$T$205,T138,$W$6:$W$205,1,$S$6:$S$205,S138,$X$6:$X$205,"&lt;"&amp;X138)+1)</f>
        <v/>
      </c>
      <c r="Z138">
        <f>IF(Y138="","",T138&amp;"_"&amp;Y138)</f>
        <v/>
      </c>
      <c r="AA138">
        <f>SUBSTITUTE(SUBSTITUTE(SUBSTITUTE(SUBSTITUTE(SUBSTITUTE(INDEX(D138:K138,MIN(8,MAX(1,C138))),"年","/"),"月","/"),"日",""),"-","/"),".","/")</f>
        <v/>
      </c>
    </row>
    <row r="139">
      <c r="A139" s="131" t="n"/>
      <c r="B139">
        <f>TRIM(SUBSTITUTE(SUBSTITUTE(SUBSTITUTE(A139,CHAR(9)," "),"　"," "),CHAR(160)," "))</f>
        <v/>
      </c>
      <c r="C139">
        <f>IF(B139="",0,LEN(B139)-LEN(SUBSTITUTE(B139," ",""))+1)</f>
        <v/>
      </c>
      <c r="D139">
        <f>IF(C139&gt;=1,TRIM(MID(SUBSTITUTE(B139," ",REPT(" ",200)),1,200)),"")</f>
        <v/>
      </c>
      <c r="E139">
        <f>IF(C139&gt;=2,TRIM(MID(SUBSTITUTE(B139," ",REPT(" ",200)),201,200)),"")</f>
        <v/>
      </c>
      <c r="F139">
        <f>IF(C139&gt;=3,TRIM(MID(SUBSTITUTE(B139," ",REPT(" ",200)),401,200)),"")</f>
        <v/>
      </c>
      <c r="G139">
        <f>IF(C139&gt;=4,TRIM(MID(SUBSTITUTE(B139," ",REPT(" ",200)),601,200)),"")</f>
        <v/>
      </c>
      <c r="H139">
        <f>IF(C139&gt;=5,TRIM(MID(SUBSTITUTE(B139," ",REPT(" ",200)),801,200)),"")</f>
        <v/>
      </c>
      <c r="I139">
        <f>IF(C139&gt;=6,TRIM(MID(SUBSTITUTE(B139," ",REPT(" ",200)),1001,200)),"")</f>
        <v/>
      </c>
      <c r="J139">
        <f>IF(C139&gt;=7,TRIM(MID(SUBSTITUTE(B139," ",REPT(" ",200)),1201,200)),"")</f>
        <v/>
      </c>
      <c r="K139">
        <f>IF(C139&gt;=8,TRIM(MID(SUBSTITUTE(B139," ",REPT(" ",200)),1401,200)),"")</f>
        <v/>
      </c>
      <c r="L139">
        <f>SUBSTITUTE(SUBSTITUTE(SUBSTITUTE(D139,"年","-"),"組","-"),"番","")</f>
        <v/>
      </c>
      <c r="M139">
        <f>IF(D139="",0,IF(ISNUMBER(VALUE(SUBSTITUTE(L139,"-",""))),1,0))</f>
        <v/>
      </c>
      <c r="N139">
        <f>IF(M139=0,"",IFERROR(VALUE(TRIM(MID(SUBSTITUTE(L139,"-",REPT(" ",100)),101,100))),""))</f>
        <v/>
      </c>
      <c r="O139">
        <f>IF(M139=0,"",IFERROR(VALUE(TRIM(RIGHT(SUBSTITUTE(L139,"-",REPT(" ",100)),100))),""))</f>
        <v/>
      </c>
      <c r="P139">
        <f>IF(M139=1,E139,D139)</f>
        <v/>
      </c>
      <c r="Q139">
        <f>IF(C139&lt;2,"",TRIM(IF(AND(2&gt;=IF(M139=1,3,2),2&lt;=C139-IF(S139="",0,1)),E139&amp;" ","")&amp;IF(AND(3&gt;=IF(M139=1,3,2),3&lt;=C139-IF(S139="",0,1)),F139&amp;" ","")&amp;IF(AND(4&gt;=IF(M139=1,3,2),4&lt;=C139-IF(S139="",0,1)),G139&amp;" ","")&amp;IF(AND(5&gt;=IF(M139=1,3,2),5&lt;=C139-IF(S139="",0,1)),H139&amp;" ","")&amp;IF(AND(6&gt;=IF(M139=1,3,2),6&lt;=C139-IF(S139="",0,1)),I139&amp;" ","")&amp;IF(AND(7&gt;=IF(M139=1,3,2),7&lt;=C139-IF(S139="",0,1)),J139&amp;" ","")&amp;IF(AND(8&gt;=IF(M139=1,3,2),8&lt;=C139-IF(S139="",0,1)),K139&amp;" ","")))</f>
        <v/>
      </c>
      <c r="R139">
        <f>IF(Q139="","",IFERROR(VLOOKUP(Q139,資格マスタ!$A:$B,2,FALSE),Q139))</f>
        <v/>
      </c>
      <c r="S139" s="132">
        <f>IF(C139&lt;2,"",IFERROR(IF(OR(LEFT(INDEX(D139:K139,MIN(8,MAX(1,C139))),2)="令和",LEFT(INDEX(D139:K139,MIN(8,MAX(1,C139))),2)="平成",LEFT(INDEX(D139:K139,MIN(8,MAX(1,C139))),2)="昭和"),DATE(VALUE(MID(INDEX(D139:K139,MIN(8,MAX(1,C139))),3,FIND("年",INDEX(D139:K139,MIN(8,MAX(1,C139))))-3))+IF(LEFT(INDEX(D139:K139,MIN(8,MAX(1,C139))),2)="令和",2018,IF(LEFT(INDEX(D139:K139,MIN(8,MAX(1,C139))),2)="平成",1988,1925)),VALUE(MID(INDEX(D139:K139,MIN(8,MAX(1,C139))),FIND("年",INDEX(D139:K139,MIN(8,MAX(1,C139))))+1,FIND("月",INDEX(D139:K139,MIN(8,MAX(1,C139))))-FIND("年",INDEX(D139:K139,MIN(8,MAX(1,C139))))-1)),VALUE(SUBSTITUTE(MID(INDEX(D139:K139,MIN(8,MAX(1,C139))),FIND("月",INDEX(D139:K139,MIN(8,MAX(1,C139))))+1,10),"日",""))),DATE(VALUE(TRIM(MID(SUBSTITUTE(AA139,"/",REPT(" ",50)),1,50))),VALUE(TRIM(MID(SUBSTITUTE(AA139,"/",REPT(" ",50)),51,50))),VALUE(TRIM(MID(SUBSTITUTE(AA139,"/",REPT(" ",50)),101,50))))),IFERROR(DATEVALUE(INDEX(D139:K139,MIN(8,MAX(1,C139)))),"")))</f>
        <v/>
      </c>
      <c r="T139">
        <f>IF(B139="","",IFERROR(MATCH(O139,入力!$C$5:$C$44,0),IFERROR(MATCH(SUBSTITUTE(SUBSTITUTE(P139," ",""),"　",""),入力!$AJ$5:$AJ$44,0),"")))</f>
        <v/>
      </c>
      <c r="U139">
        <f>IF(T139="","",INDEX(入力!$D$5:$D$44,T139))</f>
        <v/>
      </c>
      <c r="V139">
        <f>IF(B139="","",IF(T139="","要確認（名簿と照合できません）",IF(R139="","要確認（資格名がありません）",IF(S139="","要確認（取得日が読めません）",IF((IF(INDEX(入力!$N$5:$N$44,T139)=R139,1,0)+IF(INDEX(入力!$P$5:$P$44,T139)=R139,1,0)+IF(INDEX(入力!$R$5:$R$44,T139)=R139,1,0)+IF(INDEX(入力!$T$5:$T$44,T139)=R139,1,0)+IF(INDEX(入力!$V$5:$V$44,T139)=R139,1,0)+IF(INDEX(入力!$X$5:$X$44,T139)=R139,1,0))+(COUNTIFS($T$6:$T$205,T139,$R$6:$R$205,R139,$X$6:$X$205,"&lt;"&amp;X139))&gt;0,"重複","反映")))))</f>
        <v/>
      </c>
      <c r="W139">
        <f>IF(V139="反映",1,0)</f>
        <v/>
      </c>
      <c r="X139" t="n">
        <v>139</v>
      </c>
      <c r="Y139">
        <f>IF(W139=0,"",COUNTIFS($T$6:$T$205,T139,$W$6:$W$205,1,$S$6:$S$205,"&lt;"&amp;S139)+COUNTIFS($T$6:$T$205,T139,$W$6:$W$205,1,$S$6:$S$205,S139,$X$6:$X$205,"&lt;"&amp;X139)+1)</f>
        <v/>
      </c>
      <c r="Z139">
        <f>IF(Y139="","",T139&amp;"_"&amp;Y139)</f>
        <v/>
      </c>
      <c r="AA139">
        <f>SUBSTITUTE(SUBSTITUTE(SUBSTITUTE(SUBSTITUTE(SUBSTITUTE(INDEX(D139:K139,MIN(8,MAX(1,C139))),"年","/"),"月","/"),"日",""),"-","/"),".","/")</f>
        <v/>
      </c>
    </row>
    <row r="140">
      <c r="A140" s="131" t="n"/>
      <c r="B140">
        <f>TRIM(SUBSTITUTE(SUBSTITUTE(SUBSTITUTE(A140,CHAR(9)," "),"　"," "),CHAR(160)," "))</f>
        <v/>
      </c>
      <c r="C140">
        <f>IF(B140="",0,LEN(B140)-LEN(SUBSTITUTE(B140," ",""))+1)</f>
        <v/>
      </c>
      <c r="D140">
        <f>IF(C140&gt;=1,TRIM(MID(SUBSTITUTE(B140," ",REPT(" ",200)),1,200)),"")</f>
        <v/>
      </c>
      <c r="E140">
        <f>IF(C140&gt;=2,TRIM(MID(SUBSTITUTE(B140," ",REPT(" ",200)),201,200)),"")</f>
        <v/>
      </c>
      <c r="F140">
        <f>IF(C140&gt;=3,TRIM(MID(SUBSTITUTE(B140," ",REPT(" ",200)),401,200)),"")</f>
        <v/>
      </c>
      <c r="G140">
        <f>IF(C140&gt;=4,TRIM(MID(SUBSTITUTE(B140," ",REPT(" ",200)),601,200)),"")</f>
        <v/>
      </c>
      <c r="H140">
        <f>IF(C140&gt;=5,TRIM(MID(SUBSTITUTE(B140," ",REPT(" ",200)),801,200)),"")</f>
        <v/>
      </c>
      <c r="I140">
        <f>IF(C140&gt;=6,TRIM(MID(SUBSTITUTE(B140," ",REPT(" ",200)),1001,200)),"")</f>
        <v/>
      </c>
      <c r="J140">
        <f>IF(C140&gt;=7,TRIM(MID(SUBSTITUTE(B140," ",REPT(" ",200)),1201,200)),"")</f>
        <v/>
      </c>
      <c r="K140">
        <f>IF(C140&gt;=8,TRIM(MID(SUBSTITUTE(B140," ",REPT(" ",200)),1401,200)),"")</f>
        <v/>
      </c>
      <c r="L140">
        <f>SUBSTITUTE(SUBSTITUTE(SUBSTITUTE(D140,"年","-"),"組","-"),"番","")</f>
        <v/>
      </c>
      <c r="M140">
        <f>IF(D140="",0,IF(ISNUMBER(VALUE(SUBSTITUTE(L140,"-",""))),1,0))</f>
        <v/>
      </c>
      <c r="N140">
        <f>IF(M140=0,"",IFERROR(VALUE(TRIM(MID(SUBSTITUTE(L140,"-",REPT(" ",100)),101,100))),""))</f>
        <v/>
      </c>
      <c r="O140">
        <f>IF(M140=0,"",IFERROR(VALUE(TRIM(RIGHT(SUBSTITUTE(L140,"-",REPT(" ",100)),100))),""))</f>
        <v/>
      </c>
      <c r="P140">
        <f>IF(M140=1,E140,D140)</f>
        <v/>
      </c>
      <c r="Q140">
        <f>IF(C140&lt;2,"",TRIM(IF(AND(2&gt;=IF(M140=1,3,2),2&lt;=C140-IF(S140="",0,1)),E140&amp;" ","")&amp;IF(AND(3&gt;=IF(M140=1,3,2),3&lt;=C140-IF(S140="",0,1)),F140&amp;" ","")&amp;IF(AND(4&gt;=IF(M140=1,3,2),4&lt;=C140-IF(S140="",0,1)),G140&amp;" ","")&amp;IF(AND(5&gt;=IF(M140=1,3,2),5&lt;=C140-IF(S140="",0,1)),H140&amp;" ","")&amp;IF(AND(6&gt;=IF(M140=1,3,2),6&lt;=C140-IF(S140="",0,1)),I140&amp;" ","")&amp;IF(AND(7&gt;=IF(M140=1,3,2),7&lt;=C140-IF(S140="",0,1)),J140&amp;" ","")&amp;IF(AND(8&gt;=IF(M140=1,3,2),8&lt;=C140-IF(S140="",0,1)),K140&amp;" ","")))</f>
        <v/>
      </c>
      <c r="R140">
        <f>IF(Q140="","",IFERROR(VLOOKUP(Q140,資格マスタ!$A:$B,2,FALSE),Q140))</f>
        <v/>
      </c>
      <c r="S140" s="132">
        <f>IF(C140&lt;2,"",IFERROR(IF(OR(LEFT(INDEX(D140:K140,MIN(8,MAX(1,C140))),2)="令和",LEFT(INDEX(D140:K140,MIN(8,MAX(1,C140))),2)="平成",LEFT(INDEX(D140:K140,MIN(8,MAX(1,C140))),2)="昭和"),DATE(VALUE(MID(INDEX(D140:K140,MIN(8,MAX(1,C140))),3,FIND("年",INDEX(D140:K140,MIN(8,MAX(1,C140))))-3))+IF(LEFT(INDEX(D140:K140,MIN(8,MAX(1,C140))),2)="令和",2018,IF(LEFT(INDEX(D140:K140,MIN(8,MAX(1,C140))),2)="平成",1988,1925)),VALUE(MID(INDEX(D140:K140,MIN(8,MAX(1,C140))),FIND("年",INDEX(D140:K140,MIN(8,MAX(1,C140))))+1,FIND("月",INDEX(D140:K140,MIN(8,MAX(1,C140))))-FIND("年",INDEX(D140:K140,MIN(8,MAX(1,C140))))-1)),VALUE(SUBSTITUTE(MID(INDEX(D140:K140,MIN(8,MAX(1,C140))),FIND("月",INDEX(D140:K140,MIN(8,MAX(1,C140))))+1,10),"日",""))),DATE(VALUE(TRIM(MID(SUBSTITUTE(AA140,"/",REPT(" ",50)),1,50))),VALUE(TRIM(MID(SUBSTITUTE(AA140,"/",REPT(" ",50)),51,50))),VALUE(TRIM(MID(SUBSTITUTE(AA140,"/",REPT(" ",50)),101,50))))),IFERROR(DATEVALUE(INDEX(D140:K140,MIN(8,MAX(1,C140)))),"")))</f>
        <v/>
      </c>
      <c r="T140">
        <f>IF(B140="","",IFERROR(MATCH(O140,入力!$C$5:$C$44,0),IFERROR(MATCH(SUBSTITUTE(SUBSTITUTE(P140," ",""),"　",""),入力!$AJ$5:$AJ$44,0),"")))</f>
        <v/>
      </c>
      <c r="U140">
        <f>IF(T140="","",INDEX(入力!$D$5:$D$44,T140))</f>
        <v/>
      </c>
      <c r="V140">
        <f>IF(B140="","",IF(T140="","要確認（名簿と照合できません）",IF(R140="","要確認（資格名がありません）",IF(S140="","要確認（取得日が読めません）",IF((IF(INDEX(入力!$N$5:$N$44,T140)=R140,1,0)+IF(INDEX(入力!$P$5:$P$44,T140)=R140,1,0)+IF(INDEX(入力!$R$5:$R$44,T140)=R140,1,0)+IF(INDEX(入力!$T$5:$T$44,T140)=R140,1,0)+IF(INDEX(入力!$V$5:$V$44,T140)=R140,1,0)+IF(INDEX(入力!$X$5:$X$44,T140)=R140,1,0))+(COUNTIFS($T$6:$T$205,T140,$R$6:$R$205,R140,$X$6:$X$205,"&lt;"&amp;X140))&gt;0,"重複","反映")))))</f>
        <v/>
      </c>
      <c r="W140">
        <f>IF(V140="反映",1,0)</f>
        <v/>
      </c>
      <c r="X140" t="n">
        <v>140</v>
      </c>
      <c r="Y140">
        <f>IF(W140=0,"",COUNTIFS($T$6:$T$205,T140,$W$6:$W$205,1,$S$6:$S$205,"&lt;"&amp;S140)+COUNTIFS($T$6:$T$205,T140,$W$6:$W$205,1,$S$6:$S$205,S140,$X$6:$X$205,"&lt;"&amp;X140)+1)</f>
        <v/>
      </c>
      <c r="Z140">
        <f>IF(Y140="","",T140&amp;"_"&amp;Y140)</f>
        <v/>
      </c>
      <c r="AA140">
        <f>SUBSTITUTE(SUBSTITUTE(SUBSTITUTE(SUBSTITUTE(SUBSTITUTE(INDEX(D140:K140,MIN(8,MAX(1,C140))),"年","/"),"月","/"),"日",""),"-","/"),".","/")</f>
        <v/>
      </c>
    </row>
    <row r="141">
      <c r="A141" s="131" t="n"/>
      <c r="B141">
        <f>TRIM(SUBSTITUTE(SUBSTITUTE(SUBSTITUTE(A141,CHAR(9)," "),"　"," "),CHAR(160)," "))</f>
        <v/>
      </c>
      <c r="C141">
        <f>IF(B141="",0,LEN(B141)-LEN(SUBSTITUTE(B141," ",""))+1)</f>
        <v/>
      </c>
      <c r="D141">
        <f>IF(C141&gt;=1,TRIM(MID(SUBSTITUTE(B141," ",REPT(" ",200)),1,200)),"")</f>
        <v/>
      </c>
      <c r="E141">
        <f>IF(C141&gt;=2,TRIM(MID(SUBSTITUTE(B141," ",REPT(" ",200)),201,200)),"")</f>
        <v/>
      </c>
      <c r="F141">
        <f>IF(C141&gt;=3,TRIM(MID(SUBSTITUTE(B141," ",REPT(" ",200)),401,200)),"")</f>
        <v/>
      </c>
      <c r="G141">
        <f>IF(C141&gt;=4,TRIM(MID(SUBSTITUTE(B141," ",REPT(" ",200)),601,200)),"")</f>
        <v/>
      </c>
      <c r="H141">
        <f>IF(C141&gt;=5,TRIM(MID(SUBSTITUTE(B141," ",REPT(" ",200)),801,200)),"")</f>
        <v/>
      </c>
      <c r="I141">
        <f>IF(C141&gt;=6,TRIM(MID(SUBSTITUTE(B141," ",REPT(" ",200)),1001,200)),"")</f>
        <v/>
      </c>
      <c r="J141">
        <f>IF(C141&gt;=7,TRIM(MID(SUBSTITUTE(B141," ",REPT(" ",200)),1201,200)),"")</f>
        <v/>
      </c>
      <c r="K141">
        <f>IF(C141&gt;=8,TRIM(MID(SUBSTITUTE(B141," ",REPT(" ",200)),1401,200)),"")</f>
        <v/>
      </c>
      <c r="L141">
        <f>SUBSTITUTE(SUBSTITUTE(SUBSTITUTE(D141,"年","-"),"組","-"),"番","")</f>
        <v/>
      </c>
      <c r="M141">
        <f>IF(D141="",0,IF(ISNUMBER(VALUE(SUBSTITUTE(L141,"-",""))),1,0))</f>
        <v/>
      </c>
      <c r="N141">
        <f>IF(M141=0,"",IFERROR(VALUE(TRIM(MID(SUBSTITUTE(L141,"-",REPT(" ",100)),101,100))),""))</f>
        <v/>
      </c>
      <c r="O141">
        <f>IF(M141=0,"",IFERROR(VALUE(TRIM(RIGHT(SUBSTITUTE(L141,"-",REPT(" ",100)),100))),""))</f>
        <v/>
      </c>
      <c r="P141">
        <f>IF(M141=1,E141,D141)</f>
        <v/>
      </c>
      <c r="Q141">
        <f>IF(C141&lt;2,"",TRIM(IF(AND(2&gt;=IF(M141=1,3,2),2&lt;=C141-IF(S141="",0,1)),E141&amp;" ","")&amp;IF(AND(3&gt;=IF(M141=1,3,2),3&lt;=C141-IF(S141="",0,1)),F141&amp;" ","")&amp;IF(AND(4&gt;=IF(M141=1,3,2),4&lt;=C141-IF(S141="",0,1)),G141&amp;" ","")&amp;IF(AND(5&gt;=IF(M141=1,3,2),5&lt;=C141-IF(S141="",0,1)),H141&amp;" ","")&amp;IF(AND(6&gt;=IF(M141=1,3,2),6&lt;=C141-IF(S141="",0,1)),I141&amp;" ","")&amp;IF(AND(7&gt;=IF(M141=1,3,2),7&lt;=C141-IF(S141="",0,1)),J141&amp;" ","")&amp;IF(AND(8&gt;=IF(M141=1,3,2),8&lt;=C141-IF(S141="",0,1)),K141&amp;" ","")))</f>
        <v/>
      </c>
      <c r="R141">
        <f>IF(Q141="","",IFERROR(VLOOKUP(Q141,資格マスタ!$A:$B,2,FALSE),Q141))</f>
        <v/>
      </c>
      <c r="S141" s="132">
        <f>IF(C141&lt;2,"",IFERROR(IF(OR(LEFT(INDEX(D141:K141,MIN(8,MAX(1,C141))),2)="令和",LEFT(INDEX(D141:K141,MIN(8,MAX(1,C141))),2)="平成",LEFT(INDEX(D141:K141,MIN(8,MAX(1,C141))),2)="昭和"),DATE(VALUE(MID(INDEX(D141:K141,MIN(8,MAX(1,C141))),3,FIND("年",INDEX(D141:K141,MIN(8,MAX(1,C141))))-3))+IF(LEFT(INDEX(D141:K141,MIN(8,MAX(1,C141))),2)="令和",2018,IF(LEFT(INDEX(D141:K141,MIN(8,MAX(1,C141))),2)="平成",1988,1925)),VALUE(MID(INDEX(D141:K141,MIN(8,MAX(1,C141))),FIND("年",INDEX(D141:K141,MIN(8,MAX(1,C141))))+1,FIND("月",INDEX(D141:K141,MIN(8,MAX(1,C141))))-FIND("年",INDEX(D141:K141,MIN(8,MAX(1,C141))))-1)),VALUE(SUBSTITUTE(MID(INDEX(D141:K141,MIN(8,MAX(1,C141))),FIND("月",INDEX(D141:K141,MIN(8,MAX(1,C141))))+1,10),"日",""))),DATE(VALUE(TRIM(MID(SUBSTITUTE(AA141,"/",REPT(" ",50)),1,50))),VALUE(TRIM(MID(SUBSTITUTE(AA141,"/",REPT(" ",50)),51,50))),VALUE(TRIM(MID(SUBSTITUTE(AA141,"/",REPT(" ",50)),101,50))))),IFERROR(DATEVALUE(INDEX(D141:K141,MIN(8,MAX(1,C141)))),"")))</f>
        <v/>
      </c>
      <c r="T141">
        <f>IF(B141="","",IFERROR(MATCH(O141,入力!$C$5:$C$44,0),IFERROR(MATCH(SUBSTITUTE(SUBSTITUTE(P141," ",""),"　",""),入力!$AJ$5:$AJ$44,0),"")))</f>
        <v/>
      </c>
      <c r="U141">
        <f>IF(T141="","",INDEX(入力!$D$5:$D$44,T141))</f>
        <v/>
      </c>
      <c r="V141">
        <f>IF(B141="","",IF(T141="","要確認（名簿と照合できません）",IF(R141="","要確認（資格名がありません）",IF(S141="","要確認（取得日が読めません）",IF((IF(INDEX(入力!$N$5:$N$44,T141)=R141,1,0)+IF(INDEX(入力!$P$5:$P$44,T141)=R141,1,0)+IF(INDEX(入力!$R$5:$R$44,T141)=R141,1,0)+IF(INDEX(入力!$T$5:$T$44,T141)=R141,1,0)+IF(INDEX(入力!$V$5:$V$44,T141)=R141,1,0)+IF(INDEX(入力!$X$5:$X$44,T141)=R141,1,0))+(COUNTIFS($T$6:$T$205,T141,$R$6:$R$205,R141,$X$6:$X$205,"&lt;"&amp;X141))&gt;0,"重複","反映")))))</f>
        <v/>
      </c>
      <c r="W141">
        <f>IF(V141="反映",1,0)</f>
        <v/>
      </c>
      <c r="X141" t="n">
        <v>141</v>
      </c>
      <c r="Y141">
        <f>IF(W141=0,"",COUNTIFS($T$6:$T$205,T141,$W$6:$W$205,1,$S$6:$S$205,"&lt;"&amp;S141)+COUNTIFS($T$6:$T$205,T141,$W$6:$W$205,1,$S$6:$S$205,S141,$X$6:$X$205,"&lt;"&amp;X141)+1)</f>
        <v/>
      </c>
      <c r="Z141">
        <f>IF(Y141="","",T141&amp;"_"&amp;Y141)</f>
        <v/>
      </c>
      <c r="AA141">
        <f>SUBSTITUTE(SUBSTITUTE(SUBSTITUTE(SUBSTITUTE(SUBSTITUTE(INDEX(D141:K141,MIN(8,MAX(1,C141))),"年","/"),"月","/"),"日",""),"-","/"),".","/")</f>
        <v/>
      </c>
    </row>
    <row r="142">
      <c r="A142" s="131" t="n"/>
      <c r="B142">
        <f>TRIM(SUBSTITUTE(SUBSTITUTE(SUBSTITUTE(A142,CHAR(9)," "),"　"," "),CHAR(160)," "))</f>
        <v/>
      </c>
      <c r="C142">
        <f>IF(B142="",0,LEN(B142)-LEN(SUBSTITUTE(B142," ",""))+1)</f>
        <v/>
      </c>
      <c r="D142">
        <f>IF(C142&gt;=1,TRIM(MID(SUBSTITUTE(B142," ",REPT(" ",200)),1,200)),"")</f>
        <v/>
      </c>
      <c r="E142">
        <f>IF(C142&gt;=2,TRIM(MID(SUBSTITUTE(B142," ",REPT(" ",200)),201,200)),"")</f>
        <v/>
      </c>
      <c r="F142">
        <f>IF(C142&gt;=3,TRIM(MID(SUBSTITUTE(B142," ",REPT(" ",200)),401,200)),"")</f>
        <v/>
      </c>
      <c r="G142">
        <f>IF(C142&gt;=4,TRIM(MID(SUBSTITUTE(B142," ",REPT(" ",200)),601,200)),"")</f>
        <v/>
      </c>
      <c r="H142">
        <f>IF(C142&gt;=5,TRIM(MID(SUBSTITUTE(B142," ",REPT(" ",200)),801,200)),"")</f>
        <v/>
      </c>
      <c r="I142">
        <f>IF(C142&gt;=6,TRIM(MID(SUBSTITUTE(B142," ",REPT(" ",200)),1001,200)),"")</f>
        <v/>
      </c>
      <c r="J142">
        <f>IF(C142&gt;=7,TRIM(MID(SUBSTITUTE(B142," ",REPT(" ",200)),1201,200)),"")</f>
        <v/>
      </c>
      <c r="K142">
        <f>IF(C142&gt;=8,TRIM(MID(SUBSTITUTE(B142," ",REPT(" ",200)),1401,200)),"")</f>
        <v/>
      </c>
      <c r="L142">
        <f>SUBSTITUTE(SUBSTITUTE(SUBSTITUTE(D142,"年","-"),"組","-"),"番","")</f>
        <v/>
      </c>
      <c r="M142">
        <f>IF(D142="",0,IF(ISNUMBER(VALUE(SUBSTITUTE(L142,"-",""))),1,0))</f>
        <v/>
      </c>
      <c r="N142">
        <f>IF(M142=0,"",IFERROR(VALUE(TRIM(MID(SUBSTITUTE(L142,"-",REPT(" ",100)),101,100))),""))</f>
        <v/>
      </c>
      <c r="O142">
        <f>IF(M142=0,"",IFERROR(VALUE(TRIM(RIGHT(SUBSTITUTE(L142,"-",REPT(" ",100)),100))),""))</f>
        <v/>
      </c>
      <c r="P142">
        <f>IF(M142=1,E142,D142)</f>
        <v/>
      </c>
      <c r="Q142">
        <f>IF(C142&lt;2,"",TRIM(IF(AND(2&gt;=IF(M142=1,3,2),2&lt;=C142-IF(S142="",0,1)),E142&amp;" ","")&amp;IF(AND(3&gt;=IF(M142=1,3,2),3&lt;=C142-IF(S142="",0,1)),F142&amp;" ","")&amp;IF(AND(4&gt;=IF(M142=1,3,2),4&lt;=C142-IF(S142="",0,1)),G142&amp;" ","")&amp;IF(AND(5&gt;=IF(M142=1,3,2),5&lt;=C142-IF(S142="",0,1)),H142&amp;" ","")&amp;IF(AND(6&gt;=IF(M142=1,3,2),6&lt;=C142-IF(S142="",0,1)),I142&amp;" ","")&amp;IF(AND(7&gt;=IF(M142=1,3,2),7&lt;=C142-IF(S142="",0,1)),J142&amp;" ","")&amp;IF(AND(8&gt;=IF(M142=1,3,2),8&lt;=C142-IF(S142="",0,1)),K142&amp;" ","")))</f>
        <v/>
      </c>
      <c r="R142">
        <f>IF(Q142="","",IFERROR(VLOOKUP(Q142,資格マスタ!$A:$B,2,FALSE),Q142))</f>
        <v/>
      </c>
      <c r="S142" s="132">
        <f>IF(C142&lt;2,"",IFERROR(IF(OR(LEFT(INDEX(D142:K142,MIN(8,MAX(1,C142))),2)="令和",LEFT(INDEX(D142:K142,MIN(8,MAX(1,C142))),2)="平成",LEFT(INDEX(D142:K142,MIN(8,MAX(1,C142))),2)="昭和"),DATE(VALUE(MID(INDEX(D142:K142,MIN(8,MAX(1,C142))),3,FIND("年",INDEX(D142:K142,MIN(8,MAX(1,C142))))-3))+IF(LEFT(INDEX(D142:K142,MIN(8,MAX(1,C142))),2)="令和",2018,IF(LEFT(INDEX(D142:K142,MIN(8,MAX(1,C142))),2)="平成",1988,1925)),VALUE(MID(INDEX(D142:K142,MIN(8,MAX(1,C142))),FIND("年",INDEX(D142:K142,MIN(8,MAX(1,C142))))+1,FIND("月",INDEX(D142:K142,MIN(8,MAX(1,C142))))-FIND("年",INDEX(D142:K142,MIN(8,MAX(1,C142))))-1)),VALUE(SUBSTITUTE(MID(INDEX(D142:K142,MIN(8,MAX(1,C142))),FIND("月",INDEX(D142:K142,MIN(8,MAX(1,C142))))+1,10),"日",""))),DATE(VALUE(TRIM(MID(SUBSTITUTE(AA142,"/",REPT(" ",50)),1,50))),VALUE(TRIM(MID(SUBSTITUTE(AA142,"/",REPT(" ",50)),51,50))),VALUE(TRIM(MID(SUBSTITUTE(AA142,"/",REPT(" ",50)),101,50))))),IFERROR(DATEVALUE(INDEX(D142:K142,MIN(8,MAX(1,C142)))),"")))</f>
        <v/>
      </c>
      <c r="T142">
        <f>IF(B142="","",IFERROR(MATCH(O142,入力!$C$5:$C$44,0),IFERROR(MATCH(SUBSTITUTE(SUBSTITUTE(P142," ",""),"　",""),入力!$AJ$5:$AJ$44,0),"")))</f>
        <v/>
      </c>
      <c r="U142">
        <f>IF(T142="","",INDEX(入力!$D$5:$D$44,T142))</f>
        <v/>
      </c>
      <c r="V142">
        <f>IF(B142="","",IF(T142="","要確認（名簿と照合できません）",IF(R142="","要確認（資格名がありません）",IF(S142="","要確認（取得日が読めません）",IF((IF(INDEX(入力!$N$5:$N$44,T142)=R142,1,0)+IF(INDEX(入力!$P$5:$P$44,T142)=R142,1,0)+IF(INDEX(入力!$R$5:$R$44,T142)=R142,1,0)+IF(INDEX(入力!$T$5:$T$44,T142)=R142,1,0)+IF(INDEX(入力!$V$5:$V$44,T142)=R142,1,0)+IF(INDEX(入力!$X$5:$X$44,T142)=R142,1,0))+(COUNTIFS($T$6:$T$205,T142,$R$6:$R$205,R142,$X$6:$X$205,"&lt;"&amp;X142))&gt;0,"重複","反映")))))</f>
        <v/>
      </c>
      <c r="W142">
        <f>IF(V142="反映",1,0)</f>
        <v/>
      </c>
      <c r="X142" t="n">
        <v>142</v>
      </c>
      <c r="Y142">
        <f>IF(W142=0,"",COUNTIFS($T$6:$T$205,T142,$W$6:$W$205,1,$S$6:$S$205,"&lt;"&amp;S142)+COUNTIFS($T$6:$T$205,T142,$W$6:$W$205,1,$S$6:$S$205,S142,$X$6:$X$205,"&lt;"&amp;X142)+1)</f>
        <v/>
      </c>
      <c r="Z142">
        <f>IF(Y142="","",T142&amp;"_"&amp;Y142)</f>
        <v/>
      </c>
      <c r="AA142">
        <f>SUBSTITUTE(SUBSTITUTE(SUBSTITUTE(SUBSTITUTE(SUBSTITUTE(INDEX(D142:K142,MIN(8,MAX(1,C142))),"年","/"),"月","/"),"日",""),"-","/"),".","/")</f>
        <v/>
      </c>
    </row>
    <row r="143">
      <c r="A143" s="131" t="n"/>
      <c r="B143">
        <f>TRIM(SUBSTITUTE(SUBSTITUTE(SUBSTITUTE(A143,CHAR(9)," "),"　"," "),CHAR(160)," "))</f>
        <v/>
      </c>
      <c r="C143">
        <f>IF(B143="",0,LEN(B143)-LEN(SUBSTITUTE(B143," ",""))+1)</f>
        <v/>
      </c>
      <c r="D143">
        <f>IF(C143&gt;=1,TRIM(MID(SUBSTITUTE(B143," ",REPT(" ",200)),1,200)),"")</f>
        <v/>
      </c>
      <c r="E143">
        <f>IF(C143&gt;=2,TRIM(MID(SUBSTITUTE(B143," ",REPT(" ",200)),201,200)),"")</f>
        <v/>
      </c>
      <c r="F143">
        <f>IF(C143&gt;=3,TRIM(MID(SUBSTITUTE(B143," ",REPT(" ",200)),401,200)),"")</f>
        <v/>
      </c>
      <c r="G143">
        <f>IF(C143&gt;=4,TRIM(MID(SUBSTITUTE(B143," ",REPT(" ",200)),601,200)),"")</f>
        <v/>
      </c>
      <c r="H143">
        <f>IF(C143&gt;=5,TRIM(MID(SUBSTITUTE(B143," ",REPT(" ",200)),801,200)),"")</f>
        <v/>
      </c>
      <c r="I143">
        <f>IF(C143&gt;=6,TRIM(MID(SUBSTITUTE(B143," ",REPT(" ",200)),1001,200)),"")</f>
        <v/>
      </c>
      <c r="J143">
        <f>IF(C143&gt;=7,TRIM(MID(SUBSTITUTE(B143," ",REPT(" ",200)),1201,200)),"")</f>
        <v/>
      </c>
      <c r="K143">
        <f>IF(C143&gt;=8,TRIM(MID(SUBSTITUTE(B143," ",REPT(" ",200)),1401,200)),"")</f>
        <v/>
      </c>
      <c r="L143">
        <f>SUBSTITUTE(SUBSTITUTE(SUBSTITUTE(D143,"年","-"),"組","-"),"番","")</f>
        <v/>
      </c>
      <c r="M143">
        <f>IF(D143="",0,IF(ISNUMBER(VALUE(SUBSTITUTE(L143,"-",""))),1,0))</f>
        <v/>
      </c>
      <c r="N143">
        <f>IF(M143=0,"",IFERROR(VALUE(TRIM(MID(SUBSTITUTE(L143,"-",REPT(" ",100)),101,100))),""))</f>
        <v/>
      </c>
      <c r="O143">
        <f>IF(M143=0,"",IFERROR(VALUE(TRIM(RIGHT(SUBSTITUTE(L143,"-",REPT(" ",100)),100))),""))</f>
        <v/>
      </c>
      <c r="P143">
        <f>IF(M143=1,E143,D143)</f>
        <v/>
      </c>
      <c r="Q143">
        <f>IF(C143&lt;2,"",TRIM(IF(AND(2&gt;=IF(M143=1,3,2),2&lt;=C143-IF(S143="",0,1)),E143&amp;" ","")&amp;IF(AND(3&gt;=IF(M143=1,3,2),3&lt;=C143-IF(S143="",0,1)),F143&amp;" ","")&amp;IF(AND(4&gt;=IF(M143=1,3,2),4&lt;=C143-IF(S143="",0,1)),G143&amp;" ","")&amp;IF(AND(5&gt;=IF(M143=1,3,2),5&lt;=C143-IF(S143="",0,1)),H143&amp;" ","")&amp;IF(AND(6&gt;=IF(M143=1,3,2),6&lt;=C143-IF(S143="",0,1)),I143&amp;" ","")&amp;IF(AND(7&gt;=IF(M143=1,3,2),7&lt;=C143-IF(S143="",0,1)),J143&amp;" ","")&amp;IF(AND(8&gt;=IF(M143=1,3,2),8&lt;=C143-IF(S143="",0,1)),K143&amp;" ","")))</f>
        <v/>
      </c>
      <c r="R143">
        <f>IF(Q143="","",IFERROR(VLOOKUP(Q143,資格マスタ!$A:$B,2,FALSE),Q143))</f>
        <v/>
      </c>
      <c r="S143" s="132">
        <f>IF(C143&lt;2,"",IFERROR(IF(OR(LEFT(INDEX(D143:K143,MIN(8,MAX(1,C143))),2)="令和",LEFT(INDEX(D143:K143,MIN(8,MAX(1,C143))),2)="平成",LEFT(INDEX(D143:K143,MIN(8,MAX(1,C143))),2)="昭和"),DATE(VALUE(MID(INDEX(D143:K143,MIN(8,MAX(1,C143))),3,FIND("年",INDEX(D143:K143,MIN(8,MAX(1,C143))))-3))+IF(LEFT(INDEX(D143:K143,MIN(8,MAX(1,C143))),2)="令和",2018,IF(LEFT(INDEX(D143:K143,MIN(8,MAX(1,C143))),2)="平成",1988,1925)),VALUE(MID(INDEX(D143:K143,MIN(8,MAX(1,C143))),FIND("年",INDEX(D143:K143,MIN(8,MAX(1,C143))))+1,FIND("月",INDEX(D143:K143,MIN(8,MAX(1,C143))))-FIND("年",INDEX(D143:K143,MIN(8,MAX(1,C143))))-1)),VALUE(SUBSTITUTE(MID(INDEX(D143:K143,MIN(8,MAX(1,C143))),FIND("月",INDEX(D143:K143,MIN(8,MAX(1,C143))))+1,10),"日",""))),DATE(VALUE(TRIM(MID(SUBSTITUTE(AA143,"/",REPT(" ",50)),1,50))),VALUE(TRIM(MID(SUBSTITUTE(AA143,"/",REPT(" ",50)),51,50))),VALUE(TRIM(MID(SUBSTITUTE(AA143,"/",REPT(" ",50)),101,50))))),IFERROR(DATEVALUE(INDEX(D143:K143,MIN(8,MAX(1,C143)))),"")))</f>
        <v/>
      </c>
      <c r="T143">
        <f>IF(B143="","",IFERROR(MATCH(O143,入力!$C$5:$C$44,0),IFERROR(MATCH(SUBSTITUTE(SUBSTITUTE(P143," ",""),"　",""),入力!$AJ$5:$AJ$44,0),"")))</f>
        <v/>
      </c>
      <c r="U143">
        <f>IF(T143="","",INDEX(入力!$D$5:$D$44,T143))</f>
        <v/>
      </c>
      <c r="V143">
        <f>IF(B143="","",IF(T143="","要確認（名簿と照合できません）",IF(R143="","要確認（資格名がありません）",IF(S143="","要確認（取得日が読めません）",IF((IF(INDEX(入力!$N$5:$N$44,T143)=R143,1,0)+IF(INDEX(入力!$P$5:$P$44,T143)=R143,1,0)+IF(INDEX(入力!$R$5:$R$44,T143)=R143,1,0)+IF(INDEX(入力!$T$5:$T$44,T143)=R143,1,0)+IF(INDEX(入力!$V$5:$V$44,T143)=R143,1,0)+IF(INDEX(入力!$X$5:$X$44,T143)=R143,1,0))+(COUNTIFS($T$6:$T$205,T143,$R$6:$R$205,R143,$X$6:$X$205,"&lt;"&amp;X143))&gt;0,"重複","反映")))))</f>
        <v/>
      </c>
      <c r="W143">
        <f>IF(V143="反映",1,0)</f>
        <v/>
      </c>
      <c r="X143" t="n">
        <v>143</v>
      </c>
      <c r="Y143">
        <f>IF(W143=0,"",COUNTIFS($T$6:$T$205,T143,$W$6:$W$205,1,$S$6:$S$205,"&lt;"&amp;S143)+COUNTIFS($T$6:$T$205,T143,$W$6:$W$205,1,$S$6:$S$205,S143,$X$6:$X$205,"&lt;"&amp;X143)+1)</f>
        <v/>
      </c>
      <c r="Z143">
        <f>IF(Y143="","",T143&amp;"_"&amp;Y143)</f>
        <v/>
      </c>
      <c r="AA143">
        <f>SUBSTITUTE(SUBSTITUTE(SUBSTITUTE(SUBSTITUTE(SUBSTITUTE(INDEX(D143:K143,MIN(8,MAX(1,C143))),"年","/"),"月","/"),"日",""),"-","/"),".","/")</f>
        <v/>
      </c>
    </row>
    <row r="144">
      <c r="A144" s="131" t="n"/>
      <c r="B144">
        <f>TRIM(SUBSTITUTE(SUBSTITUTE(SUBSTITUTE(A144,CHAR(9)," "),"　"," "),CHAR(160)," "))</f>
        <v/>
      </c>
      <c r="C144">
        <f>IF(B144="",0,LEN(B144)-LEN(SUBSTITUTE(B144," ",""))+1)</f>
        <v/>
      </c>
      <c r="D144">
        <f>IF(C144&gt;=1,TRIM(MID(SUBSTITUTE(B144," ",REPT(" ",200)),1,200)),"")</f>
        <v/>
      </c>
      <c r="E144">
        <f>IF(C144&gt;=2,TRIM(MID(SUBSTITUTE(B144," ",REPT(" ",200)),201,200)),"")</f>
        <v/>
      </c>
      <c r="F144">
        <f>IF(C144&gt;=3,TRIM(MID(SUBSTITUTE(B144," ",REPT(" ",200)),401,200)),"")</f>
        <v/>
      </c>
      <c r="G144">
        <f>IF(C144&gt;=4,TRIM(MID(SUBSTITUTE(B144," ",REPT(" ",200)),601,200)),"")</f>
        <v/>
      </c>
      <c r="H144">
        <f>IF(C144&gt;=5,TRIM(MID(SUBSTITUTE(B144," ",REPT(" ",200)),801,200)),"")</f>
        <v/>
      </c>
      <c r="I144">
        <f>IF(C144&gt;=6,TRIM(MID(SUBSTITUTE(B144," ",REPT(" ",200)),1001,200)),"")</f>
        <v/>
      </c>
      <c r="J144">
        <f>IF(C144&gt;=7,TRIM(MID(SUBSTITUTE(B144," ",REPT(" ",200)),1201,200)),"")</f>
        <v/>
      </c>
      <c r="K144">
        <f>IF(C144&gt;=8,TRIM(MID(SUBSTITUTE(B144," ",REPT(" ",200)),1401,200)),"")</f>
        <v/>
      </c>
      <c r="L144">
        <f>SUBSTITUTE(SUBSTITUTE(SUBSTITUTE(D144,"年","-"),"組","-"),"番","")</f>
        <v/>
      </c>
      <c r="M144">
        <f>IF(D144="",0,IF(ISNUMBER(VALUE(SUBSTITUTE(L144,"-",""))),1,0))</f>
        <v/>
      </c>
      <c r="N144">
        <f>IF(M144=0,"",IFERROR(VALUE(TRIM(MID(SUBSTITUTE(L144,"-",REPT(" ",100)),101,100))),""))</f>
        <v/>
      </c>
      <c r="O144">
        <f>IF(M144=0,"",IFERROR(VALUE(TRIM(RIGHT(SUBSTITUTE(L144,"-",REPT(" ",100)),100))),""))</f>
        <v/>
      </c>
      <c r="P144">
        <f>IF(M144=1,E144,D144)</f>
        <v/>
      </c>
      <c r="Q144">
        <f>IF(C144&lt;2,"",TRIM(IF(AND(2&gt;=IF(M144=1,3,2),2&lt;=C144-IF(S144="",0,1)),E144&amp;" ","")&amp;IF(AND(3&gt;=IF(M144=1,3,2),3&lt;=C144-IF(S144="",0,1)),F144&amp;" ","")&amp;IF(AND(4&gt;=IF(M144=1,3,2),4&lt;=C144-IF(S144="",0,1)),G144&amp;" ","")&amp;IF(AND(5&gt;=IF(M144=1,3,2),5&lt;=C144-IF(S144="",0,1)),H144&amp;" ","")&amp;IF(AND(6&gt;=IF(M144=1,3,2),6&lt;=C144-IF(S144="",0,1)),I144&amp;" ","")&amp;IF(AND(7&gt;=IF(M144=1,3,2),7&lt;=C144-IF(S144="",0,1)),J144&amp;" ","")&amp;IF(AND(8&gt;=IF(M144=1,3,2),8&lt;=C144-IF(S144="",0,1)),K144&amp;" ","")))</f>
        <v/>
      </c>
      <c r="R144">
        <f>IF(Q144="","",IFERROR(VLOOKUP(Q144,資格マスタ!$A:$B,2,FALSE),Q144))</f>
        <v/>
      </c>
      <c r="S144" s="132">
        <f>IF(C144&lt;2,"",IFERROR(IF(OR(LEFT(INDEX(D144:K144,MIN(8,MAX(1,C144))),2)="令和",LEFT(INDEX(D144:K144,MIN(8,MAX(1,C144))),2)="平成",LEFT(INDEX(D144:K144,MIN(8,MAX(1,C144))),2)="昭和"),DATE(VALUE(MID(INDEX(D144:K144,MIN(8,MAX(1,C144))),3,FIND("年",INDEX(D144:K144,MIN(8,MAX(1,C144))))-3))+IF(LEFT(INDEX(D144:K144,MIN(8,MAX(1,C144))),2)="令和",2018,IF(LEFT(INDEX(D144:K144,MIN(8,MAX(1,C144))),2)="平成",1988,1925)),VALUE(MID(INDEX(D144:K144,MIN(8,MAX(1,C144))),FIND("年",INDEX(D144:K144,MIN(8,MAX(1,C144))))+1,FIND("月",INDEX(D144:K144,MIN(8,MAX(1,C144))))-FIND("年",INDEX(D144:K144,MIN(8,MAX(1,C144))))-1)),VALUE(SUBSTITUTE(MID(INDEX(D144:K144,MIN(8,MAX(1,C144))),FIND("月",INDEX(D144:K144,MIN(8,MAX(1,C144))))+1,10),"日",""))),DATE(VALUE(TRIM(MID(SUBSTITUTE(AA144,"/",REPT(" ",50)),1,50))),VALUE(TRIM(MID(SUBSTITUTE(AA144,"/",REPT(" ",50)),51,50))),VALUE(TRIM(MID(SUBSTITUTE(AA144,"/",REPT(" ",50)),101,50))))),IFERROR(DATEVALUE(INDEX(D144:K144,MIN(8,MAX(1,C144)))),"")))</f>
        <v/>
      </c>
      <c r="T144">
        <f>IF(B144="","",IFERROR(MATCH(O144,入力!$C$5:$C$44,0),IFERROR(MATCH(SUBSTITUTE(SUBSTITUTE(P144," ",""),"　",""),入力!$AJ$5:$AJ$44,0),"")))</f>
        <v/>
      </c>
      <c r="U144">
        <f>IF(T144="","",INDEX(入力!$D$5:$D$44,T144))</f>
        <v/>
      </c>
      <c r="V144">
        <f>IF(B144="","",IF(T144="","要確認（名簿と照合できません）",IF(R144="","要確認（資格名がありません）",IF(S144="","要確認（取得日が読めません）",IF((IF(INDEX(入力!$N$5:$N$44,T144)=R144,1,0)+IF(INDEX(入力!$P$5:$P$44,T144)=R144,1,0)+IF(INDEX(入力!$R$5:$R$44,T144)=R144,1,0)+IF(INDEX(入力!$T$5:$T$44,T144)=R144,1,0)+IF(INDEX(入力!$V$5:$V$44,T144)=R144,1,0)+IF(INDEX(入力!$X$5:$X$44,T144)=R144,1,0))+(COUNTIFS($T$6:$T$205,T144,$R$6:$R$205,R144,$X$6:$X$205,"&lt;"&amp;X144))&gt;0,"重複","反映")))))</f>
        <v/>
      </c>
      <c r="W144">
        <f>IF(V144="反映",1,0)</f>
        <v/>
      </c>
      <c r="X144" t="n">
        <v>144</v>
      </c>
      <c r="Y144">
        <f>IF(W144=0,"",COUNTIFS($T$6:$T$205,T144,$W$6:$W$205,1,$S$6:$S$205,"&lt;"&amp;S144)+COUNTIFS($T$6:$T$205,T144,$W$6:$W$205,1,$S$6:$S$205,S144,$X$6:$X$205,"&lt;"&amp;X144)+1)</f>
        <v/>
      </c>
      <c r="Z144">
        <f>IF(Y144="","",T144&amp;"_"&amp;Y144)</f>
        <v/>
      </c>
      <c r="AA144">
        <f>SUBSTITUTE(SUBSTITUTE(SUBSTITUTE(SUBSTITUTE(SUBSTITUTE(INDEX(D144:K144,MIN(8,MAX(1,C144))),"年","/"),"月","/"),"日",""),"-","/"),".","/")</f>
        <v/>
      </c>
    </row>
    <row r="145">
      <c r="A145" s="131" t="n"/>
      <c r="B145">
        <f>TRIM(SUBSTITUTE(SUBSTITUTE(SUBSTITUTE(A145,CHAR(9)," "),"　"," "),CHAR(160)," "))</f>
        <v/>
      </c>
      <c r="C145">
        <f>IF(B145="",0,LEN(B145)-LEN(SUBSTITUTE(B145," ",""))+1)</f>
        <v/>
      </c>
      <c r="D145">
        <f>IF(C145&gt;=1,TRIM(MID(SUBSTITUTE(B145," ",REPT(" ",200)),1,200)),"")</f>
        <v/>
      </c>
      <c r="E145">
        <f>IF(C145&gt;=2,TRIM(MID(SUBSTITUTE(B145," ",REPT(" ",200)),201,200)),"")</f>
        <v/>
      </c>
      <c r="F145">
        <f>IF(C145&gt;=3,TRIM(MID(SUBSTITUTE(B145," ",REPT(" ",200)),401,200)),"")</f>
        <v/>
      </c>
      <c r="G145">
        <f>IF(C145&gt;=4,TRIM(MID(SUBSTITUTE(B145," ",REPT(" ",200)),601,200)),"")</f>
        <v/>
      </c>
      <c r="H145">
        <f>IF(C145&gt;=5,TRIM(MID(SUBSTITUTE(B145," ",REPT(" ",200)),801,200)),"")</f>
        <v/>
      </c>
      <c r="I145">
        <f>IF(C145&gt;=6,TRIM(MID(SUBSTITUTE(B145," ",REPT(" ",200)),1001,200)),"")</f>
        <v/>
      </c>
      <c r="J145">
        <f>IF(C145&gt;=7,TRIM(MID(SUBSTITUTE(B145," ",REPT(" ",200)),1201,200)),"")</f>
        <v/>
      </c>
      <c r="K145">
        <f>IF(C145&gt;=8,TRIM(MID(SUBSTITUTE(B145," ",REPT(" ",200)),1401,200)),"")</f>
        <v/>
      </c>
      <c r="L145">
        <f>SUBSTITUTE(SUBSTITUTE(SUBSTITUTE(D145,"年","-"),"組","-"),"番","")</f>
        <v/>
      </c>
      <c r="M145">
        <f>IF(D145="",0,IF(ISNUMBER(VALUE(SUBSTITUTE(L145,"-",""))),1,0))</f>
        <v/>
      </c>
      <c r="N145">
        <f>IF(M145=0,"",IFERROR(VALUE(TRIM(MID(SUBSTITUTE(L145,"-",REPT(" ",100)),101,100))),""))</f>
        <v/>
      </c>
      <c r="O145">
        <f>IF(M145=0,"",IFERROR(VALUE(TRIM(RIGHT(SUBSTITUTE(L145,"-",REPT(" ",100)),100))),""))</f>
        <v/>
      </c>
      <c r="P145">
        <f>IF(M145=1,E145,D145)</f>
        <v/>
      </c>
      <c r="Q145">
        <f>IF(C145&lt;2,"",TRIM(IF(AND(2&gt;=IF(M145=1,3,2),2&lt;=C145-IF(S145="",0,1)),E145&amp;" ","")&amp;IF(AND(3&gt;=IF(M145=1,3,2),3&lt;=C145-IF(S145="",0,1)),F145&amp;" ","")&amp;IF(AND(4&gt;=IF(M145=1,3,2),4&lt;=C145-IF(S145="",0,1)),G145&amp;" ","")&amp;IF(AND(5&gt;=IF(M145=1,3,2),5&lt;=C145-IF(S145="",0,1)),H145&amp;" ","")&amp;IF(AND(6&gt;=IF(M145=1,3,2),6&lt;=C145-IF(S145="",0,1)),I145&amp;" ","")&amp;IF(AND(7&gt;=IF(M145=1,3,2),7&lt;=C145-IF(S145="",0,1)),J145&amp;" ","")&amp;IF(AND(8&gt;=IF(M145=1,3,2),8&lt;=C145-IF(S145="",0,1)),K145&amp;" ","")))</f>
        <v/>
      </c>
      <c r="R145">
        <f>IF(Q145="","",IFERROR(VLOOKUP(Q145,資格マスタ!$A:$B,2,FALSE),Q145))</f>
        <v/>
      </c>
      <c r="S145" s="132">
        <f>IF(C145&lt;2,"",IFERROR(IF(OR(LEFT(INDEX(D145:K145,MIN(8,MAX(1,C145))),2)="令和",LEFT(INDEX(D145:K145,MIN(8,MAX(1,C145))),2)="平成",LEFT(INDEX(D145:K145,MIN(8,MAX(1,C145))),2)="昭和"),DATE(VALUE(MID(INDEX(D145:K145,MIN(8,MAX(1,C145))),3,FIND("年",INDEX(D145:K145,MIN(8,MAX(1,C145))))-3))+IF(LEFT(INDEX(D145:K145,MIN(8,MAX(1,C145))),2)="令和",2018,IF(LEFT(INDEX(D145:K145,MIN(8,MAX(1,C145))),2)="平成",1988,1925)),VALUE(MID(INDEX(D145:K145,MIN(8,MAX(1,C145))),FIND("年",INDEX(D145:K145,MIN(8,MAX(1,C145))))+1,FIND("月",INDEX(D145:K145,MIN(8,MAX(1,C145))))-FIND("年",INDEX(D145:K145,MIN(8,MAX(1,C145))))-1)),VALUE(SUBSTITUTE(MID(INDEX(D145:K145,MIN(8,MAX(1,C145))),FIND("月",INDEX(D145:K145,MIN(8,MAX(1,C145))))+1,10),"日",""))),DATE(VALUE(TRIM(MID(SUBSTITUTE(AA145,"/",REPT(" ",50)),1,50))),VALUE(TRIM(MID(SUBSTITUTE(AA145,"/",REPT(" ",50)),51,50))),VALUE(TRIM(MID(SUBSTITUTE(AA145,"/",REPT(" ",50)),101,50))))),IFERROR(DATEVALUE(INDEX(D145:K145,MIN(8,MAX(1,C145)))),"")))</f>
        <v/>
      </c>
      <c r="T145">
        <f>IF(B145="","",IFERROR(MATCH(O145,入力!$C$5:$C$44,0),IFERROR(MATCH(SUBSTITUTE(SUBSTITUTE(P145," ",""),"　",""),入力!$AJ$5:$AJ$44,0),"")))</f>
        <v/>
      </c>
      <c r="U145">
        <f>IF(T145="","",INDEX(入力!$D$5:$D$44,T145))</f>
        <v/>
      </c>
      <c r="V145">
        <f>IF(B145="","",IF(T145="","要確認（名簿と照合できません）",IF(R145="","要確認（資格名がありません）",IF(S145="","要確認（取得日が読めません）",IF((IF(INDEX(入力!$N$5:$N$44,T145)=R145,1,0)+IF(INDEX(入力!$P$5:$P$44,T145)=R145,1,0)+IF(INDEX(入力!$R$5:$R$44,T145)=R145,1,0)+IF(INDEX(入力!$T$5:$T$44,T145)=R145,1,0)+IF(INDEX(入力!$V$5:$V$44,T145)=R145,1,0)+IF(INDEX(入力!$X$5:$X$44,T145)=R145,1,0))+(COUNTIFS($T$6:$T$205,T145,$R$6:$R$205,R145,$X$6:$X$205,"&lt;"&amp;X145))&gt;0,"重複","反映")))))</f>
        <v/>
      </c>
      <c r="W145">
        <f>IF(V145="反映",1,0)</f>
        <v/>
      </c>
      <c r="X145" t="n">
        <v>145</v>
      </c>
      <c r="Y145">
        <f>IF(W145=0,"",COUNTIFS($T$6:$T$205,T145,$W$6:$W$205,1,$S$6:$S$205,"&lt;"&amp;S145)+COUNTIFS($T$6:$T$205,T145,$W$6:$W$205,1,$S$6:$S$205,S145,$X$6:$X$205,"&lt;"&amp;X145)+1)</f>
        <v/>
      </c>
      <c r="Z145">
        <f>IF(Y145="","",T145&amp;"_"&amp;Y145)</f>
        <v/>
      </c>
      <c r="AA145">
        <f>SUBSTITUTE(SUBSTITUTE(SUBSTITUTE(SUBSTITUTE(SUBSTITUTE(INDEX(D145:K145,MIN(8,MAX(1,C145))),"年","/"),"月","/"),"日",""),"-","/"),".","/")</f>
        <v/>
      </c>
    </row>
    <row r="146">
      <c r="A146" s="131" t="n"/>
      <c r="B146">
        <f>TRIM(SUBSTITUTE(SUBSTITUTE(SUBSTITUTE(A146,CHAR(9)," "),"　"," "),CHAR(160)," "))</f>
        <v/>
      </c>
      <c r="C146">
        <f>IF(B146="",0,LEN(B146)-LEN(SUBSTITUTE(B146," ",""))+1)</f>
        <v/>
      </c>
      <c r="D146">
        <f>IF(C146&gt;=1,TRIM(MID(SUBSTITUTE(B146," ",REPT(" ",200)),1,200)),"")</f>
        <v/>
      </c>
      <c r="E146">
        <f>IF(C146&gt;=2,TRIM(MID(SUBSTITUTE(B146," ",REPT(" ",200)),201,200)),"")</f>
        <v/>
      </c>
      <c r="F146">
        <f>IF(C146&gt;=3,TRIM(MID(SUBSTITUTE(B146," ",REPT(" ",200)),401,200)),"")</f>
        <v/>
      </c>
      <c r="G146">
        <f>IF(C146&gt;=4,TRIM(MID(SUBSTITUTE(B146," ",REPT(" ",200)),601,200)),"")</f>
        <v/>
      </c>
      <c r="H146">
        <f>IF(C146&gt;=5,TRIM(MID(SUBSTITUTE(B146," ",REPT(" ",200)),801,200)),"")</f>
        <v/>
      </c>
      <c r="I146">
        <f>IF(C146&gt;=6,TRIM(MID(SUBSTITUTE(B146," ",REPT(" ",200)),1001,200)),"")</f>
        <v/>
      </c>
      <c r="J146">
        <f>IF(C146&gt;=7,TRIM(MID(SUBSTITUTE(B146," ",REPT(" ",200)),1201,200)),"")</f>
        <v/>
      </c>
      <c r="K146">
        <f>IF(C146&gt;=8,TRIM(MID(SUBSTITUTE(B146," ",REPT(" ",200)),1401,200)),"")</f>
        <v/>
      </c>
      <c r="L146">
        <f>SUBSTITUTE(SUBSTITUTE(SUBSTITUTE(D146,"年","-"),"組","-"),"番","")</f>
        <v/>
      </c>
      <c r="M146">
        <f>IF(D146="",0,IF(ISNUMBER(VALUE(SUBSTITUTE(L146,"-",""))),1,0))</f>
        <v/>
      </c>
      <c r="N146">
        <f>IF(M146=0,"",IFERROR(VALUE(TRIM(MID(SUBSTITUTE(L146,"-",REPT(" ",100)),101,100))),""))</f>
        <v/>
      </c>
      <c r="O146">
        <f>IF(M146=0,"",IFERROR(VALUE(TRIM(RIGHT(SUBSTITUTE(L146,"-",REPT(" ",100)),100))),""))</f>
        <v/>
      </c>
      <c r="P146">
        <f>IF(M146=1,E146,D146)</f>
        <v/>
      </c>
      <c r="Q146">
        <f>IF(C146&lt;2,"",TRIM(IF(AND(2&gt;=IF(M146=1,3,2),2&lt;=C146-IF(S146="",0,1)),E146&amp;" ","")&amp;IF(AND(3&gt;=IF(M146=1,3,2),3&lt;=C146-IF(S146="",0,1)),F146&amp;" ","")&amp;IF(AND(4&gt;=IF(M146=1,3,2),4&lt;=C146-IF(S146="",0,1)),G146&amp;" ","")&amp;IF(AND(5&gt;=IF(M146=1,3,2),5&lt;=C146-IF(S146="",0,1)),H146&amp;" ","")&amp;IF(AND(6&gt;=IF(M146=1,3,2),6&lt;=C146-IF(S146="",0,1)),I146&amp;" ","")&amp;IF(AND(7&gt;=IF(M146=1,3,2),7&lt;=C146-IF(S146="",0,1)),J146&amp;" ","")&amp;IF(AND(8&gt;=IF(M146=1,3,2),8&lt;=C146-IF(S146="",0,1)),K146&amp;" ","")))</f>
        <v/>
      </c>
      <c r="R146">
        <f>IF(Q146="","",IFERROR(VLOOKUP(Q146,資格マスタ!$A:$B,2,FALSE),Q146))</f>
        <v/>
      </c>
      <c r="S146" s="132">
        <f>IF(C146&lt;2,"",IFERROR(IF(OR(LEFT(INDEX(D146:K146,MIN(8,MAX(1,C146))),2)="令和",LEFT(INDEX(D146:K146,MIN(8,MAX(1,C146))),2)="平成",LEFT(INDEX(D146:K146,MIN(8,MAX(1,C146))),2)="昭和"),DATE(VALUE(MID(INDEX(D146:K146,MIN(8,MAX(1,C146))),3,FIND("年",INDEX(D146:K146,MIN(8,MAX(1,C146))))-3))+IF(LEFT(INDEX(D146:K146,MIN(8,MAX(1,C146))),2)="令和",2018,IF(LEFT(INDEX(D146:K146,MIN(8,MAX(1,C146))),2)="平成",1988,1925)),VALUE(MID(INDEX(D146:K146,MIN(8,MAX(1,C146))),FIND("年",INDEX(D146:K146,MIN(8,MAX(1,C146))))+1,FIND("月",INDEX(D146:K146,MIN(8,MAX(1,C146))))-FIND("年",INDEX(D146:K146,MIN(8,MAX(1,C146))))-1)),VALUE(SUBSTITUTE(MID(INDEX(D146:K146,MIN(8,MAX(1,C146))),FIND("月",INDEX(D146:K146,MIN(8,MAX(1,C146))))+1,10),"日",""))),DATE(VALUE(TRIM(MID(SUBSTITUTE(AA146,"/",REPT(" ",50)),1,50))),VALUE(TRIM(MID(SUBSTITUTE(AA146,"/",REPT(" ",50)),51,50))),VALUE(TRIM(MID(SUBSTITUTE(AA146,"/",REPT(" ",50)),101,50))))),IFERROR(DATEVALUE(INDEX(D146:K146,MIN(8,MAX(1,C146)))),"")))</f>
        <v/>
      </c>
      <c r="T146">
        <f>IF(B146="","",IFERROR(MATCH(O146,入力!$C$5:$C$44,0),IFERROR(MATCH(SUBSTITUTE(SUBSTITUTE(P146," ",""),"　",""),入力!$AJ$5:$AJ$44,0),"")))</f>
        <v/>
      </c>
      <c r="U146">
        <f>IF(T146="","",INDEX(入力!$D$5:$D$44,T146))</f>
        <v/>
      </c>
      <c r="V146">
        <f>IF(B146="","",IF(T146="","要確認（名簿と照合できません）",IF(R146="","要確認（資格名がありません）",IF(S146="","要確認（取得日が読めません）",IF((IF(INDEX(入力!$N$5:$N$44,T146)=R146,1,0)+IF(INDEX(入力!$P$5:$P$44,T146)=R146,1,0)+IF(INDEX(入力!$R$5:$R$44,T146)=R146,1,0)+IF(INDEX(入力!$T$5:$T$44,T146)=R146,1,0)+IF(INDEX(入力!$V$5:$V$44,T146)=R146,1,0)+IF(INDEX(入力!$X$5:$X$44,T146)=R146,1,0))+(COUNTIFS($T$6:$T$205,T146,$R$6:$R$205,R146,$X$6:$X$205,"&lt;"&amp;X146))&gt;0,"重複","反映")))))</f>
        <v/>
      </c>
      <c r="W146">
        <f>IF(V146="反映",1,0)</f>
        <v/>
      </c>
      <c r="X146" t="n">
        <v>146</v>
      </c>
      <c r="Y146">
        <f>IF(W146=0,"",COUNTIFS($T$6:$T$205,T146,$W$6:$W$205,1,$S$6:$S$205,"&lt;"&amp;S146)+COUNTIFS($T$6:$T$205,T146,$W$6:$W$205,1,$S$6:$S$205,S146,$X$6:$X$205,"&lt;"&amp;X146)+1)</f>
        <v/>
      </c>
      <c r="Z146">
        <f>IF(Y146="","",T146&amp;"_"&amp;Y146)</f>
        <v/>
      </c>
      <c r="AA146">
        <f>SUBSTITUTE(SUBSTITUTE(SUBSTITUTE(SUBSTITUTE(SUBSTITUTE(INDEX(D146:K146,MIN(8,MAX(1,C146))),"年","/"),"月","/"),"日",""),"-","/"),".","/")</f>
        <v/>
      </c>
    </row>
    <row r="147">
      <c r="A147" s="131" t="n"/>
      <c r="B147">
        <f>TRIM(SUBSTITUTE(SUBSTITUTE(SUBSTITUTE(A147,CHAR(9)," "),"　"," "),CHAR(160)," "))</f>
        <v/>
      </c>
      <c r="C147">
        <f>IF(B147="",0,LEN(B147)-LEN(SUBSTITUTE(B147," ",""))+1)</f>
        <v/>
      </c>
      <c r="D147">
        <f>IF(C147&gt;=1,TRIM(MID(SUBSTITUTE(B147," ",REPT(" ",200)),1,200)),"")</f>
        <v/>
      </c>
      <c r="E147">
        <f>IF(C147&gt;=2,TRIM(MID(SUBSTITUTE(B147," ",REPT(" ",200)),201,200)),"")</f>
        <v/>
      </c>
      <c r="F147">
        <f>IF(C147&gt;=3,TRIM(MID(SUBSTITUTE(B147," ",REPT(" ",200)),401,200)),"")</f>
        <v/>
      </c>
      <c r="G147">
        <f>IF(C147&gt;=4,TRIM(MID(SUBSTITUTE(B147," ",REPT(" ",200)),601,200)),"")</f>
        <v/>
      </c>
      <c r="H147">
        <f>IF(C147&gt;=5,TRIM(MID(SUBSTITUTE(B147," ",REPT(" ",200)),801,200)),"")</f>
        <v/>
      </c>
      <c r="I147">
        <f>IF(C147&gt;=6,TRIM(MID(SUBSTITUTE(B147," ",REPT(" ",200)),1001,200)),"")</f>
        <v/>
      </c>
      <c r="J147">
        <f>IF(C147&gt;=7,TRIM(MID(SUBSTITUTE(B147," ",REPT(" ",200)),1201,200)),"")</f>
        <v/>
      </c>
      <c r="K147">
        <f>IF(C147&gt;=8,TRIM(MID(SUBSTITUTE(B147," ",REPT(" ",200)),1401,200)),"")</f>
        <v/>
      </c>
      <c r="L147">
        <f>SUBSTITUTE(SUBSTITUTE(SUBSTITUTE(D147,"年","-"),"組","-"),"番","")</f>
        <v/>
      </c>
      <c r="M147">
        <f>IF(D147="",0,IF(ISNUMBER(VALUE(SUBSTITUTE(L147,"-",""))),1,0))</f>
        <v/>
      </c>
      <c r="N147">
        <f>IF(M147=0,"",IFERROR(VALUE(TRIM(MID(SUBSTITUTE(L147,"-",REPT(" ",100)),101,100))),""))</f>
        <v/>
      </c>
      <c r="O147">
        <f>IF(M147=0,"",IFERROR(VALUE(TRIM(RIGHT(SUBSTITUTE(L147,"-",REPT(" ",100)),100))),""))</f>
        <v/>
      </c>
      <c r="P147">
        <f>IF(M147=1,E147,D147)</f>
        <v/>
      </c>
      <c r="Q147">
        <f>IF(C147&lt;2,"",TRIM(IF(AND(2&gt;=IF(M147=1,3,2),2&lt;=C147-IF(S147="",0,1)),E147&amp;" ","")&amp;IF(AND(3&gt;=IF(M147=1,3,2),3&lt;=C147-IF(S147="",0,1)),F147&amp;" ","")&amp;IF(AND(4&gt;=IF(M147=1,3,2),4&lt;=C147-IF(S147="",0,1)),G147&amp;" ","")&amp;IF(AND(5&gt;=IF(M147=1,3,2),5&lt;=C147-IF(S147="",0,1)),H147&amp;" ","")&amp;IF(AND(6&gt;=IF(M147=1,3,2),6&lt;=C147-IF(S147="",0,1)),I147&amp;" ","")&amp;IF(AND(7&gt;=IF(M147=1,3,2),7&lt;=C147-IF(S147="",0,1)),J147&amp;" ","")&amp;IF(AND(8&gt;=IF(M147=1,3,2),8&lt;=C147-IF(S147="",0,1)),K147&amp;" ","")))</f>
        <v/>
      </c>
      <c r="R147">
        <f>IF(Q147="","",IFERROR(VLOOKUP(Q147,資格マスタ!$A:$B,2,FALSE),Q147))</f>
        <v/>
      </c>
      <c r="S147" s="132">
        <f>IF(C147&lt;2,"",IFERROR(IF(OR(LEFT(INDEX(D147:K147,MIN(8,MAX(1,C147))),2)="令和",LEFT(INDEX(D147:K147,MIN(8,MAX(1,C147))),2)="平成",LEFT(INDEX(D147:K147,MIN(8,MAX(1,C147))),2)="昭和"),DATE(VALUE(MID(INDEX(D147:K147,MIN(8,MAX(1,C147))),3,FIND("年",INDEX(D147:K147,MIN(8,MAX(1,C147))))-3))+IF(LEFT(INDEX(D147:K147,MIN(8,MAX(1,C147))),2)="令和",2018,IF(LEFT(INDEX(D147:K147,MIN(8,MAX(1,C147))),2)="平成",1988,1925)),VALUE(MID(INDEX(D147:K147,MIN(8,MAX(1,C147))),FIND("年",INDEX(D147:K147,MIN(8,MAX(1,C147))))+1,FIND("月",INDEX(D147:K147,MIN(8,MAX(1,C147))))-FIND("年",INDEX(D147:K147,MIN(8,MAX(1,C147))))-1)),VALUE(SUBSTITUTE(MID(INDEX(D147:K147,MIN(8,MAX(1,C147))),FIND("月",INDEX(D147:K147,MIN(8,MAX(1,C147))))+1,10),"日",""))),DATE(VALUE(TRIM(MID(SUBSTITUTE(AA147,"/",REPT(" ",50)),1,50))),VALUE(TRIM(MID(SUBSTITUTE(AA147,"/",REPT(" ",50)),51,50))),VALUE(TRIM(MID(SUBSTITUTE(AA147,"/",REPT(" ",50)),101,50))))),IFERROR(DATEVALUE(INDEX(D147:K147,MIN(8,MAX(1,C147)))),"")))</f>
        <v/>
      </c>
      <c r="T147">
        <f>IF(B147="","",IFERROR(MATCH(O147,入力!$C$5:$C$44,0),IFERROR(MATCH(SUBSTITUTE(SUBSTITUTE(P147," ",""),"　",""),入力!$AJ$5:$AJ$44,0),"")))</f>
        <v/>
      </c>
      <c r="U147">
        <f>IF(T147="","",INDEX(入力!$D$5:$D$44,T147))</f>
        <v/>
      </c>
      <c r="V147">
        <f>IF(B147="","",IF(T147="","要確認（名簿と照合できません）",IF(R147="","要確認（資格名がありません）",IF(S147="","要確認（取得日が読めません）",IF((IF(INDEX(入力!$N$5:$N$44,T147)=R147,1,0)+IF(INDEX(入力!$P$5:$P$44,T147)=R147,1,0)+IF(INDEX(入力!$R$5:$R$44,T147)=R147,1,0)+IF(INDEX(入力!$T$5:$T$44,T147)=R147,1,0)+IF(INDEX(入力!$V$5:$V$44,T147)=R147,1,0)+IF(INDEX(入力!$X$5:$X$44,T147)=R147,1,0))+(COUNTIFS($T$6:$T$205,T147,$R$6:$R$205,R147,$X$6:$X$205,"&lt;"&amp;X147))&gt;0,"重複","反映")))))</f>
        <v/>
      </c>
      <c r="W147">
        <f>IF(V147="反映",1,0)</f>
        <v/>
      </c>
      <c r="X147" t="n">
        <v>147</v>
      </c>
      <c r="Y147">
        <f>IF(W147=0,"",COUNTIFS($T$6:$T$205,T147,$W$6:$W$205,1,$S$6:$S$205,"&lt;"&amp;S147)+COUNTIFS($T$6:$T$205,T147,$W$6:$W$205,1,$S$6:$S$205,S147,$X$6:$X$205,"&lt;"&amp;X147)+1)</f>
        <v/>
      </c>
      <c r="Z147">
        <f>IF(Y147="","",T147&amp;"_"&amp;Y147)</f>
        <v/>
      </c>
      <c r="AA147">
        <f>SUBSTITUTE(SUBSTITUTE(SUBSTITUTE(SUBSTITUTE(SUBSTITUTE(INDEX(D147:K147,MIN(8,MAX(1,C147))),"年","/"),"月","/"),"日",""),"-","/"),".","/")</f>
        <v/>
      </c>
    </row>
    <row r="148">
      <c r="A148" s="131" t="n"/>
      <c r="B148">
        <f>TRIM(SUBSTITUTE(SUBSTITUTE(SUBSTITUTE(A148,CHAR(9)," "),"　"," "),CHAR(160)," "))</f>
        <v/>
      </c>
      <c r="C148">
        <f>IF(B148="",0,LEN(B148)-LEN(SUBSTITUTE(B148," ",""))+1)</f>
        <v/>
      </c>
      <c r="D148">
        <f>IF(C148&gt;=1,TRIM(MID(SUBSTITUTE(B148," ",REPT(" ",200)),1,200)),"")</f>
        <v/>
      </c>
      <c r="E148">
        <f>IF(C148&gt;=2,TRIM(MID(SUBSTITUTE(B148," ",REPT(" ",200)),201,200)),"")</f>
        <v/>
      </c>
      <c r="F148">
        <f>IF(C148&gt;=3,TRIM(MID(SUBSTITUTE(B148," ",REPT(" ",200)),401,200)),"")</f>
        <v/>
      </c>
      <c r="G148">
        <f>IF(C148&gt;=4,TRIM(MID(SUBSTITUTE(B148," ",REPT(" ",200)),601,200)),"")</f>
        <v/>
      </c>
      <c r="H148">
        <f>IF(C148&gt;=5,TRIM(MID(SUBSTITUTE(B148," ",REPT(" ",200)),801,200)),"")</f>
        <v/>
      </c>
      <c r="I148">
        <f>IF(C148&gt;=6,TRIM(MID(SUBSTITUTE(B148," ",REPT(" ",200)),1001,200)),"")</f>
        <v/>
      </c>
      <c r="J148">
        <f>IF(C148&gt;=7,TRIM(MID(SUBSTITUTE(B148," ",REPT(" ",200)),1201,200)),"")</f>
        <v/>
      </c>
      <c r="K148">
        <f>IF(C148&gt;=8,TRIM(MID(SUBSTITUTE(B148," ",REPT(" ",200)),1401,200)),"")</f>
        <v/>
      </c>
      <c r="L148">
        <f>SUBSTITUTE(SUBSTITUTE(SUBSTITUTE(D148,"年","-"),"組","-"),"番","")</f>
        <v/>
      </c>
      <c r="M148">
        <f>IF(D148="",0,IF(ISNUMBER(VALUE(SUBSTITUTE(L148,"-",""))),1,0))</f>
        <v/>
      </c>
      <c r="N148">
        <f>IF(M148=0,"",IFERROR(VALUE(TRIM(MID(SUBSTITUTE(L148,"-",REPT(" ",100)),101,100))),""))</f>
        <v/>
      </c>
      <c r="O148">
        <f>IF(M148=0,"",IFERROR(VALUE(TRIM(RIGHT(SUBSTITUTE(L148,"-",REPT(" ",100)),100))),""))</f>
        <v/>
      </c>
      <c r="P148">
        <f>IF(M148=1,E148,D148)</f>
        <v/>
      </c>
      <c r="Q148">
        <f>IF(C148&lt;2,"",TRIM(IF(AND(2&gt;=IF(M148=1,3,2),2&lt;=C148-IF(S148="",0,1)),E148&amp;" ","")&amp;IF(AND(3&gt;=IF(M148=1,3,2),3&lt;=C148-IF(S148="",0,1)),F148&amp;" ","")&amp;IF(AND(4&gt;=IF(M148=1,3,2),4&lt;=C148-IF(S148="",0,1)),G148&amp;" ","")&amp;IF(AND(5&gt;=IF(M148=1,3,2),5&lt;=C148-IF(S148="",0,1)),H148&amp;" ","")&amp;IF(AND(6&gt;=IF(M148=1,3,2),6&lt;=C148-IF(S148="",0,1)),I148&amp;" ","")&amp;IF(AND(7&gt;=IF(M148=1,3,2),7&lt;=C148-IF(S148="",0,1)),J148&amp;" ","")&amp;IF(AND(8&gt;=IF(M148=1,3,2),8&lt;=C148-IF(S148="",0,1)),K148&amp;" ","")))</f>
        <v/>
      </c>
      <c r="R148">
        <f>IF(Q148="","",IFERROR(VLOOKUP(Q148,資格マスタ!$A:$B,2,FALSE),Q148))</f>
        <v/>
      </c>
      <c r="S148" s="132">
        <f>IF(C148&lt;2,"",IFERROR(IF(OR(LEFT(INDEX(D148:K148,MIN(8,MAX(1,C148))),2)="令和",LEFT(INDEX(D148:K148,MIN(8,MAX(1,C148))),2)="平成",LEFT(INDEX(D148:K148,MIN(8,MAX(1,C148))),2)="昭和"),DATE(VALUE(MID(INDEX(D148:K148,MIN(8,MAX(1,C148))),3,FIND("年",INDEX(D148:K148,MIN(8,MAX(1,C148))))-3))+IF(LEFT(INDEX(D148:K148,MIN(8,MAX(1,C148))),2)="令和",2018,IF(LEFT(INDEX(D148:K148,MIN(8,MAX(1,C148))),2)="平成",1988,1925)),VALUE(MID(INDEX(D148:K148,MIN(8,MAX(1,C148))),FIND("年",INDEX(D148:K148,MIN(8,MAX(1,C148))))+1,FIND("月",INDEX(D148:K148,MIN(8,MAX(1,C148))))-FIND("年",INDEX(D148:K148,MIN(8,MAX(1,C148))))-1)),VALUE(SUBSTITUTE(MID(INDEX(D148:K148,MIN(8,MAX(1,C148))),FIND("月",INDEX(D148:K148,MIN(8,MAX(1,C148))))+1,10),"日",""))),DATE(VALUE(TRIM(MID(SUBSTITUTE(AA148,"/",REPT(" ",50)),1,50))),VALUE(TRIM(MID(SUBSTITUTE(AA148,"/",REPT(" ",50)),51,50))),VALUE(TRIM(MID(SUBSTITUTE(AA148,"/",REPT(" ",50)),101,50))))),IFERROR(DATEVALUE(INDEX(D148:K148,MIN(8,MAX(1,C148)))),"")))</f>
        <v/>
      </c>
      <c r="T148">
        <f>IF(B148="","",IFERROR(MATCH(O148,入力!$C$5:$C$44,0),IFERROR(MATCH(SUBSTITUTE(SUBSTITUTE(P148," ",""),"　",""),入力!$AJ$5:$AJ$44,0),"")))</f>
        <v/>
      </c>
      <c r="U148">
        <f>IF(T148="","",INDEX(入力!$D$5:$D$44,T148))</f>
        <v/>
      </c>
      <c r="V148">
        <f>IF(B148="","",IF(T148="","要確認（名簿と照合できません）",IF(R148="","要確認（資格名がありません）",IF(S148="","要確認（取得日が読めません）",IF((IF(INDEX(入力!$N$5:$N$44,T148)=R148,1,0)+IF(INDEX(入力!$P$5:$P$44,T148)=R148,1,0)+IF(INDEX(入力!$R$5:$R$44,T148)=R148,1,0)+IF(INDEX(入力!$T$5:$T$44,T148)=R148,1,0)+IF(INDEX(入力!$V$5:$V$44,T148)=R148,1,0)+IF(INDEX(入力!$X$5:$X$44,T148)=R148,1,0))+(COUNTIFS($T$6:$T$205,T148,$R$6:$R$205,R148,$X$6:$X$205,"&lt;"&amp;X148))&gt;0,"重複","反映")))))</f>
        <v/>
      </c>
      <c r="W148">
        <f>IF(V148="反映",1,0)</f>
        <v/>
      </c>
      <c r="X148" t="n">
        <v>148</v>
      </c>
      <c r="Y148">
        <f>IF(W148=0,"",COUNTIFS($T$6:$T$205,T148,$W$6:$W$205,1,$S$6:$S$205,"&lt;"&amp;S148)+COUNTIFS($T$6:$T$205,T148,$W$6:$W$205,1,$S$6:$S$205,S148,$X$6:$X$205,"&lt;"&amp;X148)+1)</f>
        <v/>
      </c>
      <c r="Z148">
        <f>IF(Y148="","",T148&amp;"_"&amp;Y148)</f>
        <v/>
      </c>
      <c r="AA148">
        <f>SUBSTITUTE(SUBSTITUTE(SUBSTITUTE(SUBSTITUTE(SUBSTITUTE(INDEX(D148:K148,MIN(8,MAX(1,C148))),"年","/"),"月","/"),"日",""),"-","/"),".","/")</f>
        <v/>
      </c>
    </row>
    <row r="149">
      <c r="A149" s="131" t="n"/>
      <c r="B149">
        <f>TRIM(SUBSTITUTE(SUBSTITUTE(SUBSTITUTE(A149,CHAR(9)," "),"　"," "),CHAR(160)," "))</f>
        <v/>
      </c>
      <c r="C149">
        <f>IF(B149="",0,LEN(B149)-LEN(SUBSTITUTE(B149," ",""))+1)</f>
        <v/>
      </c>
      <c r="D149">
        <f>IF(C149&gt;=1,TRIM(MID(SUBSTITUTE(B149," ",REPT(" ",200)),1,200)),"")</f>
        <v/>
      </c>
      <c r="E149">
        <f>IF(C149&gt;=2,TRIM(MID(SUBSTITUTE(B149," ",REPT(" ",200)),201,200)),"")</f>
        <v/>
      </c>
      <c r="F149">
        <f>IF(C149&gt;=3,TRIM(MID(SUBSTITUTE(B149," ",REPT(" ",200)),401,200)),"")</f>
        <v/>
      </c>
      <c r="G149">
        <f>IF(C149&gt;=4,TRIM(MID(SUBSTITUTE(B149," ",REPT(" ",200)),601,200)),"")</f>
        <v/>
      </c>
      <c r="H149">
        <f>IF(C149&gt;=5,TRIM(MID(SUBSTITUTE(B149," ",REPT(" ",200)),801,200)),"")</f>
        <v/>
      </c>
      <c r="I149">
        <f>IF(C149&gt;=6,TRIM(MID(SUBSTITUTE(B149," ",REPT(" ",200)),1001,200)),"")</f>
        <v/>
      </c>
      <c r="J149">
        <f>IF(C149&gt;=7,TRIM(MID(SUBSTITUTE(B149," ",REPT(" ",200)),1201,200)),"")</f>
        <v/>
      </c>
      <c r="K149">
        <f>IF(C149&gt;=8,TRIM(MID(SUBSTITUTE(B149," ",REPT(" ",200)),1401,200)),"")</f>
        <v/>
      </c>
      <c r="L149">
        <f>SUBSTITUTE(SUBSTITUTE(SUBSTITUTE(D149,"年","-"),"組","-"),"番","")</f>
        <v/>
      </c>
      <c r="M149">
        <f>IF(D149="",0,IF(ISNUMBER(VALUE(SUBSTITUTE(L149,"-",""))),1,0))</f>
        <v/>
      </c>
      <c r="N149">
        <f>IF(M149=0,"",IFERROR(VALUE(TRIM(MID(SUBSTITUTE(L149,"-",REPT(" ",100)),101,100))),""))</f>
        <v/>
      </c>
      <c r="O149">
        <f>IF(M149=0,"",IFERROR(VALUE(TRIM(RIGHT(SUBSTITUTE(L149,"-",REPT(" ",100)),100))),""))</f>
        <v/>
      </c>
      <c r="P149">
        <f>IF(M149=1,E149,D149)</f>
        <v/>
      </c>
      <c r="Q149">
        <f>IF(C149&lt;2,"",TRIM(IF(AND(2&gt;=IF(M149=1,3,2),2&lt;=C149-IF(S149="",0,1)),E149&amp;" ","")&amp;IF(AND(3&gt;=IF(M149=1,3,2),3&lt;=C149-IF(S149="",0,1)),F149&amp;" ","")&amp;IF(AND(4&gt;=IF(M149=1,3,2),4&lt;=C149-IF(S149="",0,1)),G149&amp;" ","")&amp;IF(AND(5&gt;=IF(M149=1,3,2),5&lt;=C149-IF(S149="",0,1)),H149&amp;" ","")&amp;IF(AND(6&gt;=IF(M149=1,3,2),6&lt;=C149-IF(S149="",0,1)),I149&amp;" ","")&amp;IF(AND(7&gt;=IF(M149=1,3,2),7&lt;=C149-IF(S149="",0,1)),J149&amp;" ","")&amp;IF(AND(8&gt;=IF(M149=1,3,2),8&lt;=C149-IF(S149="",0,1)),K149&amp;" ","")))</f>
        <v/>
      </c>
      <c r="R149">
        <f>IF(Q149="","",IFERROR(VLOOKUP(Q149,資格マスタ!$A:$B,2,FALSE),Q149))</f>
        <v/>
      </c>
      <c r="S149" s="132">
        <f>IF(C149&lt;2,"",IFERROR(IF(OR(LEFT(INDEX(D149:K149,MIN(8,MAX(1,C149))),2)="令和",LEFT(INDEX(D149:K149,MIN(8,MAX(1,C149))),2)="平成",LEFT(INDEX(D149:K149,MIN(8,MAX(1,C149))),2)="昭和"),DATE(VALUE(MID(INDEX(D149:K149,MIN(8,MAX(1,C149))),3,FIND("年",INDEX(D149:K149,MIN(8,MAX(1,C149))))-3))+IF(LEFT(INDEX(D149:K149,MIN(8,MAX(1,C149))),2)="令和",2018,IF(LEFT(INDEX(D149:K149,MIN(8,MAX(1,C149))),2)="平成",1988,1925)),VALUE(MID(INDEX(D149:K149,MIN(8,MAX(1,C149))),FIND("年",INDEX(D149:K149,MIN(8,MAX(1,C149))))+1,FIND("月",INDEX(D149:K149,MIN(8,MAX(1,C149))))-FIND("年",INDEX(D149:K149,MIN(8,MAX(1,C149))))-1)),VALUE(SUBSTITUTE(MID(INDEX(D149:K149,MIN(8,MAX(1,C149))),FIND("月",INDEX(D149:K149,MIN(8,MAX(1,C149))))+1,10),"日",""))),DATE(VALUE(TRIM(MID(SUBSTITUTE(AA149,"/",REPT(" ",50)),1,50))),VALUE(TRIM(MID(SUBSTITUTE(AA149,"/",REPT(" ",50)),51,50))),VALUE(TRIM(MID(SUBSTITUTE(AA149,"/",REPT(" ",50)),101,50))))),IFERROR(DATEVALUE(INDEX(D149:K149,MIN(8,MAX(1,C149)))),"")))</f>
        <v/>
      </c>
      <c r="T149">
        <f>IF(B149="","",IFERROR(MATCH(O149,入力!$C$5:$C$44,0),IFERROR(MATCH(SUBSTITUTE(SUBSTITUTE(P149," ",""),"　",""),入力!$AJ$5:$AJ$44,0),"")))</f>
        <v/>
      </c>
      <c r="U149">
        <f>IF(T149="","",INDEX(入力!$D$5:$D$44,T149))</f>
        <v/>
      </c>
      <c r="V149">
        <f>IF(B149="","",IF(T149="","要確認（名簿と照合できません）",IF(R149="","要確認（資格名がありません）",IF(S149="","要確認（取得日が読めません）",IF((IF(INDEX(入力!$N$5:$N$44,T149)=R149,1,0)+IF(INDEX(入力!$P$5:$P$44,T149)=R149,1,0)+IF(INDEX(入力!$R$5:$R$44,T149)=R149,1,0)+IF(INDEX(入力!$T$5:$T$44,T149)=R149,1,0)+IF(INDEX(入力!$V$5:$V$44,T149)=R149,1,0)+IF(INDEX(入力!$X$5:$X$44,T149)=R149,1,0))+(COUNTIFS($T$6:$T$205,T149,$R$6:$R$205,R149,$X$6:$X$205,"&lt;"&amp;X149))&gt;0,"重複","反映")))))</f>
        <v/>
      </c>
      <c r="W149">
        <f>IF(V149="反映",1,0)</f>
        <v/>
      </c>
      <c r="X149" t="n">
        <v>149</v>
      </c>
      <c r="Y149">
        <f>IF(W149=0,"",COUNTIFS($T$6:$T$205,T149,$W$6:$W$205,1,$S$6:$S$205,"&lt;"&amp;S149)+COUNTIFS($T$6:$T$205,T149,$W$6:$W$205,1,$S$6:$S$205,S149,$X$6:$X$205,"&lt;"&amp;X149)+1)</f>
        <v/>
      </c>
      <c r="Z149">
        <f>IF(Y149="","",T149&amp;"_"&amp;Y149)</f>
        <v/>
      </c>
      <c r="AA149">
        <f>SUBSTITUTE(SUBSTITUTE(SUBSTITUTE(SUBSTITUTE(SUBSTITUTE(INDEX(D149:K149,MIN(8,MAX(1,C149))),"年","/"),"月","/"),"日",""),"-","/"),".","/")</f>
        <v/>
      </c>
    </row>
    <row r="150">
      <c r="A150" s="131" t="n"/>
      <c r="B150">
        <f>TRIM(SUBSTITUTE(SUBSTITUTE(SUBSTITUTE(A150,CHAR(9)," "),"　"," "),CHAR(160)," "))</f>
        <v/>
      </c>
      <c r="C150">
        <f>IF(B150="",0,LEN(B150)-LEN(SUBSTITUTE(B150," ",""))+1)</f>
        <v/>
      </c>
      <c r="D150">
        <f>IF(C150&gt;=1,TRIM(MID(SUBSTITUTE(B150," ",REPT(" ",200)),1,200)),"")</f>
        <v/>
      </c>
      <c r="E150">
        <f>IF(C150&gt;=2,TRIM(MID(SUBSTITUTE(B150," ",REPT(" ",200)),201,200)),"")</f>
        <v/>
      </c>
      <c r="F150">
        <f>IF(C150&gt;=3,TRIM(MID(SUBSTITUTE(B150," ",REPT(" ",200)),401,200)),"")</f>
        <v/>
      </c>
      <c r="G150">
        <f>IF(C150&gt;=4,TRIM(MID(SUBSTITUTE(B150," ",REPT(" ",200)),601,200)),"")</f>
        <v/>
      </c>
      <c r="H150">
        <f>IF(C150&gt;=5,TRIM(MID(SUBSTITUTE(B150," ",REPT(" ",200)),801,200)),"")</f>
        <v/>
      </c>
      <c r="I150">
        <f>IF(C150&gt;=6,TRIM(MID(SUBSTITUTE(B150," ",REPT(" ",200)),1001,200)),"")</f>
        <v/>
      </c>
      <c r="J150">
        <f>IF(C150&gt;=7,TRIM(MID(SUBSTITUTE(B150," ",REPT(" ",200)),1201,200)),"")</f>
        <v/>
      </c>
      <c r="K150">
        <f>IF(C150&gt;=8,TRIM(MID(SUBSTITUTE(B150," ",REPT(" ",200)),1401,200)),"")</f>
        <v/>
      </c>
      <c r="L150">
        <f>SUBSTITUTE(SUBSTITUTE(SUBSTITUTE(D150,"年","-"),"組","-"),"番","")</f>
        <v/>
      </c>
      <c r="M150">
        <f>IF(D150="",0,IF(ISNUMBER(VALUE(SUBSTITUTE(L150,"-",""))),1,0))</f>
        <v/>
      </c>
      <c r="N150">
        <f>IF(M150=0,"",IFERROR(VALUE(TRIM(MID(SUBSTITUTE(L150,"-",REPT(" ",100)),101,100))),""))</f>
        <v/>
      </c>
      <c r="O150">
        <f>IF(M150=0,"",IFERROR(VALUE(TRIM(RIGHT(SUBSTITUTE(L150,"-",REPT(" ",100)),100))),""))</f>
        <v/>
      </c>
      <c r="P150">
        <f>IF(M150=1,E150,D150)</f>
        <v/>
      </c>
      <c r="Q150">
        <f>IF(C150&lt;2,"",TRIM(IF(AND(2&gt;=IF(M150=1,3,2),2&lt;=C150-IF(S150="",0,1)),E150&amp;" ","")&amp;IF(AND(3&gt;=IF(M150=1,3,2),3&lt;=C150-IF(S150="",0,1)),F150&amp;" ","")&amp;IF(AND(4&gt;=IF(M150=1,3,2),4&lt;=C150-IF(S150="",0,1)),G150&amp;" ","")&amp;IF(AND(5&gt;=IF(M150=1,3,2),5&lt;=C150-IF(S150="",0,1)),H150&amp;" ","")&amp;IF(AND(6&gt;=IF(M150=1,3,2),6&lt;=C150-IF(S150="",0,1)),I150&amp;" ","")&amp;IF(AND(7&gt;=IF(M150=1,3,2),7&lt;=C150-IF(S150="",0,1)),J150&amp;" ","")&amp;IF(AND(8&gt;=IF(M150=1,3,2),8&lt;=C150-IF(S150="",0,1)),K150&amp;" ","")))</f>
        <v/>
      </c>
      <c r="R150">
        <f>IF(Q150="","",IFERROR(VLOOKUP(Q150,資格マスタ!$A:$B,2,FALSE),Q150))</f>
        <v/>
      </c>
      <c r="S150" s="132">
        <f>IF(C150&lt;2,"",IFERROR(IF(OR(LEFT(INDEX(D150:K150,MIN(8,MAX(1,C150))),2)="令和",LEFT(INDEX(D150:K150,MIN(8,MAX(1,C150))),2)="平成",LEFT(INDEX(D150:K150,MIN(8,MAX(1,C150))),2)="昭和"),DATE(VALUE(MID(INDEX(D150:K150,MIN(8,MAX(1,C150))),3,FIND("年",INDEX(D150:K150,MIN(8,MAX(1,C150))))-3))+IF(LEFT(INDEX(D150:K150,MIN(8,MAX(1,C150))),2)="令和",2018,IF(LEFT(INDEX(D150:K150,MIN(8,MAX(1,C150))),2)="平成",1988,1925)),VALUE(MID(INDEX(D150:K150,MIN(8,MAX(1,C150))),FIND("年",INDEX(D150:K150,MIN(8,MAX(1,C150))))+1,FIND("月",INDEX(D150:K150,MIN(8,MAX(1,C150))))-FIND("年",INDEX(D150:K150,MIN(8,MAX(1,C150))))-1)),VALUE(SUBSTITUTE(MID(INDEX(D150:K150,MIN(8,MAX(1,C150))),FIND("月",INDEX(D150:K150,MIN(8,MAX(1,C150))))+1,10),"日",""))),DATE(VALUE(TRIM(MID(SUBSTITUTE(AA150,"/",REPT(" ",50)),1,50))),VALUE(TRIM(MID(SUBSTITUTE(AA150,"/",REPT(" ",50)),51,50))),VALUE(TRIM(MID(SUBSTITUTE(AA150,"/",REPT(" ",50)),101,50))))),IFERROR(DATEVALUE(INDEX(D150:K150,MIN(8,MAX(1,C150)))),"")))</f>
        <v/>
      </c>
      <c r="T150">
        <f>IF(B150="","",IFERROR(MATCH(O150,入力!$C$5:$C$44,0),IFERROR(MATCH(SUBSTITUTE(SUBSTITUTE(P150," ",""),"　",""),入力!$AJ$5:$AJ$44,0),"")))</f>
        <v/>
      </c>
      <c r="U150">
        <f>IF(T150="","",INDEX(入力!$D$5:$D$44,T150))</f>
        <v/>
      </c>
      <c r="V150">
        <f>IF(B150="","",IF(T150="","要確認（名簿と照合できません）",IF(R150="","要確認（資格名がありません）",IF(S150="","要確認（取得日が読めません）",IF((IF(INDEX(入力!$N$5:$N$44,T150)=R150,1,0)+IF(INDEX(入力!$P$5:$P$44,T150)=R150,1,0)+IF(INDEX(入力!$R$5:$R$44,T150)=R150,1,0)+IF(INDEX(入力!$T$5:$T$44,T150)=R150,1,0)+IF(INDEX(入力!$V$5:$V$44,T150)=R150,1,0)+IF(INDEX(入力!$X$5:$X$44,T150)=R150,1,0))+(COUNTIFS($T$6:$T$205,T150,$R$6:$R$205,R150,$X$6:$X$205,"&lt;"&amp;X150))&gt;0,"重複","反映")))))</f>
        <v/>
      </c>
      <c r="W150">
        <f>IF(V150="反映",1,0)</f>
        <v/>
      </c>
      <c r="X150" t="n">
        <v>150</v>
      </c>
      <c r="Y150">
        <f>IF(W150=0,"",COUNTIFS($T$6:$T$205,T150,$W$6:$W$205,1,$S$6:$S$205,"&lt;"&amp;S150)+COUNTIFS($T$6:$T$205,T150,$W$6:$W$205,1,$S$6:$S$205,S150,$X$6:$X$205,"&lt;"&amp;X150)+1)</f>
        <v/>
      </c>
      <c r="Z150">
        <f>IF(Y150="","",T150&amp;"_"&amp;Y150)</f>
        <v/>
      </c>
      <c r="AA150">
        <f>SUBSTITUTE(SUBSTITUTE(SUBSTITUTE(SUBSTITUTE(SUBSTITUTE(INDEX(D150:K150,MIN(8,MAX(1,C150))),"年","/"),"月","/"),"日",""),"-","/"),".","/")</f>
        <v/>
      </c>
    </row>
    <row r="151">
      <c r="A151" s="131" t="n"/>
      <c r="B151">
        <f>TRIM(SUBSTITUTE(SUBSTITUTE(SUBSTITUTE(A151,CHAR(9)," "),"　"," "),CHAR(160)," "))</f>
        <v/>
      </c>
      <c r="C151">
        <f>IF(B151="",0,LEN(B151)-LEN(SUBSTITUTE(B151," ",""))+1)</f>
        <v/>
      </c>
      <c r="D151">
        <f>IF(C151&gt;=1,TRIM(MID(SUBSTITUTE(B151," ",REPT(" ",200)),1,200)),"")</f>
        <v/>
      </c>
      <c r="E151">
        <f>IF(C151&gt;=2,TRIM(MID(SUBSTITUTE(B151," ",REPT(" ",200)),201,200)),"")</f>
        <v/>
      </c>
      <c r="F151">
        <f>IF(C151&gt;=3,TRIM(MID(SUBSTITUTE(B151," ",REPT(" ",200)),401,200)),"")</f>
        <v/>
      </c>
      <c r="G151">
        <f>IF(C151&gt;=4,TRIM(MID(SUBSTITUTE(B151," ",REPT(" ",200)),601,200)),"")</f>
        <v/>
      </c>
      <c r="H151">
        <f>IF(C151&gt;=5,TRIM(MID(SUBSTITUTE(B151," ",REPT(" ",200)),801,200)),"")</f>
        <v/>
      </c>
      <c r="I151">
        <f>IF(C151&gt;=6,TRIM(MID(SUBSTITUTE(B151," ",REPT(" ",200)),1001,200)),"")</f>
        <v/>
      </c>
      <c r="J151">
        <f>IF(C151&gt;=7,TRIM(MID(SUBSTITUTE(B151," ",REPT(" ",200)),1201,200)),"")</f>
        <v/>
      </c>
      <c r="K151">
        <f>IF(C151&gt;=8,TRIM(MID(SUBSTITUTE(B151," ",REPT(" ",200)),1401,200)),"")</f>
        <v/>
      </c>
      <c r="L151">
        <f>SUBSTITUTE(SUBSTITUTE(SUBSTITUTE(D151,"年","-"),"組","-"),"番","")</f>
        <v/>
      </c>
      <c r="M151">
        <f>IF(D151="",0,IF(ISNUMBER(VALUE(SUBSTITUTE(L151,"-",""))),1,0))</f>
        <v/>
      </c>
      <c r="N151">
        <f>IF(M151=0,"",IFERROR(VALUE(TRIM(MID(SUBSTITUTE(L151,"-",REPT(" ",100)),101,100))),""))</f>
        <v/>
      </c>
      <c r="O151">
        <f>IF(M151=0,"",IFERROR(VALUE(TRIM(RIGHT(SUBSTITUTE(L151,"-",REPT(" ",100)),100))),""))</f>
        <v/>
      </c>
      <c r="P151">
        <f>IF(M151=1,E151,D151)</f>
        <v/>
      </c>
      <c r="Q151">
        <f>IF(C151&lt;2,"",TRIM(IF(AND(2&gt;=IF(M151=1,3,2),2&lt;=C151-IF(S151="",0,1)),E151&amp;" ","")&amp;IF(AND(3&gt;=IF(M151=1,3,2),3&lt;=C151-IF(S151="",0,1)),F151&amp;" ","")&amp;IF(AND(4&gt;=IF(M151=1,3,2),4&lt;=C151-IF(S151="",0,1)),G151&amp;" ","")&amp;IF(AND(5&gt;=IF(M151=1,3,2),5&lt;=C151-IF(S151="",0,1)),H151&amp;" ","")&amp;IF(AND(6&gt;=IF(M151=1,3,2),6&lt;=C151-IF(S151="",0,1)),I151&amp;" ","")&amp;IF(AND(7&gt;=IF(M151=1,3,2),7&lt;=C151-IF(S151="",0,1)),J151&amp;" ","")&amp;IF(AND(8&gt;=IF(M151=1,3,2),8&lt;=C151-IF(S151="",0,1)),K151&amp;" ","")))</f>
        <v/>
      </c>
      <c r="R151">
        <f>IF(Q151="","",IFERROR(VLOOKUP(Q151,資格マスタ!$A:$B,2,FALSE),Q151))</f>
        <v/>
      </c>
      <c r="S151" s="132">
        <f>IF(C151&lt;2,"",IFERROR(IF(OR(LEFT(INDEX(D151:K151,MIN(8,MAX(1,C151))),2)="令和",LEFT(INDEX(D151:K151,MIN(8,MAX(1,C151))),2)="平成",LEFT(INDEX(D151:K151,MIN(8,MAX(1,C151))),2)="昭和"),DATE(VALUE(MID(INDEX(D151:K151,MIN(8,MAX(1,C151))),3,FIND("年",INDEX(D151:K151,MIN(8,MAX(1,C151))))-3))+IF(LEFT(INDEX(D151:K151,MIN(8,MAX(1,C151))),2)="令和",2018,IF(LEFT(INDEX(D151:K151,MIN(8,MAX(1,C151))),2)="平成",1988,1925)),VALUE(MID(INDEX(D151:K151,MIN(8,MAX(1,C151))),FIND("年",INDEX(D151:K151,MIN(8,MAX(1,C151))))+1,FIND("月",INDEX(D151:K151,MIN(8,MAX(1,C151))))-FIND("年",INDEX(D151:K151,MIN(8,MAX(1,C151))))-1)),VALUE(SUBSTITUTE(MID(INDEX(D151:K151,MIN(8,MAX(1,C151))),FIND("月",INDEX(D151:K151,MIN(8,MAX(1,C151))))+1,10),"日",""))),DATE(VALUE(TRIM(MID(SUBSTITUTE(AA151,"/",REPT(" ",50)),1,50))),VALUE(TRIM(MID(SUBSTITUTE(AA151,"/",REPT(" ",50)),51,50))),VALUE(TRIM(MID(SUBSTITUTE(AA151,"/",REPT(" ",50)),101,50))))),IFERROR(DATEVALUE(INDEX(D151:K151,MIN(8,MAX(1,C151)))),"")))</f>
        <v/>
      </c>
      <c r="T151">
        <f>IF(B151="","",IFERROR(MATCH(O151,入力!$C$5:$C$44,0),IFERROR(MATCH(SUBSTITUTE(SUBSTITUTE(P151," ",""),"　",""),入力!$AJ$5:$AJ$44,0),"")))</f>
        <v/>
      </c>
      <c r="U151">
        <f>IF(T151="","",INDEX(入力!$D$5:$D$44,T151))</f>
        <v/>
      </c>
      <c r="V151">
        <f>IF(B151="","",IF(T151="","要確認（名簿と照合できません）",IF(R151="","要確認（資格名がありません）",IF(S151="","要確認（取得日が読めません）",IF((IF(INDEX(入力!$N$5:$N$44,T151)=R151,1,0)+IF(INDEX(入力!$P$5:$P$44,T151)=R151,1,0)+IF(INDEX(入力!$R$5:$R$44,T151)=R151,1,0)+IF(INDEX(入力!$T$5:$T$44,T151)=R151,1,0)+IF(INDEX(入力!$V$5:$V$44,T151)=R151,1,0)+IF(INDEX(入力!$X$5:$X$44,T151)=R151,1,0))+(COUNTIFS($T$6:$T$205,T151,$R$6:$R$205,R151,$X$6:$X$205,"&lt;"&amp;X151))&gt;0,"重複","反映")))))</f>
        <v/>
      </c>
      <c r="W151">
        <f>IF(V151="反映",1,0)</f>
        <v/>
      </c>
      <c r="X151" t="n">
        <v>151</v>
      </c>
      <c r="Y151">
        <f>IF(W151=0,"",COUNTIFS($T$6:$T$205,T151,$W$6:$W$205,1,$S$6:$S$205,"&lt;"&amp;S151)+COUNTIFS($T$6:$T$205,T151,$W$6:$W$205,1,$S$6:$S$205,S151,$X$6:$X$205,"&lt;"&amp;X151)+1)</f>
        <v/>
      </c>
      <c r="Z151">
        <f>IF(Y151="","",T151&amp;"_"&amp;Y151)</f>
        <v/>
      </c>
      <c r="AA151">
        <f>SUBSTITUTE(SUBSTITUTE(SUBSTITUTE(SUBSTITUTE(SUBSTITUTE(INDEX(D151:K151,MIN(8,MAX(1,C151))),"年","/"),"月","/"),"日",""),"-","/"),".","/")</f>
        <v/>
      </c>
    </row>
    <row r="152">
      <c r="A152" s="131" t="n"/>
      <c r="B152">
        <f>TRIM(SUBSTITUTE(SUBSTITUTE(SUBSTITUTE(A152,CHAR(9)," "),"　"," "),CHAR(160)," "))</f>
        <v/>
      </c>
      <c r="C152">
        <f>IF(B152="",0,LEN(B152)-LEN(SUBSTITUTE(B152," ",""))+1)</f>
        <v/>
      </c>
      <c r="D152">
        <f>IF(C152&gt;=1,TRIM(MID(SUBSTITUTE(B152," ",REPT(" ",200)),1,200)),"")</f>
        <v/>
      </c>
      <c r="E152">
        <f>IF(C152&gt;=2,TRIM(MID(SUBSTITUTE(B152," ",REPT(" ",200)),201,200)),"")</f>
        <v/>
      </c>
      <c r="F152">
        <f>IF(C152&gt;=3,TRIM(MID(SUBSTITUTE(B152," ",REPT(" ",200)),401,200)),"")</f>
        <v/>
      </c>
      <c r="G152">
        <f>IF(C152&gt;=4,TRIM(MID(SUBSTITUTE(B152," ",REPT(" ",200)),601,200)),"")</f>
        <v/>
      </c>
      <c r="H152">
        <f>IF(C152&gt;=5,TRIM(MID(SUBSTITUTE(B152," ",REPT(" ",200)),801,200)),"")</f>
        <v/>
      </c>
      <c r="I152">
        <f>IF(C152&gt;=6,TRIM(MID(SUBSTITUTE(B152," ",REPT(" ",200)),1001,200)),"")</f>
        <v/>
      </c>
      <c r="J152">
        <f>IF(C152&gt;=7,TRIM(MID(SUBSTITUTE(B152," ",REPT(" ",200)),1201,200)),"")</f>
        <v/>
      </c>
      <c r="K152">
        <f>IF(C152&gt;=8,TRIM(MID(SUBSTITUTE(B152," ",REPT(" ",200)),1401,200)),"")</f>
        <v/>
      </c>
      <c r="L152">
        <f>SUBSTITUTE(SUBSTITUTE(SUBSTITUTE(D152,"年","-"),"組","-"),"番","")</f>
        <v/>
      </c>
      <c r="M152">
        <f>IF(D152="",0,IF(ISNUMBER(VALUE(SUBSTITUTE(L152,"-",""))),1,0))</f>
        <v/>
      </c>
      <c r="N152">
        <f>IF(M152=0,"",IFERROR(VALUE(TRIM(MID(SUBSTITUTE(L152,"-",REPT(" ",100)),101,100))),""))</f>
        <v/>
      </c>
      <c r="O152">
        <f>IF(M152=0,"",IFERROR(VALUE(TRIM(RIGHT(SUBSTITUTE(L152,"-",REPT(" ",100)),100))),""))</f>
        <v/>
      </c>
      <c r="P152">
        <f>IF(M152=1,E152,D152)</f>
        <v/>
      </c>
      <c r="Q152">
        <f>IF(C152&lt;2,"",TRIM(IF(AND(2&gt;=IF(M152=1,3,2),2&lt;=C152-IF(S152="",0,1)),E152&amp;" ","")&amp;IF(AND(3&gt;=IF(M152=1,3,2),3&lt;=C152-IF(S152="",0,1)),F152&amp;" ","")&amp;IF(AND(4&gt;=IF(M152=1,3,2),4&lt;=C152-IF(S152="",0,1)),G152&amp;" ","")&amp;IF(AND(5&gt;=IF(M152=1,3,2),5&lt;=C152-IF(S152="",0,1)),H152&amp;" ","")&amp;IF(AND(6&gt;=IF(M152=1,3,2),6&lt;=C152-IF(S152="",0,1)),I152&amp;" ","")&amp;IF(AND(7&gt;=IF(M152=1,3,2),7&lt;=C152-IF(S152="",0,1)),J152&amp;" ","")&amp;IF(AND(8&gt;=IF(M152=1,3,2),8&lt;=C152-IF(S152="",0,1)),K152&amp;" ","")))</f>
        <v/>
      </c>
      <c r="R152">
        <f>IF(Q152="","",IFERROR(VLOOKUP(Q152,資格マスタ!$A:$B,2,FALSE),Q152))</f>
        <v/>
      </c>
      <c r="S152" s="132">
        <f>IF(C152&lt;2,"",IFERROR(IF(OR(LEFT(INDEX(D152:K152,MIN(8,MAX(1,C152))),2)="令和",LEFT(INDEX(D152:K152,MIN(8,MAX(1,C152))),2)="平成",LEFT(INDEX(D152:K152,MIN(8,MAX(1,C152))),2)="昭和"),DATE(VALUE(MID(INDEX(D152:K152,MIN(8,MAX(1,C152))),3,FIND("年",INDEX(D152:K152,MIN(8,MAX(1,C152))))-3))+IF(LEFT(INDEX(D152:K152,MIN(8,MAX(1,C152))),2)="令和",2018,IF(LEFT(INDEX(D152:K152,MIN(8,MAX(1,C152))),2)="平成",1988,1925)),VALUE(MID(INDEX(D152:K152,MIN(8,MAX(1,C152))),FIND("年",INDEX(D152:K152,MIN(8,MAX(1,C152))))+1,FIND("月",INDEX(D152:K152,MIN(8,MAX(1,C152))))-FIND("年",INDEX(D152:K152,MIN(8,MAX(1,C152))))-1)),VALUE(SUBSTITUTE(MID(INDEX(D152:K152,MIN(8,MAX(1,C152))),FIND("月",INDEX(D152:K152,MIN(8,MAX(1,C152))))+1,10),"日",""))),DATE(VALUE(TRIM(MID(SUBSTITUTE(AA152,"/",REPT(" ",50)),1,50))),VALUE(TRIM(MID(SUBSTITUTE(AA152,"/",REPT(" ",50)),51,50))),VALUE(TRIM(MID(SUBSTITUTE(AA152,"/",REPT(" ",50)),101,50))))),IFERROR(DATEVALUE(INDEX(D152:K152,MIN(8,MAX(1,C152)))),"")))</f>
        <v/>
      </c>
      <c r="T152">
        <f>IF(B152="","",IFERROR(MATCH(O152,入力!$C$5:$C$44,0),IFERROR(MATCH(SUBSTITUTE(SUBSTITUTE(P152," ",""),"　",""),入力!$AJ$5:$AJ$44,0),"")))</f>
        <v/>
      </c>
      <c r="U152">
        <f>IF(T152="","",INDEX(入力!$D$5:$D$44,T152))</f>
        <v/>
      </c>
      <c r="V152">
        <f>IF(B152="","",IF(T152="","要確認（名簿と照合できません）",IF(R152="","要確認（資格名がありません）",IF(S152="","要確認（取得日が読めません）",IF((IF(INDEX(入力!$N$5:$N$44,T152)=R152,1,0)+IF(INDEX(入力!$P$5:$P$44,T152)=R152,1,0)+IF(INDEX(入力!$R$5:$R$44,T152)=R152,1,0)+IF(INDEX(入力!$T$5:$T$44,T152)=R152,1,0)+IF(INDEX(入力!$V$5:$V$44,T152)=R152,1,0)+IF(INDEX(入力!$X$5:$X$44,T152)=R152,1,0))+(COUNTIFS($T$6:$T$205,T152,$R$6:$R$205,R152,$X$6:$X$205,"&lt;"&amp;X152))&gt;0,"重複","反映")))))</f>
        <v/>
      </c>
      <c r="W152">
        <f>IF(V152="反映",1,0)</f>
        <v/>
      </c>
      <c r="X152" t="n">
        <v>152</v>
      </c>
      <c r="Y152">
        <f>IF(W152=0,"",COUNTIFS($T$6:$T$205,T152,$W$6:$W$205,1,$S$6:$S$205,"&lt;"&amp;S152)+COUNTIFS($T$6:$T$205,T152,$W$6:$W$205,1,$S$6:$S$205,S152,$X$6:$X$205,"&lt;"&amp;X152)+1)</f>
        <v/>
      </c>
      <c r="Z152">
        <f>IF(Y152="","",T152&amp;"_"&amp;Y152)</f>
        <v/>
      </c>
      <c r="AA152">
        <f>SUBSTITUTE(SUBSTITUTE(SUBSTITUTE(SUBSTITUTE(SUBSTITUTE(INDEX(D152:K152,MIN(8,MAX(1,C152))),"年","/"),"月","/"),"日",""),"-","/"),".","/")</f>
        <v/>
      </c>
    </row>
    <row r="153">
      <c r="A153" s="131" t="n"/>
      <c r="B153">
        <f>TRIM(SUBSTITUTE(SUBSTITUTE(SUBSTITUTE(A153,CHAR(9)," "),"　"," "),CHAR(160)," "))</f>
        <v/>
      </c>
      <c r="C153">
        <f>IF(B153="",0,LEN(B153)-LEN(SUBSTITUTE(B153," ",""))+1)</f>
        <v/>
      </c>
      <c r="D153">
        <f>IF(C153&gt;=1,TRIM(MID(SUBSTITUTE(B153," ",REPT(" ",200)),1,200)),"")</f>
        <v/>
      </c>
      <c r="E153">
        <f>IF(C153&gt;=2,TRIM(MID(SUBSTITUTE(B153," ",REPT(" ",200)),201,200)),"")</f>
        <v/>
      </c>
      <c r="F153">
        <f>IF(C153&gt;=3,TRIM(MID(SUBSTITUTE(B153," ",REPT(" ",200)),401,200)),"")</f>
        <v/>
      </c>
      <c r="G153">
        <f>IF(C153&gt;=4,TRIM(MID(SUBSTITUTE(B153," ",REPT(" ",200)),601,200)),"")</f>
        <v/>
      </c>
      <c r="H153">
        <f>IF(C153&gt;=5,TRIM(MID(SUBSTITUTE(B153," ",REPT(" ",200)),801,200)),"")</f>
        <v/>
      </c>
      <c r="I153">
        <f>IF(C153&gt;=6,TRIM(MID(SUBSTITUTE(B153," ",REPT(" ",200)),1001,200)),"")</f>
        <v/>
      </c>
      <c r="J153">
        <f>IF(C153&gt;=7,TRIM(MID(SUBSTITUTE(B153," ",REPT(" ",200)),1201,200)),"")</f>
        <v/>
      </c>
      <c r="K153">
        <f>IF(C153&gt;=8,TRIM(MID(SUBSTITUTE(B153," ",REPT(" ",200)),1401,200)),"")</f>
        <v/>
      </c>
      <c r="L153">
        <f>SUBSTITUTE(SUBSTITUTE(SUBSTITUTE(D153,"年","-"),"組","-"),"番","")</f>
        <v/>
      </c>
      <c r="M153">
        <f>IF(D153="",0,IF(ISNUMBER(VALUE(SUBSTITUTE(L153,"-",""))),1,0))</f>
        <v/>
      </c>
      <c r="N153">
        <f>IF(M153=0,"",IFERROR(VALUE(TRIM(MID(SUBSTITUTE(L153,"-",REPT(" ",100)),101,100))),""))</f>
        <v/>
      </c>
      <c r="O153">
        <f>IF(M153=0,"",IFERROR(VALUE(TRIM(RIGHT(SUBSTITUTE(L153,"-",REPT(" ",100)),100))),""))</f>
        <v/>
      </c>
      <c r="P153">
        <f>IF(M153=1,E153,D153)</f>
        <v/>
      </c>
      <c r="Q153">
        <f>IF(C153&lt;2,"",TRIM(IF(AND(2&gt;=IF(M153=1,3,2),2&lt;=C153-IF(S153="",0,1)),E153&amp;" ","")&amp;IF(AND(3&gt;=IF(M153=1,3,2),3&lt;=C153-IF(S153="",0,1)),F153&amp;" ","")&amp;IF(AND(4&gt;=IF(M153=1,3,2),4&lt;=C153-IF(S153="",0,1)),G153&amp;" ","")&amp;IF(AND(5&gt;=IF(M153=1,3,2),5&lt;=C153-IF(S153="",0,1)),H153&amp;" ","")&amp;IF(AND(6&gt;=IF(M153=1,3,2),6&lt;=C153-IF(S153="",0,1)),I153&amp;" ","")&amp;IF(AND(7&gt;=IF(M153=1,3,2),7&lt;=C153-IF(S153="",0,1)),J153&amp;" ","")&amp;IF(AND(8&gt;=IF(M153=1,3,2),8&lt;=C153-IF(S153="",0,1)),K153&amp;" ","")))</f>
        <v/>
      </c>
      <c r="R153">
        <f>IF(Q153="","",IFERROR(VLOOKUP(Q153,資格マスタ!$A:$B,2,FALSE),Q153))</f>
        <v/>
      </c>
      <c r="S153" s="132">
        <f>IF(C153&lt;2,"",IFERROR(IF(OR(LEFT(INDEX(D153:K153,MIN(8,MAX(1,C153))),2)="令和",LEFT(INDEX(D153:K153,MIN(8,MAX(1,C153))),2)="平成",LEFT(INDEX(D153:K153,MIN(8,MAX(1,C153))),2)="昭和"),DATE(VALUE(MID(INDEX(D153:K153,MIN(8,MAX(1,C153))),3,FIND("年",INDEX(D153:K153,MIN(8,MAX(1,C153))))-3))+IF(LEFT(INDEX(D153:K153,MIN(8,MAX(1,C153))),2)="令和",2018,IF(LEFT(INDEX(D153:K153,MIN(8,MAX(1,C153))),2)="平成",1988,1925)),VALUE(MID(INDEX(D153:K153,MIN(8,MAX(1,C153))),FIND("年",INDEX(D153:K153,MIN(8,MAX(1,C153))))+1,FIND("月",INDEX(D153:K153,MIN(8,MAX(1,C153))))-FIND("年",INDEX(D153:K153,MIN(8,MAX(1,C153))))-1)),VALUE(SUBSTITUTE(MID(INDEX(D153:K153,MIN(8,MAX(1,C153))),FIND("月",INDEX(D153:K153,MIN(8,MAX(1,C153))))+1,10),"日",""))),DATE(VALUE(TRIM(MID(SUBSTITUTE(AA153,"/",REPT(" ",50)),1,50))),VALUE(TRIM(MID(SUBSTITUTE(AA153,"/",REPT(" ",50)),51,50))),VALUE(TRIM(MID(SUBSTITUTE(AA153,"/",REPT(" ",50)),101,50))))),IFERROR(DATEVALUE(INDEX(D153:K153,MIN(8,MAX(1,C153)))),"")))</f>
        <v/>
      </c>
      <c r="T153">
        <f>IF(B153="","",IFERROR(MATCH(O153,入力!$C$5:$C$44,0),IFERROR(MATCH(SUBSTITUTE(SUBSTITUTE(P153," ",""),"　",""),入力!$AJ$5:$AJ$44,0),"")))</f>
        <v/>
      </c>
      <c r="U153">
        <f>IF(T153="","",INDEX(入力!$D$5:$D$44,T153))</f>
        <v/>
      </c>
      <c r="V153">
        <f>IF(B153="","",IF(T153="","要確認（名簿と照合できません）",IF(R153="","要確認（資格名がありません）",IF(S153="","要確認（取得日が読めません）",IF((IF(INDEX(入力!$N$5:$N$44,T153)=R153,1,0)+IF(INDEX(入力!$P$5:$P$44,T153)=R153,1,0)+IF(INDEX(入力!$R$5:$R$44,T153)=R153,1,0)+IF(INDEX(入力!$T$5:$T$44,T153)=R153,1,0)+IF(INDEX(入力!$V$5:$V$44,T153)=R153,1,0)+IF(INDEX(入力!$X$5:$X$44,T153)=R153,1,0))+(COUNTIFS($T$6:$T$205,T153,$R$6:$R$205,R153,$X$6:$X$205,"&lt;"&amp;X153))&gt;0,"重複","反映")))))</f>
        <v/>
      </c>
      <c r="W153">
        <f>IF(V153="反映",1,0)</f>
        <v/>
      </c>
      <c r="X153" t="n">
        <v>153</v>
      </c>
      <c r="Y153">
        <f>IF(W153=0,"",COUNTIFS($T$6:$T$205,T153,$W$6:$W$205,1,$S$6:$S$205,"&lt;"&amp;S153)+COUNTIFS($T$6:$T$205,T153,$W$6:$W$205,1,$S$6:$S$205,S153,$X$6:$X$205,"&lt;"&amp;X153)+1)</f>
        <v/>
      </c>
      <c r="Z153">
        <f>IF(Y153="","",T153&amp;"_"&amp;Y153)</f>
        <v/>
      </c>
      <c r="AA153">
        <f>SUBSTITUTE(SUBSTITUTE(SUBSTITUTE(SUBSTITUTE(SUBSTITUTE(INDEX(D153:K153,MIN(8,MAX(1,C153))),"年","/"),"月","/"),"日",""),"-","/"),".","/")</f>
        <v/>
      </c>
    </row>
    <row r="154">
      <c r="A154" s="131" t="n"/>
      <c r="B154">
        <f>TRIM(SUBSTITUTE(SUBSTITUTE(SUBSTITUTE(A154,CHAR(9)," "),"　"," "),CHAR(160)," "))</f>
        <v/>
      </c>
      <c r="C154">
        <f>IF(B154="",0,LEN(B154)-LEN(SUBSTITUTE(B154," ",""))+1)</f>
        <v/>
      </c>
      <c r="D154">
        <f>IF(C154&gt;=1,TRIM(MID(SUBSTITUTE(B154," ",REPT(" ",200)),1,200)),"")</f>
        <v/>
      </c>
      <c r="E154">
        <f>IF(C154&gt;=2,TRIM(MID(SUBSTITUTE(B154," ",REPT(" ",200)),201,200)),"")</f>
        <v/>
      </c>
      <c r="F154">
        <f>IF(C154&gt;=3,TRIM(MID(SUBSTITUTE(B154," ",REPT(" ",200)),401,200)),"")</f>
        <v/>
      </c>
      <c r="G154">
        <f>IF(C154&gt;=4,TRIM(MID(SUBSTITUTE(B154," ",REPT(" ",200)),601,200)),"")</f>
        <v/>
      </c>
      <c r="H154">
        <f>IF(C154&gt;=5,TRIM(MID(SUBSTITUTE(B154," ",REPT(" ",200)),801,200)),"")</f>
        <v/>
      </c>
      <c r="I154">
        <f>IF(C154&gt;=6,TRIM(MID(SUBSTITUTE(B154," ",REPT(" ",200)),1001,200)),"")</f>
        <v/>
      </c>
      <c r="J154">
        <f>IF(C154&gt;=7,TRIM(MID(SUBSTITUTE(B154," ",REPT(" ",200)),1201,200)),"")</f>
        <v/>
      </c>
      <c r="K154">
        <f>IF(C154&gt;=8,TRIM(MID(SUBSTITUTE(B154," ",REPT(" ",200)),1401,200)),"")</f>
        <v/>
      </c>
      <c r="L154">
        <f>SUBSTITUTE(SUBSTITUTE(SUBSTITUTE(D154,"年","-"),"組","-"),"番","")</f>
        <v/>
      </c>
      <c r="M154">
        <f>IF(D154="",0,IF(ISNUMBER(VALUE(SUBSTITUTE(L154,"-",""))),1,0))</f>
        <v/>
      </c>
      <c r="N154">
        <f>IF(M154=0,"",IFERROR(VALUE(TRIM(MID(SUBSTITUTE(L154,"-",REPT(" ",100)),101,100))),""))</f>
        <v/>
      </c>
      <c r="O154">
        <f>IF(M154=0,"",IFERROR(VALUE(TRIM(RIGHT(SUBSTITUTE(L154,"-",REPT(" ",100)),100))),""))</f>
        <v/>
      </c>
      <c r="P154">
        <f>IF(M154=1,E154,D154)</f>
        <v/>
      </c>
      <c r="Q154">
        <f>IF(C154&lt;2,"",TRIM(IF(AND(2&gt;=IF(M154=1,3,2),2&lt;=C154-IF(S154="",0,1)),E154&amp;" ","")&amp;IF(AND(3&gt;=IF(M154=1,3,2),3&lt;=C154-IF(S154="",0,1)),F154&amp;" ","")&amp;IF(AND(4&gt;=IF(M154=1,3,2),4&lt;=C154-IF(S154="",0,1)),G154&amp;" ","")&amp;IF(AND(5&gt;=IF(M154=1,3,2),5&lt;=C154-IF(S154="",0,1)),H154&amp;" ","")&amp;IF(AND(6&gt;=IF(M154=1,3,2),6&lt;=C154-IF(S154="",0,1)),I154&amp;" ","")&amp;IF(AND(7&gt;=IF(M154=1,3,2),7&lt;=C154-IF(S154="",0,1)),J154&amp;" ","")&amp;IF(AND(8&gt;=IF(M154=1,3,2),8&lt;=C154-IF(S154="",0,1)),K154&amp;" ","")))</f>
        <v/>
      </c>
      <c r="R154">
        <f>IF(Q154="","",IFERROR(VLOOKUP(Q154,資格マスタ!$A:$B,2,FALSE),Q154))</f>
        <v/>
      </c>
      <c r="S154" s="132">
        <f>IF(C154&lt;2,"",IFERROR(IF(OR(LEFT(INDEX(D154:K154,MIN(8,MAX(1,C154))),2)="令和",LEFT(INDEX(D154:K154,MIN(8,MAX(1,C154))),2)="平成",LEFT(INDEX(D154:K154,MIN(8,MAX(1,C154))),2)="昭和"),DATE(VALUE(MID(INDEX(D154:K154,MIN(8,MAX(1,C154))),3,FIND("年",INDEX(D154:K154,MIN(8,MAX(1,C154))))-3))+IF(LEFT(INDEX(D154:K154,MIN(8,MAX(1,C154))),2)="令和",2018,IF(LEFT(INDEX(D154:K154,MIN(8,MAX(1,C154))),2)="平成",1988,1925)),VALUE(MID(INDEX(D154:K154,MIN(8,MAX(1,C154))),FIND("年",INDEX(D154:K154,MIN(8,MAX(1,C154))))+1,FIND("月",INDEX(D154:K154,MIN(8,MAX(1,C154))))-FIND("年",INDEX(D154:K154,MIN(8,MAX(1,C154))))-1)),VALUE(SUBSTITUTE(MID(INDEX(D154:K154,MIN(8,MAX(1,C154))),FIND("月",INDEX(D154:K154,MIN(8,MAX(1,C154))))+1,10),"日",""))),DATE(VALUE(TRIM(MID(SUBSTITUTE(AA154,"/",REPT(" ",50)),1,50))),VALUE(TRIM(MID(SUBSTITUTE(AA154,"/",REPT(" ",50)),51,50))),VALUE(TRIM(MID(SUBSTITUTE(AA154,"/",REPT(" ",50)),101,50))))),IFERROR(DATEVALUE(INDEX(D154:K154,MIN(8,MAX(1,C154)))),"")))</f>
        <v/>
      </c>
      <c r="T154">
        <f>IF(B154="","",IFERROR(MATCH(O154,入力!$C$5:$C$44,0),IFERROR(MATCH(SUBSTITUTE(SUBSTITUTE(P154," ",""),"　",""),入力!$AJ$5:$AJ$44,0),"")))</f>
        <v/>
      </c>
      <c r="U154">
        <f>IF(T154="","",INDEX(入力!$D$5:$D$44,T154))</f>
        <v/>
      </c>
      <c r="V154">
        <f>IF(B154="","",IF(T154="","要確認（名簿と照合できません）",IF(R154="","要確認（資格名がありません）",IF(S154="","要確認（取得日が読めません）",IF((IF(INDEX(入力!$N$5:$N$44,T154)=R154,1,0)+IF(INDEX(入力!$P$5:$P$44,T154)=R154,1,0)+IF(INDEX(入力!$R$5:$R$44,T154)=R154,1,0)+IF(INDEX(入力!$T$5:$T$44,T154)=R154,1,0)+IF(INDEX(入力!$V$5:$V$44,T154)=R154,1,0)+IF(INDEX(入力!$X$5:$X$44,T154)=R154,1,0))+(COUNTIFS($T$6:$T$205,T154,$R$6:$R$205,R154,$X$6:$X$205,"&lt;"&amp;X154))&gt;0,"重複","反映")))))</f>
        <v/>
      </c>
      <c r="W154">
        <f>IF(V154="反映",1,0)</f>
        <v/>
      </c>
      <c r="X154" t="n">
        <v>154</v>
      </c>
      <c r="Y154">
        <f>IF(W154=0,"",COUNTIFS($T$6:$T$205,T154,$W$6:$W$205,1,$S$6:$S$205,"&lt;"&amp;S154)+COUNTIFS($T$6:$T$205,T154,$W$6:$W$205,1,$S$6:$S$205,S154,$X$6:$X$205,"&lt;"&amp;X154)+1)</f>
        <v/>
      </c>
      <c r="Z154">
        <f>IF(Y154="","",T154&amp;"_"&amp;Y154)</f>
        <v/>
      </c>
      <c r="AA154">
        <f>SUBSTITUTE(SUBSTITUTE(SUBSTITUTE(SUBSTITUTE(SUBSTITUTE(INDEX(D154:K154,MIN(8,MAX(1,C154))),"年","/"),"月","/"),"日",""),"-","/"),".","/")</f>
        <v/>
      </c>
    </row>
    <row r="155">
      <c r="A155" s="131" t="n"/>
      <c r="B155">
        <f>TRIM(SUBSTITUTE(SUBSTITUTE(SUBSTITUTE(A155,CHAR(9)," "),"　"," "),CHAR(160)," "))</f>
        <v/>
      </c>
      <c r="C155">
        <f>IF(B155="",0,LEN(B155)-LEN(SUBSTITUTE(B155," ",""))+1)</f>
        <v/>
      </c>
      <c r="D155">
        <f>IF(C155&gt;=1,TRIM(MID(SUBSTITUTE(B155," ",REPT(" ",200)),1,200)),"")</f>
        <v/>
      </c>
      <c r="E155">
        <f>IF(C155&gt;=2,TRIM(MID(SUBSTITUTE(B155," ",REPT(" ",200)),201,200)),"")</f>
        <v/>
      </c>
      <c r="F155">
        <f>IF(C155&gt;=3,TRIM(MID(SUBSTITUTE(B155," ",REPT(" ",200)),401,200)),"")</f>
        <v/>
      </c>
      <c r="G155">
        <f>IF(C155&gt;=4,TRIM(MID(SUBSTITUTE(B155," ",REPT(" ",200)),601,200)),"")</f>
        <v/>
      </c>
      <c r="H155">
        <f>IF(C155&gt;=5,TRIM(MID(SUBSTITUTE(B155," ",REPT(" ",200)),801,200)),"")</f>
        <v/>
      </c>
      <c r="I155">
        <f>IF(C155&gt;=6,TRIM(MID(SUBSTITUTE(B155," ",REPT(" ",200)),1001,200)),"")</f>
        <v/>
      </c>
      <c r="J155">
        <f>IF(C155&gt;=7,TRIM(MID(SUBSTITUTE(B155," ",REPT(" ",200)),1201,200)),"")</f>
        <v/>
      </c>
      <c r="K155">
        <f>IF(C155&gt;=8,TRIM(MID(SUBSTITUTE(B155," ",REPT(" ",200)),1401,200)),"")</f>
        <v/>
      </c>
      <c r="L155">
        <f>SUBSTITUTE(SUBSTITUTE(SUBSTITUTE(D155,"年","-"),"組","-"),"番","")</f>
        <v/>
      </c>
      <c r="M155">
        <f>IF(D155="",0,IF(ISNUMBER(VALUE(SUBSTITUTE(L155,"-",""))),1,0))</f>
        <v/>
      </c>
      <c r="N155">
        <f>IF(M155=0,"",IFERROR(VALUE(TRIM(MID(SUBSTITUTE(L155,"-",REPT(" ",100)),101,100))),""))</f>
        <v/>
      </c>
      <c r="O155">
        <f>IF(M155=0,"",IFERROR(VALUE(TRIM(RIGHT(SUBSTITUTE(L155,"-",REPT(" ",100)),100))),""))</f>
        <v/>
      </c>
      <c r="P155">
        <f>IF(M155=1,E155,D155)</f>
        <v/>
      </c>
      <c r="Q155">
        <f>IF(C155&lt;2,"",TRIM(IF(AND(2&gt;=IF(M155=1,3,2),2&lt;=C155-IF(S155="",0,1)),E155&amp;" ","")&amp;IF(AND(3&gt;=IF(M155=1,3,2),3&lt;=C155-IF(S155="",0,1)),F155&amp;" ","")&amp;IF(AND(4&gt;=IF(M155=1,3,2),4&lt;=C155-IF(S155="",0,1)),G155&amp;" ","")&amp;IF(AND(5&gt;=IF(M155=1,3,2),5&lt;=C155-IF(S155="",0,1)),H155&amp;" ","")&amp;IF(AND(6&gt;=IF(M155=1,3,2),6&lt;=C155-IF(S155="",0,1)),I155&amp;" ","")&amp;IF(AND(7&gt;=IF(M155=1,3,2),7&lt;=C155-IF(S155="",0,1)),J155&amp;" ","")&amp;IF(AND(8&gt;=IF(M155=1,3,2),8&lt;=C155-IF(S155="",0,1)),K155&amp;" ","")))</f>
        <v/>
      </c>
      <c r="R155">
        <f>IF(Q155="","",IFERROR(VLOOKUP(Q155,資格マスタ!$A:$B,2,FALSE),Q155))</f>
        <v/>
      </c>
      <c r="S155" s="132">
        <f>IF(C155&lt;2,"",IFERROR(IF(OR(LEFT(INDEX(D155:K155,MIN(8,MAX(1,C155))),2)="令和",LEFT(INDEX(D155:K155,MIN(8,MAX(1,C155))),2)="平成",LEFT(INDEX(D155:K155,MIN(8,MAX(1,C155))),2)="昭和"),DATE(VALUE(MID(INDEX(D155:K155,MIN(8,MAX(1,C155))),3,FIND("年",INDEX(D155:K155,MIN(8,MAX(1,C155))))-3))+IF(LEFT(INDEX(D155:K155,MIN(8,MAX(1,C155))),2)="令和",2018,IF(LEFT(INDEX(D155:K155,MIN(8,MAX(1,C155))),2)="平成",1988,1925)),VALUE(MID(INDEX(D155:K155,MIN(8,MAX(1,C155))),FIND("年",INDEX(D155:K155,MIN(8,MAX(1,C155))))+1,FIND("月",INDEX(D155:K155,MIN(8,MAX(1,C155))))-FIND("年",INDEX(D155:K155,MIN(8,MAX(1,C155))))-1)),VALUE(SUBSTITUTE(MID(INDEX(D155:K155,MIN(8,MAX(1,C155))),FIND("月",INDEX(D155:K155,MIN(8,MAX(1,C155))))+1,10),"日",""))),DATE(VALUE(TRIM(MID(SUBSTITUTE(AA155,"/",REPT(" ",50)),1,50))),VALUE(TRIM(MID(SUBSTITUTE(AA155,"/",REPT(" ",50)),51,50))),VALUE(TRIM(MID(SUBSTITUTE(AA155,"/",REPT(" ",50)),101,50))))),IFERROR(DATEVALUE(INDEX(D155:K155,MIN(8,MAX(1,C155)))),"")))</f>
        <v/>
      </c>
      <c r="T155">
        <f>IF(B155="","",IFERROR(MATCH(O155,入力!$C$5:$C$44,0),IFERROR(MATCH(SUBSTITUTE(SUBSTITUTE(P155," ",""),"　",""),入力!$AJ$5:$AJ$44,0),"")))</f>
        <v/>
      </c>
      <c r="U155">
        <f>IF(T155="","",INDEX(入力!$D$5:$D$44,T155))</f>
        <v/>
      </c>
      <c r="V155">
        <f>IF(B155="","",IF(T155="","要確認（名簿と照合できません）",IF(R155="","要確認（資格名がありません）",IF(S155="","要確認（取得日が読めません）",IF((IF(INDEX(入力!$N$5:$N$44,T155)=R155,1,0)+IF(INDEX(入力!$P$5:$P$44,T155)=R155,1,0)+IF(INDEX(入力!$R$5:$R$44,T155)=R155,1,0)+IF(INDEX(入力!$T$5:$T$44,T155)=R155,1,0)+IF(INDEX(入力!$V$5:$V$44,T155)=R155,1,0)+IF(INDEX(入力!$X$5:$X$44,T155)=R155,1,0))+(COUNTIFS($T$6:$T$205,T155,$R$6:$R$205,R155,$X$6:$X$205,"&lt;"&amp;X155))&gt;0,"重複","反映")))))</f>
        <v/>
      </c>
      <c r="W155">
        <f>IF(V155="反映",1,0)</f>
        <v/>
      </c>
      <c r="X155" t="n">
        <v>155</v>
      </c>
      <c r="Y155">
        <f>IF(W155=0,"",COUNTIFS($T$6:$T$205,T155,$W$6:$W$205,1,$S$6:$S$205,"&lt;"&amp;S155)+COUNTIFS($T$6:$T$205,T155,$W$6:$W$205,1,$S$6:$S$205,S155,$X$6:$X$205,"&lt;"&amp;X155)+1)</f>
        <v/>
      </c>
      <c r="Z155">
        <f>IF(Y155="","",T155&amp;"_"&amp;Y155)</f>
        <v/>
      </c>
      <c r="AA155">
        <f>SUBSTITUTE(SUBSTITUTE(SUBSTITUTE(SUBSTITUTE(SUBSTITUTE(INDEX(D155:K155,MIN(8,MAX(1,C155))),"年","/"),"月","/"),"日",""),"-","/"),".","/")</f>
        <v/>
      </c>
    </row>
    <row r="156">
      <c r="A156" s="131" t="n"/>
      <c r="B156">
        <f>TRIM(SUBSTITUTE(SUBSTITUTE(SUBSTITUTE(A156,CHAR(9)," "),"　"," "),CHAR(160)," "))</f>
        <v/>
      </c>
      <c r="C156">
        <f>IF(B156="",0,LEN(B156)-LEN(SUBSTITUTE(B156," ",""))+1)</f>
        <v/>
      </c>
      <c r="D156">
        <f>IF(C156&gt;=1,TRIM(MID(SUBSTITUTE(B156," ",REPT(" ",200)),1,200)),"")</f>
        <v/>
      </c>
      <c r="E156">
        <f>IF(C156&gt;=2,TRIM(MID(SUBSTITUTE(B156," ",REPT(" ",200)),201,200)),"")</f>
        <v/>
      </c>
      <c r="F156">
        <f>IF(C156&gt;=3,TRIM(MID(SUBSTITUTE(B156," ",REPT(" ",200)),401,200)),"")</f>
        <v/>
      </c>
      <c r="G156">
        <f>IF(C156&gt;=4,TRIM(MID(SUBSTITUTE(B156," ",REPT(" ",200)),601,200)),"")</f>
        <v/>
      </c>
      <c r="H156">
        <f>IF(C156&gt;=5,TRIM(MID(SUBSTITUTE(B156," ",REPT(" ",200)),801,200)),"")</f>
        <v/>
      </c>
      <c r="I156">
        <f>IF(C156&gt;=6,TRIM(MID(SUBSTITUTE(B156," ",REPT(" ",200)),1001,200)),"")</f>
        <v/>
      </c>
      <c r="J156">
        <f>IF(C156&gt;=7,TRIM(MID(SUBSTITUTE(B156," ",REPT(" ",200)),1201,200)),"")</f>
        <v/>
      </c>
      <c r="K156">
        <f>IF(C156&gt;=8,TRIM(MID(SUBSTITUTE(B156," ",REPT(" ",200)),1401,200)),"")</f>
        <v/>
      </c>
      <c r="L156">
        <f>SUBSTITUTE(SUBSTITUTE(SUBSTITUTE(D156,"年","-"),"組","-"),"番","")</f>
        <v/>
      </c>
      <c r="M156">
        <f>IF(D156="",0,IF(ISNUMBER(VALUE(SUBSTITUTE(L156,"-",""))),1,0))</f>
        <v/>
      </c>
      <c r="N156">
        <f>IF(M156=0,"",IFERROR(VALUE(TRIM(MID(SUBSTITUTE(L156,"-",REPT(" ",100)),101,100))),""))</f>
        <v/>
      </c>
      <c r="O156">
        <f>IF(M156=0,"",IFERROR(VALUE(TRIM(RIGHT(SUBSTITUTE(L156,"-",REPT(" ",100)),100))),""))</f>
        <v/>
      </c>
      <c r="P156">
        <f>IF(M156=1,E156,D156)</f>
        <v/>
      </c>
      <c r="Q156">
        <f>IF(C156&lt;2,"",TRIM(IF(AND(2&gt;=IF(M156=1,3,2),2&lt;=C156-IF(S156="",0,1)),E156&amp;" ","")&amp;IF(AND(3&gt;=IF(M156=1,3,2),3&lt;=C156-IF(S156="",0,1)),F156&amp;" ","")&amp;IF(AND(4&gt;=IF(M156=1,3,2),4&lt;=C156-IF(S156="",0,1)),G156&amp;" ","")&amp;IF(AND(5&gt;=IF(M156=1,3,2),5&lt;=C156-IF(S156="",0,1)),H156&amp;" ","")&amp;IF(AND(6&gt;=IF(M156=1,3,2),6&lt;=C156-IF(S156="",0,1)),I156&amp;" ","")&amp;IF(AND(7&gt;=IF(M156=1,3,2),7&lt;=C156-IF(S156="",0,1)),J156&amp;" ","")&amp;IF(AND(8&gt;=IF(M156=1,3,2),8&lt;=C156-IF(S156="",0,1)),K156&amp;" ","")))</f>
        <v/>
      </c>
      <c r="R156">
        <f>IF(Q156="","",IFERROR(VLOOKUP(Q156,資格マスタ!$A:$B,2,FALSE),Q156))</f>
        <v/>
      </c>
      <c r="S156" s="132">
        <f>IF(C156&lt;2,"",IFERROR(IF(OR(LEFT(INDEX(D156:K156,MIN(8,MAX(1,C156))),2)="令和",LEFT(INDEX(D156:K156,MIN(8,MAX(1,C156))),2)="平成",LEFT(INDEX(D156:K156,MIN(8,MAX(1,C156))),2)="昭和"),DATE(VALUE(MID(INDEX(D156:K156,MIN(8,MAX(1,C156))),3,FIND("年",INDEX(D156:K156,MIN(8,MAX(1,C156))))-3))+IF(LEFT(INDEX(D156:K156,MIN(8,MAX(1,C156))),2)="令和",2018,IF(LEFT(INDEX(D156:K156,MIN(8,MAX(1,C156))),2)="平成",1988,1925)),VALUE(MID(INDEX(D156:K156,MIN(8,MAX(1,C156))),FIND("年",INDEX(D156:K156,MIN(8,MAX(1,C156))))+1,FIND("月",INDEX(D156:K156,MIN(8,MAX(1,C156))))-FIND("年",INDEX(D156:K156,MIN(8,MAX(1,C156))))-1)),VALUE(SUBSTITUTE(MID(INDEX(D156:K156,MIN(8,MAX(1,C156))),FIND("月",INDEX(D156:K156,MIN(8,MAX(1,C156))))+1,10),"日",""))),DATE(VALUE(TRIM(MID(SUBSTITUTE(AA156,"/",REPT(" ",50)),1,50))),VALUE(TRIM(MID(SUBSTITUTE(AA156,"/",REPT(" ",50)),51,50))),VALUE(TRIM(MID(SUBSTITUTE(AA156,"/",REPT(" ",50)),101,50))))),IFERROR(DATEVALUE(INDEX(D156:K156,MIN(8,MAX(1,C156)))),"")))</f>
        <v/>
      </c>
      <c r="T156">
        <f>IF(B156="","",IFERROR(MATCH(O156,入力!$C$5:$C$44,0),IFERROR(MATCH(SUBSTITUTE(SUBSTITUTE(P156," ",""),"　",""),入力!$AJ$5:$AJ$44,0),"")))</f>
        <v/>
      </c>
      <c r="U156">
        <f>IF(T156="","",INDEX(入力!$D$5:$D$44,T156))</f>
        <v/>
      </c>
      <c r="V156">
        <f>IF(B156="","",IF(T156="","要確認（名簿と照合できません）",IF(R156="","要確認（資格名がありません）",IF(S156="","要確認（取得日が読めません）",IF((IF(INDEX(入力!$N$5:$N$44,T156)=R156,1,0)+IF(INDEX(入力!$P$5:$P$44,T156)=R156,1,0)+IF(INDEX(入力!$R$5:$R$44,T156)=R156,1,0)+IF(INDEX(入力!$T$5:$T$44,T156)=R156,1,0)+IF(INDEX(入力!$V$5:$V$44,T156)=R156,1,0)+IF(INDEX(入力!$X$5:$X$44,T156)=R156,1,0))+(COUNTIFS($T$6:$T$205,T156,$R$6:$R$205,R156,$X$6:$X$205,"&lt;"&amp;X156))&gt;0,"重複","反映")))))</f>
        <v/>
      </c>
      <c r="W156">
        <f>IF(V156="反映",1,0)</f>
        <v/>
      </c>
      <c r="X156" t="n">
        <v>156</v>
      </c>
      <c r="Y156">
        <f>IF(W156=0,"",COUNTIFS($T$6:$T$205,T156,$W$6:$W$205,1,$S$6:$S$205,"&lt;"&amp;S156)+COUNTIFS($T$6:$T$205,T156,$W$6:$W$205,1,$S$6:$S$205,S156,$X$6:$X$205,"&lt;"&amp;X156)+1)</f>
        <v/>
      </c>
      <c r="Z156">
        <f>IF(Y156="","",T156&amp;"_"&amp;Y156)</f>
        <v/>
      </c>
      <c r="AA156">
        <f>SUBSTITUTE(SUBSTITUTE(SUBSTITUTE(SUBSTITUTE(SUBSTITUTE(INDEX(D156:K156,MIN(8,MAX(1,C156))),"年","/"),"月","/"),"日",""),"-","/"),".","/")</f>
        <v/>
      </c>
    </row>
    <row r="157">
      <c r="A157" s="131" t="n"/>
      <c r="B157">
        <f>TRIM(SUBSTITUTE(SUBSTITUTE(SUBSTITUTE(A157,CHAR(9)," "),"　"," "),CHAR(160)," "))</f>
        <v/>
      </c>
      <c r="C157">
        <f>IF(B157="",0,LEN(B157)-LEN(SUBSTITUTE(B157," ",""))+1)</f>
        <v/>
      </c>
      <c r="D157">
        <f>IF(C157&gt;=1,TRIM(MID(SUBSTITUTE(B157," ",REPT(" ",200)),1,200)),"")</f>
        <v/>
      </c>
      <c r="E157">
        <f>IF(C157&gt;=2,TRIM(MID(SUBSTITUTE(B157," ",REPT(" ",200)),201,200)),"")</f>
        <v/>
      </c>
      <c r="F157">
        <f>IF(C157&gt;=3,TRIM(MID(SUBSTITUTE(B157," ",REPT(" ",200)),401,200)),"")</f>
        <v/>
      </c>
      <c r="G157">
        <f>IF(C157&gt;=4,TRIM(MID(SUBSTITUTE(B157," ",REPT(" ",200)),601,200)),"")</f>
        <v/>
      </c>
      <c r="H157">
        <f>IF(C157&gt;=5,TRIM(MID(SUBSTITUTE(B157," ",REPT(" ",200)),801,200)),"")</f>
        <v/>
      </c>
      <c r="I157">
        <f>IF(C157&gt;=6,TRIM(MID(SUBSTITUTE(B157," ",REPT(" ",200)),1001,200)),"")</f>
        <v/>
      </c>
      <c r="J157">
        <f>IF(C157&gt;=7,TRIM(MID(SUBSTITUTE(B157," ",REPT(" ",200)),1201,200)),"")</f>
        <v/>
      </c>
      <c r="K157">
        <f>IF(C157&gt;=8,TRIM(MID(SUBSTITUTE(B157," ",REPT(" ",200)),1401,200)),"")</f>
        <v/>
      </c>
      <c r="L157">
        <f>SUBSTITUTE(SUBSTITUTE(SUBSTITUTE(D157,"年","-"),"組","-"),"番","")</f>
        <v/>
      </c>
      <c r="M157">
        <f>IF(D157="",0,IF(ISNUMBER(VALUE(SUBSTITUTE(L157,"-",""))),1,0))</f>
        <v/>
      </c>
      <c r="N157">
        <f>IF(M157=0,"",IFERROR(VALUE(TRIM(MID(SUBSTITUTE(L157,"-",REPT(" ",100)),101,100))),""))</f>
        <v/>
      </c>
      <c r="O157">
        <f>IF(M157=0,"",IFERROR(VALUE(TRIM(RIGHT(SUBSTITUTE(L157,"-",REPT(" ",100)),100))),""))</f>
        <v/>
      </c>
      <c r="P157">
        <f>IF(M157=1,E157,D157)</f>
        <v/>
      </c>
      <c r="Q157">
        <f>IF(C157&lt;2,"",TRIM(IF(AND(2&gt;=IF(M157=1,3,2),2&lt;=C157-IF(S157="",0,1)),E157&amp;" ","")&amp;IF(AND(3&gt;=IF(M157=1,3,2),3&lt;=C157-IF(S157="",0,1)),F157&amp;" ","")&amp;IF(AND(4&gt;=IF(M157=1,3,2),4&lt;=C157-IF(S157="",0,1)),G157&amp;" ","")&amp;IF(AND(5&gt;=IF(M157=1,3,2),5&lt;=C157-IF(S157="",0,1)),H157&amp;" ","")&amp;IF(AND(6&gt;=IF(M157=1,3,2),6&lt;=C157-IF(S157="",0,1)),I157&amp;" ","")&amp;IF(AND(7&gt;=IF(M157=1,3,2),7&lt;=C157-IF(S157="",0,1)),J157&amp;" ","")&amp;IF(AND(8&gt;=IF(M157=1,3,2),8&lt;=C157-IF(S157="",0,1)),K157&amp;" ","")))</f>
        <v/>
      </c>
      <c r="R157">
        <f>IF(Q157="","",IFERROR(VLOOKUP(Q157,資格マスタ!$A:$B,2,FALSE),Q157))</f>
        <v/>
      </c>
      <c r="S157" s="132">
        <f>IF(C157&lt;2,"",IFERROR(IF(OR(LEFT(INDEX(D157:K157,MIN(8,MAX(1,C157))),2)="令和",LEFT(INDEX(D157:K157,MIN(8,MAX(1,C157))),2)="平成",LEFT(INDEX(D157:K157,MIN(8,MAX(1,C157))),2)="昭和"),DATE(VALUE(MID(INDEX(D157:K157,MIN(8,MAX(1,C157))),3,FIND("年",INDEX(D157:K157,MIN(8,MAX(1,C157))))-3))+IF(LEFT(INDEX(D157:K157,MIN(8,MAX(1,C157))),2)="令和",2018,IF(LEFT(INDEX(D157:K157,MIN(8,MAX(1,C157))),2)="平成",1988,1925)),VALUE(MID(INDEX(D157:K157,MIN(8,MAX(1,C157))),FIND("年",INDEX(D157:K157,MIN(8,MAX(1,C157))))+1,FIND("月",INDEX(D157:K157,MIN(8,MAX(1,C157))))-FIND("年",INDEX(D157:K157,MIN(8,MAX(1,C157))))-1)),VALUE(SUBSTITUTE(MID(INDEX(D157:K157,MIN(8,MAX(1,C157))),FIND("月",INDEX(D157:K157,MIN(8,MAX(1,C157))))+1,10),"日",""))),DATE(VALUE(TRIM(MID(SUBSTITUTE(AA157,"/",REPT(" ",50)),1,50))),VALUE(TRIM(MID(SUBSTITUTE(AA157,"/",REPT(" ",50)),51,50))),VALUE(TRIM(MID(SUBSTITUTE(AA157,"/",REPT(" ",50)),101,50))))),IFERROR(DATEVALUE(INDEX(D157:K157,MIN(8,MAX(1,C157)))),"")))</f>
        <v/>
      </c>
      <c r="T157">
        <f>IF(B157="","",IFERROR(MATCH(O157,入力!$C$5:$C$44,0),IFERROR(MATCH(SUBSTITUTE(SUBSTITUTE(P157," ",""),"　",""),入力!$AJ$5:$AJ$44,0),"")))</f>
        <v/>
      </c>
      <c r="U157">
        <f>IF(T157="","",INDEX(入力!$D$5:$D$44,T157))</f>
        <v/>
      </c>
      <c r="V157">
        <f>IF(B157="","",IF(T157="","要確認（名簿と照合できません）",IF(R157="","要確認（資格名がありません）",IF(S157="","要確認（取得日が読めません）",IF((IF(INDEX(入力!$N$5:$N$44,T157)=R157,1,0)+IF(INDEX(入力!$P$5:$P$44,T157)=R157,1,0)+IF(INDEX(入力!$R$5:$R$44,T157)=R157,1,0)+IF(INDEX(入力!$T$5:$T$44,T157)=R157,1,0)+IF(INDEX(入力!$V$5:$V$44,T157)=R157,1,0)+IF(INDEX(入力!$X$5:$X$44,T157)=R157,1,0))+(COUNTIFS($T$6:$T$205,T157,$R$6:$R$205,R157,$X$6:$X$205,"&lt;"&amp;X157))&gt;0,"重複","反映")))))</f>
        <v/>
      </c>
      <c r="W157">
        <f>IF(V157="反映",1,0)</f>
        <v/>
      </c>
      <c r="X157" t="n">
        <v>157</v>
      </c>
      <c r="Y157">
        <f>IF(W157=0,"",COUNTIFS($T$6:$T$205,T157,$W$6:$W$205,1,$S$6:$S$205,"&lt;"&amp;S157)+COUNTIFS($T$6:$T$205,T157,$W$6:$W$205,1,$S$6:$S$205,S157,$X$6:$X$205,"&lt;"&amp;X157)+1)</f>
        <v/>
      </c>
      <c r="Z157">
        <f>IF(Y157="","",T157&amp;"_"&amp;Y157)</f>
        <v/>
      </c>
      <c r="AA157">
        <f>SUBSTITUTE(SUBSTITUTE(SUBSTITUTE(SUBSTITUTE(SUBSTITUTE(INDEX(D157:K157,MIN(8,MAX(1,C157))),"年","/"),"月","/"),"日",""),"-","/"),".","/")</f>
        <v/>
      </c>
    </row>
    <row r="158">
      <c r="A158" s="131" t="n"/>
      <c r="B158">
        <f>TRIM(SUBSTITUTE(SUBSTITUTE(SUBSTITUTE(A158,CHAR(9)," "),"　"," "),CHAR(160)," "))</f>
        <v/>
      </c>
      <c r="C158">
        <f>IF(B158="",0,LEN(B158)-LEN(SUBSTITUTE(B158," ",""))+1)</f>
        <v/>
      </c>
      <c r="D158">
        <f>IF(C158&gt;=1,TRIM(MID(SUBSTITUTE(B158," ",REPT(" ",200)),1,200)),"")</f>
        <v/>
      </c>
      <c r="E158">
        <f>IF(C158&gt;=2,TRIM(MID(SUBSTITUTE(B158," ",REPT(" ",200)),201,200)),"")</f>
        <v/>
      </c>
      <c r="F158">
        <f>IF(C158&gt;=3,TRIM(MID(SUBSTITUTE(B158," ",REPT(" ",200)),401,200)),"")</f>
        <v/>
      </c>
      <c r="G158">
        <f>IF(C158&gt;=4,TRIM(MID(SUBSTITUTE(B158," ",REPT(" ",200)),601,200)),"")</f>
        <v/>
      </c>
      <c r="H158">
        <f>IF(C158&gt;=5,TRIM(MID(SUBSTITUTE(B158," ",REPT(" ",200)),801,200)),"")</f>
        <v/>
      </c>
      <c r="I158">
        <f>IF(C158&gt;=6,TRIM(MID(SUBSTITUTE(B158," ",REPT(" ",200)),1001,200)),"")</f>
        <v/>
      </c>
      <c r="J158">
        <f>IF(C158&gt;=7,TRIM(MID(SUBSTITUTE(B158," ",REPT(" ",200)),1201,200)),"")</f>
        <v/>
      </c>
      <c r="K158">
        <f>IF(C158&gt;=8,TRIM(MID(SUBSTITUTE(B158," ",REPT(" ",200)),1401,200)),"")</f>
        <v/>
      </c>
      <c r="L158">
        <f>SUBSTITUTE(SUBSTITUTE(SUBSTITUTE(D158,"年","-"),"組","-"),"番","")</f>
        <v/>
      </c>
      <c r="M158">
        <f>IF(D158="",0,IF(ISNUMBER(VALUE(SUBSTITUTE(L158,"-",""))),1,0))</f>
        <v/>
      </c>
      <c r="N158">
        <f>IF(M158=0,"",IFERROR(VALUE(TRIM(MID(SUBSTITUTE(L158,"-",REPT(" ",100)),101,100))),""))</f>
        <v/>
      </c>
      <c r="O158">
        <f>IF(M158=0,"",IFERROR(VALUE(TRIM(RIGHT(SUBSTITUTE(L158,"-",REPT(" ",100)),100))),""))</f>
        <v/>
      </c>
      <c r="P158">
        <f>IF(M158=1,E158,D158)</f>
        <v/>
      </c>
      <c r="Q158">
        <f>IF(C158&lt;2,"",TRIM(IF(AND(2&gt;=IF(M158=1,3,2),2&lt;=C158-IF(S158="",0,1)),E158&amp;" ","")&amp;IF(AND(3&gt;=IF(M158=1,3,2),3&lt;=C158-IF(S158="",0,1)),F158&amp;" ","")&amp;IF(AND(4&gt;=IF(M158=1,3,2),4&lt;=C158-IF(S158="",0,1)),G158&amp;" ","")&amp;IF(AND(5&gt;=IF(M158=1,3,2),5&lt;=C158-IF(S158="",0,1)),H158&amp;" ","")&amp;IF(AND(6&gt;=IF(M158=1,3,2),6&lt;=C158-IF(S158="",0,1)),I158&amp;" ","")&amp;IF(AND(7&gt;=IF(M158=1,3,2),7&lt;=C158-IF(S158="",0,1)),J158&amp;" ","")&amp;IF(AND(8&gt;=IF(M158=1,3,2),8&lt;=C158-IF(S158="",0,1)),K158&amp;" ","")))</f>
        <v/>
      </c>
      <c r="R158">
        <f>IF(Q158="","",IFERROR(VLOOKUP(Q158,資格マスタ!$A:$B,2,FALSE),Q158))</f>
        <v/>
      </c>
      <c r="S158" s="132">
        <f>IF(C158&lt;2,"",IFERROR(IF(OR(LEFT(INDEX(D158:K158,MIN(8,MAX(1,C158))),2)="令和",LEFT(INDEX(D158:K158,MIN(8,MAX(1,C158))),2)="平成",LEFT(INDEX(D158:K158,MIN(8,MAX(1,C158))),2)="昭和"),DATE(VALUE(MID(INDEX(D158:K158,MIN(8,MAX(1,C158))),3,FIND("年",INDEX(D158:K158,MIN(8,MAX(1,C158))))-3))+IF(LEFT(INDEX(D158:K158,MIN(8,MAX(1,C158))),2)="令和",2018,IF(LEFT(INDEX(D158:K158,MIN(8,MAX(1,C158))),2)="平成",1988,1925)),VALUE(MID(INDEX(D158:K158,MIN(8,MAX(1,C158))),FIND("年",INDEX(D158:K158,MIN(8,MAX(1,C158))))+1,FIND("月",INDEX(D158:K158,MIN(8,MAX(1,C158))))-FIND("年",INDEX(D158:K158,MIN(8,MAX(1,C158))))-1)),VALUE(SUBSTITUTE(MID(INDEX(D158:K158,MIN(8,MAX(1,C158))),FIND("月",INDEX(D158:K158,MIN(8,MAX(1,C158))))+1,10),"日",""))),DATE(VALUE(TRIM(MID(SUBSTITUTE(AA158,"/",REPT(" ",50)),1,50))),VALUE(TRIM(MID(SUBSTITUTE(AA158,"/",REPT(" ",50)),51,50))),VALUE(TRIM(MID(SUBSTITUTE(AA158,"/",REPT(" ",50)),101,50))))),IFERROR(DATEVALUE(INDEX(D158:K158,MIN(8,MAX(1,C158)))),"")))</f>
        <v/>
      </c>
      <c r="T158">
        <f>IF(B158="","",IFERROR(MATCH(O158,入力!$C$5:$C$44,0),IFERROR(MATCH(SUBSTITUTE(SUBSTITUTE(P158," ",""),"　",""),入力!$AJ$5:$AJ$44,0),"")))</f>
        <v/>
      </c>
      <c r="U158">
        <f>IF(T158="","",INDEX(入力!$D$5:$D$44,T158))</f>
        <v/>
      </c>
      <c r="V158">
        <f>IF(B158="","",IF(T158="","要確認（名簿と照合できません）",IF(R158="","要確認（資格名がありません）",IF(S158="","要確認（取得日が読めません）",IF((IF(INDEX(入力!$N$5:$N$44,T158)=R158,1,0)+IF(INDEX(入力!$P$5:$P$44,T158)=R158,1,0)+IF(INDEX(入力!$R$5:$R$44,T158)=R158,1,0)+IF(INDEX(入力!$T$5:$T$44,T158)=R158,1,0)+IF(INDEX(入力!$V$5:$V$44,T158)=R158,1,0)+IF(INDEX(入力!$X$5:$X$44,T158)=R158,1,0))+(COUNTIFS($T$6:$T$205,T158,$R$6:$R$205,R158,$X$6:$X$205,"&lt;"&amp;X158))&gt;0,"重複","反映")))))</f>
        <v/>
      </c>
      <c r="W158">
        <f>IF(V158="反映",1,0)</f>
        <v/>
      </c>
      <c r="X158" t="n">
        <v>158</v>
      </c>
      <c r="Y158">
        <f>IF(W158=0,"",COUNTIFS($T$6:$T$205,T158,$W$6:$W$205,1,$S$6:$S$205,"&lt;"&amp;S158)+COUNTIFS($T$6:$T$205,T158,$W$6:$W$205,1,$S$6:$S$205,S158,$X$6:$X$205,"&lt;"&amp;X158)+1)</f>
        <v/>
      </c>
      <c r="Z158">
        <f>IF(Y158="","",T158&amp;"_"&amp;Y158)</f>
        <v/>
      </c>
      <c r="AA158">
        <f>SUBSTITUTE(SUBSTITUTE(SUBSTITUTE(SUBSTITUTE(SUBSTITUTE(INDEX(D158:K158,MIN(8,MAX(1,C158))),"年","/"),"月","/"),"日",""),"-","/"),".","/")</f>
        <v/>
      </c>
    </row>
    <row r="159">
      <c r="A159" s="131" t="n"/>
      <c r="B159">
        <f>TRIM(SUBSTITUTE(SUBSTITUTE(SUBSTITUTE(A159,CHAR(9)," "),"　"," "),CHAR(160)," "))</f>
        <v/>
      </c>
      <c r="C159">
        <f>IF(B159="",0,LEN(B159)-LEN(SUBSTITUTE(B159," ",""))+1)</f>
        <v/>
      </c>
      <c r="D159">
        <f>IF(C159&gt;=1,TRIM(MID(SUBSTITUTE(B159," ",REPT(" ",200)),1,200)),"")</f>
        <v/>
      </c>
      <c r="E159">
        <f>IF(C159&gt;=2,TRIM(MID(SUBSTITUTE(B159," ",REPT(" ",200)),201,200)),"")</f>
        <v/>
      </c>
      <c r="F159">
        <f>IF(C159&gt;=3,TRIM(MID(SUBSTITUTE(B159," ",REPT(" ",200)),401,200)),"")</f>
        <v/>
      </c>
      <c r="G159">
        <f>IF(C159&gt;=4,TRIM(MID(SUBSTITUTE(B159," ",REPT(" ",200)),601,200)),"")</f>
        <v/>
      </c>
      <c r="H159">
        <f>IF(C159&gt;=5,TRIM(MID(SUBSTITUTE(B159," ",REPT(" ",200)),801,200)),"")</f>
        <v/>
      </c>
      <c r="I159">
        <f>IF(C159&gt;=6,TRIM(MID(SUBSTITUTE(B159," ",REPT(" ",200)),1001,200)),"")</f>
        <v/>
      </c>
      <c r="J159">
        <f>IF(C159&gt;=7,TRIM(MID(SUBSTITUTE(B159," ",REPT(" ",200)),1201,200)),"")</f>
        <v/>
      </c>
      <c r="K159">
        <f>IF(C159&gt;=8,TRIM(MID(SUBSTITUTE(B159," ",REPT(" ",200)),1401,200)),"")</f>
        <v/>
      </c>
      <c r="L159">
        <f>SUBSTITUTE(SUBSTITUTE(SUBSTITUTE(D159,"年","-"),"組","-"),"番","")</f>
        <v/>
      </c>
      <c r="M159">
        <f>IF(D159="",0,IF(ISNUMBER(VALUE(SUBSTITUTE(L159,"-",""))),1,0))</f>
        <v/>
      </c>
      <c r="N159">
        <f>IF(M159=0,"",IFERROR(VALUE(TRIM(MID(SUBSTITUTE(L159,"-",REPT(" ",100)),101,100))),""))</f>
        <v/>
      </c>
      <c r="O159">
        <f>IF(M159=0,"",IFERROR(VALUE(TRIM(RIGHT(SUBSTITUTE(L159,"-",REPT(" ",100)),100))),""))</f>
        <v/>
      </c>
      <c r="P159">
        <f>IF(M159=1,E159,D159)</f>
        <v/>
      </c>
      <c r="Q159">
        <f>IF(C159&lt;2,"",TRIM(IF(AND(2&gt;=IF(M159=1,3,2),2&lt;=C159-IF(S159="",0,1)),E159&amp;" ","")&amp;IF(AND(3&gt;=IF(M159=1,3,2),3&lt;=C159-IF(S159="",0,1)),F159&amp;" ","")&amp;IF(AND(4&gt;=IF(M159=1,3,2),4&lt;=C159-IF(S159="",0,1)),G159&amp;" ","")&amp;IF(AND(5&gt;=IF(M159=1,3,2),5&lt;=C159-IF(S159="",0,1)),H159&amp;" ","")&amp;IF(AND(6&gt;=IF(M159=1,3,2),6&lt;=C159-IF(S159="",0,1)),I159&amp;" ","")&amp;IF(AND(7&gt;=IF(M159=1,3,2),7&lt;=C159-IF(S159="",0,1)),J159&amp;" ","")&amp;IF(AND(8&gt;=IF(M159=1,3,2),8&lt;=C159-IF(S159="",0,1)),K159&amp;" ","")))</f>
        <v/>
      </c>
      <c r="R159">
        <f>IF(Q159="","",IFERROR(VLOOKUP(Q159,資格マスタ!$A:$B,2,FALSE),Q159))</f>
        <v/>
      </c>
      <c r="S159" s="132">
        <f>IF(C159&lt;2,"",IFERROR(IF(OR(LEFT(INDEX(D159:K159,MIN(8,MAX(1,C159))),2)="令和",LEFT(INDEX(D159:K159,MIN(8,MAX(1,C159))),2)="平成",LEFT(INDEX(D159:K159,MIN(8,MAX(1,C159))),2)="昭和"),DATE(VALUE(MID(INDEX(D159:K159,MIN(8,MAX(1,C159))),3,FIND("年",INDEX(D159:K159,MIN(8,MAX(1,C159))))-3))+IF(LEFT(INDEX(D159:K159,MIN(8,MAX(1,C159))),2)="令和",2018,IF(LEFT(INDEX(D159:K159,MIN(8,MAX(1,C159))),2)="平成",1988,1925)),VALUE(MID(INDEX(D159:K159,MIN(8,MAX(1,C159))),FIND("年",INDEX(D159:K159,MIN(8,MAX(1,C159))))+1,FIND("月",INDEX(D159:K159,MIN(8,MAX(1,C159))))-FIND("年",INDEX(D159:K159,MIN(8,MAX(1,C159))))-1)),VALUE(SUBSTITUTE(MID(INDEX(D159:K159,MIN(8,MAX(1,C159))),FIND("月",INDEX(D159:K159,MIN(8,MAX(1,C159))))+1,10),"日",""))),DATE(VALUE(TRIM(MID(SUBSTITUTE(AA159,"/",REPT(" ",50)),1,50))),VALUE(TRIM(MID(SUBSTITUTE(AA159,"/",REPT(" ",50)),51,50))),VALUE(TRIM(MID(SUBSTITUTE(AA159,"/",REPT(" ",50)),101,50))))),IFERROR(DATEVALUE(INDEX(D159:K159,MIN(8,MAX(1,C159)))),"")))</f>
        <v/>
      </c>
      <c r="T159">
        <f>IF(B159="","",IFERROR(MATCH(O159,入力!$C$5:$C$44,0),IFERROR(MATCH(SUBSTITUTE(SUBSTITUTE(P159," ",""),"　",""),入力!$AJ$5:$AJ$44,0),"")))</f>
        <v/>
      </c>
      <c r="U159">
        <f>IF(T159="","",INDEX(入力!$D$5:$D$44,T159))</f>
        <v/>
      </c>
      <c r="V159">
        <f>IF(B159="","",IF(T159="","要確認（名簿と照合できません）",IF(R159="","要確認（資格名がありません）",IF(S159="","要確認（取得日が読めません）",IF((IF(INDEX(入力!$N$5:$N$44,T159)=R159,1,0)+IF(INDEX(入力!$P$5:$P$44,T159)=R159,1,0)+IF(INDEX(入力!$R$5:$R$44,T159)=R159,1,0)+IF(INDEX(入力!$T$5:$T$44,T159)=R159,1,0)+IF(INDEX(入力!$V$5:$V$44,T159)=R159,1,0)+IF(INDEX(入力!$X$5:$X$44,T159)=R159,1,0))+(COUNTIFS($T$6:$T$205,T159,$R$6:$R$205,R159,$X$6:$X$205,"&lt;"&amp;X159))&gt;0,"重複","反映")))))</f>
        <v/>
      </c>
      <c r="W159">
        <f>IF(V159="反映",1,0)</f>
        <v/>
      </c>
      <c r="X159" t="n">
        <v>159</v>
      </c>
      <c r="Y159">
        <f>IF(W159=0,"",COUNTIFS($T$6:$T$205,T159,$W$6:$W$205,1,$S$6:$S$205,"&lt;"&amp;S159)+COUNTIFS($T$6:$T$205,T159,$W$6:$W$205,1,$S$6:$S$205,S159,$X$6:$X$205,"&lt;"&amp;X159)+1)</f>
        <v/>
      </c>
      <c r="Z159">
        <f>IF(Y159="","",T159&amp;"_"&amp;Y159)</f>
        <v/>
      </c>
      <c r="AA159">
        <f>SUBSTITUTE(SUBSTITUTE(SUBSTITUTE(SUBSTITUTE(SUBSTITUTE(INDEX(D159:K159,MIN(8,MAX(1,C159))),"年","/"),"月","/"),"日",""),"-","/"),".","/")</f>
        <v/>
      </c>
    </row>
    <row r="160">
      <c r="A160" s="131" t="n"/>
      <c r="B160">
        <f>TRIM(SUBSTITUTE(SUBSTITUTE(SUBSTITUTE(A160,CHAR(9)," "),"　"," "),CHAR(160)," "))</f>
        <v/>
      </c>
      <c r="C160">
        <f>IF(B160="",0,LEN(B160)-LEN(SUBSTITUTE(B160," ",""))+1)</f>
        <v/>
      </c>
      <c r="D160">
        <f>IF(C160&gt;=1,TRIM(MID(SUBSTITUTE(B160," ",REPT(" ",200)),1,200)),"")</f>
        <v/>
      </c>
      <c r="E160">
        <f>IF(C160&gt;=2,TRIM(MID(SUBSTITUTE(B160," ",REPT(" ",200)),201,200)),"")</f>
        <v/>
      </c>
      <c r="F160">
        <f>IF(C160&gt;=3,TRIM(MID(SUBSTITUTE(B160," ",REPT(" ",200)),401,200)),"")</f>
        <v/>
      </c>
      <c r="G160">
        <f>IF(C160&gt;=4,TRIM(MID(SUBSTITUTE(B160," ",REPT(" ",200)),601,200)),"")</f>
        <v/>
      </c>
      <c r="H160">
        <f>IF(C160&gt;=5,TRIM(MID(SUBSTITUTE(B160," ",REPT(" ",200)),801,200)),"")</f>
        <v/>
      </c>
      <c r="I160">
        <f>IF(C160&gt;=6,TRIM(MID(SUBSTITUTE(B160," ",REPT(" ",200)),1001,200)),"")</f>
        <v/>
      </c>
      <c r="J160">
        <f>IF(C160&gt;=7,TRIM(MID(SUBSTITUTE(B160," ",REPT(" ",200)),1201,200)),"")</f>
        <v/>
      </c>
      <c r="K160">
        <f>IF(C160&gt;=8,TRIM(MID(SUBSTITUTE(B160," ",REPT(" ",200)),1401,200)),"")</f>
        <v/>
      </c>
      <c r="L160">
        <f>SUBSTITUTE(SUBSTITUTE(SUBSTITUTE(D160,"年","-"),"組","-"),"番","")</f>
        <v/>
      </c>
      <c r="M160">
        <f>IF(D160="",0,IF(ISNUMBER(VALUE(SUBSTITUTE(L160,"-",""))),1,0))</f>
        <v/>
      </c>
      <c r="N160">
        <f>IF(M160=0,"",IFERROR(VALUE(TRIM(MID(SUBSTITUTE(L160,"-",REPT(" ",100)),101,100))),""))</f>
        <v/>
      </c>
      <c r="O160">
        <f>IF(M160=0,"",IFERROR(VALUE(TRIM(RIGHT(SUBSTITUTE(L160,"-",REPT(" ",100)),100))),""))</f>
        <v/>
      </c>
      <c r="P160">
        <f>IF(M160=1,E160,D160)</f>
        <v/>
      </c>
      <c r="Q160">
        <f>IF(C160&lt;2,"",TRIM(IF(AND(2&gt;=IF(M160=1,3,2),2&lt;=C160-IF(S160="",0,1)),E160&amp;" ","")&amp;IF(AND(3&gt;=IF(M160=1,3,2),3&lt;=C160-IF(S160="",0,1)),F160&amp;" ","")&amp;IF(AND(4&gt;=IF(M160=1,3,2),4&lt;=C160-IF(S160="",0,1)),G160&amp;" ","")&amp;IF(AND(5&gt;=IF(M160=1,3,2),5&lt;=C160-IF(S160="",0,1)),H160&amp;" ","")&amp;IF(AND(6&gt;=IF(M160=1,3,2),6&lt;=C160-IF(S160="",0,1)),I160&amp;" ","")&amp;IF(AND(7&gt;=IF(M160=1,3,2),7&lt;=C160-IF(S160="",0,1)),J160&amp;" ","")&amp;IF(AND(8&gt;=IF(M160=1,3,2),8&lt;=C160-IF(S160="",0,1)),K160&amp;" ","")))</f>
        <v/>
      </c>
      <c r="R160">
        <f>IF(Q160="","",IFERROR(VLOOKUP(Q160,資格マスタ!$A:$B,2,FALSE),Q160))</f>
        <v/>
      </c>
      <c r="S160" s="132">
        <f>IF(C160&lt;2,"",IFERROR(IF(OR(LEFT(INDEX(D160:K160,MIN(8,MAX(1,C160))),2)="令和",LEFT(INDEX(D160:K160,MIN(8,MAX(1,C160))),2)="平成",LEFT(INDEX(D160:K160,MIN(8,MAX(1,C160))),2)="昭和"),DATE(VALUE(MID(INDEX(D160:K160,MIN(8,MAX(1,C160))),3,FIND("年",INDEX(D160:K160,MIN(8,MAX(1,C160))))-3))+IF(LEFT(INDEX(D160:K160,MIN(8,MAX(1,C160))),2)="令和",2018,IF(LEFT(INDEX(D160:K160,MIN(8,MAX(1,C160))),2)="平成",1988,1925)),VALUE(MID(INDEX(D160:K160,MIN(8,MAX(1,C160))),FIND("年",INDEX(D160:K160,MIN(8,MAX(1,C160))))+1,FIND("月",INDEX(D160:K160,MIN(8,MAX(1,C160))))-FIND("年",INDEX(D160:K160,MIN(8,MAX(1,C160))))-1)),VALUE(SUBSTITUTE(MID(INDEX(D160:K160,MIN(8,MAX(1,C160))),FIND("月",INDEX(D160:K160,MIN(8,MAX(1,C160))))+1,10),"日",""))),DATE(VALUE(TRIM(MID(SUBSTITUTE(AA160,"/",REPT(" ",50)),1,50))),VALUE(TRIM(MID(SUBSTITUTE(AA160,"/",REPT(" ",50)),51,50))),VALUE(TRIM(MID(SUBSTITUTE(AA160,"/",REPT(" ",50)),101,50))))),IFERROR(DATEVALUE(INDEX(D160:K160,MIN(8,MAX(1,C160)))),"")))</f>
        <v/>
      </c>
      <c r="T160">
        <f>IF(B160="","",IFERROR(MATCH(O160,入力!$C$5:$C$44,0),IFERROR(MATCH(SUBSTITUTE(SUBSTITUTE(P160," ",""),"　",""),入力!$AJ$5:$AJ$44,0),"")))</f>
        <v/>
      </c>
      <c r="U160">
        <f>IF(T160="","",INDEX(入力!$D$5:$D$44,T160))</f>
        <v/>
      </c>
      <c r="V160">
        <f>IF(B160="","",IF(T160="","要確認（名簿と照合できません）",IF(R160="","要確認（資格名がありません）",IF(S160="","要確認（取得日が読めません）",IF((IF(INDEX(入力!$N$5:$N$44,T160)=R160,1,0)+IF(INDEX(入力!$P$5:$P$44,T160)=R160,1,0)+IF(INDEX(入力!$R$5:$R$44,T160)=R160,1,0)+IF(INDEX(入力!$T$5:$T$44,T160)=R160,1,0)+IF(INDEX(入力!$V$5:$V$44,T160)=R160,1,0)+IF(INDEX(入力!$X$5:$X$44,T160)=R160,1,0))+(COUNTIFS($T$6:$T$205,T160,$R$6:$R$205,R160,$X$6:$X$205,"&lt;"&amp;X160))&gt;0,"重複","反映")))))</f>
        <v/>
      </c>
      <c r="W160">
        <f>IF(V160="反映",1,0)</f>
        <v/>
      </c>
      <c r="X160" t="n">
        <v>160</v>
      </c>
      <c r="Y160">
        <f>IF(W160=0,"",COUNTIFS($T$6:$T$205,T160,$W$6:$W$205,1,$S$6:$S$205,"&lt;"&amp;S160)+COUNTIFS($T$6:$T$205,T160,$W$6:$W$205,1,$S$6:$S$205,S160,$X$6:$X$205,"&lt;"&amp;X160)+1)</f>
        <v/>
      </c>
      <c r="Z160">
        <f>IF(Y160="","",T160&amp;"_"&amp;Y160)</f>
        <v/>
      </c>
      <c r="AA160">
        <f>SUBSTITUTE(SUBSTITUTE(SUBSTITUTE(SUBSTITUTE(SUBSTITUTE(INDEX(D160:K160,MIN(8,MAX(1,C160))),"年","/"),"月","/"),"日",""),"-","/"),".","/")</f>
        <v/>
      </c>
    </row>
    <row r="161">
      <c r="A161" s="131" t="n"/>
      <c r="B161">
        <f>TRIM(SUBSTITUTE(SUBSTITUTE(SUBSTITUTE(A161,CHAR(9)," "),"　"," "),CHAR(160)," "))</f>
        <v/>
      </c>
      <c r="C161">
        <f>IF(B161="",0,LEN(B161)-LEN(SUBSTITUTE(B161," ",""))+1)</f>
        <v/>
      </c>
      <c r="D161">
        <f>IF(C161&gt;=1,TRIM(MID(SUBSTITUTE(B161," ",REPT(" ",200)),1,200)),"")</f>
        <v/>
      </c>
      <c r="E161">
        <f>IF(C161&gt;=2,TRIM(MID(SUBSTITUTE(B161," ",REPT(" ",200)),201,200)),"")</f>
        <v/>
      </c>
      <c r="F161">
        <f>IF(C161&gt;=3,TRIM(MID(SUBSTITUTE(B161," ",REPT(" ",200)),401,200)),"")</f>
        <v/>
      </c>
      <c r="G161">
        <f>IF(C161&gt;=4,TRIM(MID(SUBSTITUTE(B161," ",REPT(" ",200)),601,200)),"")</f>
        <v/>
      </c>
      <c r="H161">
        <f>IF(C161&gt;=5,TRIM(MID(SUBSTITUTE(B161," ",REPT(" ",200)),801,200)),"")</f>
        <v/>
      </c>
      <c r="I161">
        <f>IF(C161&gt;=6,TRIM(MID(SUBSTITUTE(B161," ",REPT(" ",200)),1001,200)),"")</f>
        <v/>
      </c>
      <c r="J161">
        <f>IF(C161&gt;=7,TRIM(MID(SUBSTITUTE(B161," ",REPT(" ",200)),1201,200)),"")</f>
        <v/>
      </c>
      <c r="K161">
        <f>IF(C161&gt;=8,TRIM(MID(SUBSTITUTE(B161," ",REPT(" ",200)),1401,200)),"")</f>
        <v/>
      </c>
      <c r="L161">
        <f>SUBSTITUTE(SUBSTITUTE(SUBSTITUTE(D161,"年","-"),"組","-"),"番","")</f>
        <v/>
      </c>
      <c r="M161">
        <f>IF(D161="",0,IF(ISNUMBER(VALUE(SUBSTITUTE(L161,"-",""))),1,0))</f>
        <v/>
      </c>
      <c r="N161">
        <f>IF(M161=0,"",IFERROR(VALUE(TRIM(MID(SUBSTITUTE(L161,"-",REPT(" ",100)),101,100))),""))</f>
        <v/>
      </c>
      <c r="O161">
        <f>IF(M161=0,"",IFERROR(VALUE(TRIM(RIGHT(SUBSTITUTE(L161,"-",REPT(" ",100)),100))),""))</f>
        <v/>
      </c>
      <c r="P161">
        <f>IF(M161=1,E161,D161)</f>
        <v/>
      </c>
      <c r="Q161">
        <f>IF(C161&lt;2,"",TRIM(IF(AND(2&gt;=IF(M161=1,3,2),2&lt;=C161-IF(S161="",0,1)),E161&amp;" ","")&amp;IF(AND(3&gt;=IF(M161=1,3,2),3&lt;=C161-IF(S161="",0,1)),F161&amp;" ","")&amp;IF(AND(4&gt;=IF(M161=1,3,2),4&lt;=C161-IF(S161="",0,1)),G161&amp;" ","")&amp;IF(AND(5&gt;=IF(M161=1,3,2),5&lt;=C161-IF(S161="",0,1)),H161&amp;" ","")&amp;IF(AND(6&gt;=IF(M161=1,3,2),6&lt;=C161-IF(S161="",0,1)),I161&amp;" ","")&amp;IF(AND(7&gt;=IF(M161=1,3,2),7&lt;=C161-IF(S161="",0,1)),J161&amp;" ","")&amp;IF(AND(8&gt;=IF(M161=1,3,2),8&lt;=C161-IF(S161="",0,1)),K161&amp;" ","")))</f>
        <v/>
      </c>
      <c r="R161">
        <f>IF(Q161="","",IFERROR(VLOOKUP(Q161,資格マスタ!$A:$B,2,FALSE),Q161))</f>
        <v/>
      </c>
      <c r="S161" s="132">
        <f>IF(C161&lt;2,"",IFERROR(IF(OR(LEFT(INDEX(D161:K161,MIN(8,MAX(1,C161))),2)="令和",LEFT(INDEX(D161:K161,MIN(8,MAX(1,C161))),2)="平成",LEFT(INDEX(D161:K161,MIN(8,MAX(1,C161))),2)="昭和"),DATE(VALUE(MID(INDEX(D161:K161,MIN(8,MAX(1,C161))),3,FIND("年",INDEX(D161:K161,MIN(8,MAX(1,C161))))-3))+IF(LEFT(INDEX(D161:K161,MIN(8,MAX(1,C161))),2)="令和",2018,IF(LEFT(INDEX(D161:K161,MIN(8,MAX(1,C161))),2)="平成",1988,1925)),VALUE(MID(INDEX(D161:K161,MIN(8,MAX(1,C161))),FIND("年",INDEX(D161:K161,MIN(8,MAX(1,C161))))+1,FIND("月",INDEX(D161:K161,MIN(8,MAX(1,C161))))-FIND("年",INDEX(D161:K161,MIN(8,MAX(1,C161))))-1)),VALUE(SUBSTITUTE(MID(INDEX(D161:K161,MIN(8,MAX(1,C161))),FIND("月",INDEX(D161:K161,MIN(8,MAX(1,C161))))+1,10),"日",""))),DATE(VALUE(TRIM(MID(SUBSTITUTE(AA161,"/",REPT(" ",50)),1,50))),VALUE(TRIM(MID(SUBSTITUTE(AA161,"/",REPT(" ",50)),51,50))),VALUE(TRIM(MID(SUBSTITUTE(AA161,"/",REPT(" ",50)),101,50))))),IFERROR(DATEVALUE(INDEX(D161:K161,MIN(8,MAX(1,C161)))),"")))</f>
        <v/>
      </c>
      <c r="T161">
        <f>IF(B161="","",IFERROR(MATCH(O161,入力!$C$5:$C$44,0),IFERROR(MATCH(SUBSTITUTE(SUBSTITUTE(P161," ",""),"　",""),入力!$AJ$5:$AJ$44,0),"")))</f>
        <v/>
      </c>
      <c r="U161">
        <f>IF(T161="","",INDEX(入力!$D$5:$D$44,T161))</f>
        <v/>
      </c>
      <c r="V161">
        <f>IF(B161="","",IF(T161="","要確認（名簿と照合できません）",IF(R161="","要確認（資格名がありません）",IF(S161="","要確認（取得日が読めません）",IF((IF(INDEX(入力!$N$5:$N$44,T161)=R161,1,0)+IF(INDEX(入力!$P$5:$P$44,T161)=R161,1,0)+IF(INDEX(入力!$R$5:$R$44,T161)=R161,1,0)+IF(INDEX(入力!$T$5:$T$44,T161)=R161,1,0)+IF(INDEX(入力!$V$5:$V$44,T161)=R161,1,0)+IF(INDEX(入力!$X$5:$X$44,T161)=R161,1,0))+(COUNTIFS($T$6:$T$205,T161,$R$6:$R$205,R161,$X$6:$X$205,"&lt;"&amp;X161))&gt;0,"重複","反映")))))</f>
        <v/>
      </c>
      <c r="W161">
        <f>IF(V161="反映",1,0)</f>
        <v/>
      </c>
      <c r="X161" t="n">
        <v>161</v>
      </c>
      <c r="Y161">
        <f>IF(W161=0,"",COUNTIFS($T$6:$T$205,T161,$W$6:$W$205,1,$S$6:$S$205,"&lt;"&amp;S161)+COUNTIFS($T$6:$T$205,T161,$W$6:$W$205,1,$S$6:$S$205,S161,$X$6:$X$205,"&lt;"&amp;X161)+1)</f>
        <v/>
      </c>
      <c r="Z161">
        <f>IF(Y161="","",T161&amp;"_"&amp;Y161)</f>
        <v/>
      </c>
      <c r="AA161">
        <f>SUBSTITUTE(SUBSTITUTE(SUBSTITUTE(SUBSTITUTE(SUBSTITUTE(INDEX(D161:K161,MIN(8,MAX(1,C161))),"年","/"),"月","/"),"日",""),"-","/"),".","/")</f>
        <v/>
      </c>
    </row>
    <row r="162">
      <c r="A162" s="131" t="n"/>
      <c r="B162">
        <f>TRIM(SUBSTITUTE(SUBSTITUTE(SUBSTITUTE(A162,CHAR(9)," "),"　"," "),CHAR(160)," "))</f>
        <v/>
      </c>
      <c r="C162">
        <f>IF(B162="",0,LEN(B162)-LEN(SUBSTITUTE(B162," ",""))+1)</f>
        <v/>
      </c>
      <c r="D162">
        <f>IF(C162&gt;=1,TRIM(MID(SUBSTITUTE(B162," ",REPT(" ",200)),1,200)),"")</f>
        <v/>
      </c>
      <c r="E162">
        <f>IF(C162&gt;=2,TRIM(MID(SUBSTITUTE(B162," ",REPT(" ",200)),201,200)),"")</f>
        <v/>
      </c>
      <c r="F162">
        <f>IF(C162&gt;=3,TRIM(MID(SUBSTITUTE(B162," ",REPT(" ",200)),401,200)),"")</f>
        <v/>
      </c>
      <c r="G162">
        <f>IF(C162&gt;=4,TRIM(MID(SUBSTITUTE(B162," ",REPT(" ",200)),601,200)),"")</f>
        <v/>
      </c>
      <c r="H162">
        <f>IF(C162&gt;=5,TRIM(MID(SUBSTITUTE(B162," ",REPT(" ",200)),801,200)),"")</f>
        <v/>
      </c>
      <c r="I162">
        <f>IF(C162&gt;=6,TRIM(MID(SUBSTITUTE(B162," ",REPT(" ",200)),1001,200)),"")</f>
        <v/>
      </c>
      <c r="J162">
        <f>IF(C162&gt;=7,TRIM(MID(SUBSTITUTE(B162," ",REPT(" ",200)),1201,200)),"")</f>
        <v/>
      </c>
      <c r="K162">
        <f>IF(C162&gt;=8,TRIM(MID(SUBSTITUTE(B162," ",REPT(" ",200)),1401,200)),"")</f>
        <v/>
      </c>
      <c r="L162">
        <f>SUBSTITUTE(SUBSTITUTE(SUBSTITUTE(D162,"年","-"),"組","-"),"番","")</f>
        <v/>
      </c>
      <c r="M162">
        <f>IF(D162="",0,IF(ISNUMBER(VALUE(SUBSTITUTE(L162,"-",""))),1,0))</f>
        <v/>
      </c>
      <c r="N162">
        <f>IF(M162=0,"",IFERROR(VALUE(TRIM(MID(SUBSTITUTE(L162,"-",REPT(" ",100)),101,100))),""))</f>
        <v/>
      </c>
      <c r="O162">
        <f>IF(M162=0,"",IFERROR(VALUE(TRIM(RIGHT(SUBSTITUTE(L162,"-",REPT(" ",100)),100))),""))</f>
        <v/>
      </c>
      <c r="P162">
        <f>IF(M162=1,E162,D162)</f>
        <v/>
      </c>
      <c r="Q162">
        <f>IF(C162&lt;2,"",TRIM(IF(AND(2&gt;=IF(M162=1,3,2),2&lt;=C162-IF(S162="",0,1)),E162&amp;" ","")&amp;IF(AND(3&gt;=IF(M162=1,3,2),3&lt;=C162-IF(S162="",0,1)),F162&amp;" ","")&amp;IF(AND(4&gt;=IF(M162=1,3,2),4&lt;=C162-IF(S162="",0,1)),G162&amp;" ","")&amp;IF(AND(5&gt;=IF(M162=1,3,2),5&lt;=C162-IF(S162="",0,1)),H162&amp;" ","")&amp;IF(AND(6&gt;=IF(M162=1,3,2),6&lt;=C162-IF(S162="",0,1)),I162&amp;" ","")&amp;IF(AND(7&gt;=IF(M162=1,3,2),7&lt;=C162-IF(S162="",0,1)),J162&amp;" ","")&amp;IF(AND(8&gt;=IF(M162=1,3,2),8&lt;=C162-IF(S162="",0,1)),K162&amp;" ","")))</f>
        <v/>
      </c>
      <c r="R162">
        <f>IF(Q162="","",IFERROR(VLOOKUP(Q162,資格マスタ!$A:$B,2,FALSE),Q162))</f>
        <v/>
      </c>
      <c r="S162" s="132">
        <f>IF(C162&lt;2,"",IFERROR(IF(OR(LEFT(INDEX(D162:K162,MIN(8,MAX(1,C162))),2)="令和",LEFT(INDEX(D162:K162,MIN(8,MAX(1,C162))),2)="平成",LEFT(INDEX(D162:K162,MIN(8,MAX(1,C162))),2)="昭和"),DATE(VALUE(MID(INDEX(D162:K162,MIN(8,MAX(1,C162))),3,FIND("年",INDEX(D162:K162,MIN(8,MAX(1,C162))))-3))+IF(LEFT(INDEX(D162:K162,MIN(8,MAX(1,C162))),2)="令和",2018,IF(LEFT(INDEX(D162:K162,MIN(8,MAX(1,C162))),2)="平成",1988,1925)),VALUE(MID(INDEX(D162:K162,MIN(8,MAX(1,C162))),FIND("年",INDEX(D162:K162,MIN(8,MAX(1,C162))))+1,FIND("月",INDEX(D162:K162,MIN(8,MAX(1,C162))))-FIND("年",INDEX(D162:K162,MIN(8,MAX(1,C162))))-1)),VALUE(SUBSTITUTE(MID(INDEX(D162:K162,MIN(8,MAX(1,C162))),FIND("月",INDEX(D162:K162,MIN(8,MAX(1,C162))))+1,10),"日",""))),DATE(VALUE(TRIM(MID(SUBSTITUTE(AA162,"/",REPT(" ",50)),1,50))),VALUE(TRIM(MID(SUBSTITUTE(AA162,"/",REPT(" ",50)),51,50))),VALUE(TRIM(MID(SUBSTITUTE(AA162,"/",REPT(" ",50)),101,50))))),IFERROR(DATEVALUE(INDEX(D162:K162,MIN(8,MAX(1,C162)))),"")))</f>
        <v/>
      </c>
      <c r="T162">
        <f>IF(B162="","",IFERROR(MATCH(O162,入力!$C$5:$C$44,0),IFERROR(MATCH(SUBSTITUTE(SUBSTITUTE(P162," ",""),"　",""),入力!$AJ$5:$AJ$44,0),"")))</f>
        <v/>
      </c>
      <c r="U162">
        <f>IF(T162="","",INDEX(入力!$D$5:$D$44,T162))</f>
        <v/>
      </c>
      <c r="V162">
        <f>IF(B162="","",IF(T162="","要確認（名簿と照合できません）",IF(R162="","要確認（資格名がありません）",IF(S162="","要確認（取得日が読めません）",IF((IF(INDEX(入力!$N$5:$N$44,T162)=R162,1,0)+IF(INDEX(入力!$P$5:$P$44,T162)=R162,1,0)+IF(INDEX(入力!$R$5:$R$44,T162)=R162,1,0)+IF(INDEX(入力!$T$5:$T$44,T162)=R162,1,0)+IF(INDEX(入力!$V$5:$V$44,T162)=R162,1,0)+IF(INDEX(入力!$X$5:$X$44,T162)=R162,1,0))+(COUNTIFS($T$6:$T$205,T162,$R$6:$R$205,R162,$X$6:$X$205,"&lt;"&amp;X162))&gt;0,"重複","反映")))))</f>
        <v/>
      </c>
      <c r="W162">
        <f>IF(V162="反映",1,0)</f>
        <v/>
      </c>
      <c r="X162" t="n">
        <v>162</v>
      </c>
      <c r="Y162">
        <f>IF(W162=0,"",COUNTIFS($T$6:$T$205,T162,$W$6:$W$205,1,$S$6:$S$205,"&lt;"&amp;S162)+COUNTIFS($T$6:$T$205,T162,$W$6:$W$205,1,$S$6:$S$205,S162,$X$6:$X$205,"&lt;"&amp;X162)+1)</f>
        <v/>
      </c>
      <c r="Z162">
        <f>IF(Y162="","",T162&amp;"_"&amp;Y162)</f>
        <v/>
      </c>
      <c r="AA162">
        <f>SUBSTITUTE(SUBSTITUTE(SUBSTITUTE(SUBSTITUTE(SUBSTITUTE(INDEX(D162:K162,MIN(8,MAX(1,C162))),"年","/"),"月","/"),"日",""),"-","/"),".","/")</f>
        <v/>
      </c>
    </row>
    <row r="163">
      <c r="A163" s="131" t="n"/>
      <c r="B163">
        <f>TRIM(SUBSTITUTE(SUBSTITUTE(SUBSTITUTE(A163,CHAR(9)," "),"　"," "),CHAR(160)," "))</f>
        <v/>
      </c>
      <c r="C163">
        <f>IF(B163="",0,LEN(B163)-LEN(SUBSTITUTE(B163," ",""))+1)</f>
        <v/>
      </c>
      <c r="D163">
        <f>IF(C163&gt;=1,TRIM(MID(SUBSTITUTE(B163," ",REPT(" ",200)),1,200)),"")</f>
        <v/>
      </c>
      <c r="E163">
        <f>IF(C163&gt;=2,TRIM(MID(SUBSTITUTE(B163," ",REPT(" ",200)),201,200)),"")</f>
        <v/>
      </c>
      <c r="F163">
        <f>IF(C163&gt;=3,TRIM(MID(SUBSTITUTE(B163," ",REPT(" ",200)),401,200)),"")</f>
        <v/>
      </c>
      <c r="G163">
        <f>IF(C163&gt;=4,TRIM(MID(SUBSTITUTE(B163," ",REPT(" ",200)),601,200)),"")</f>
        <v/>
      </c>
      <c r="H163">
        <f>IF(C163&gt;=5,TRIM(MID(SUBSTITUTE(B163," ",REPT(" ",200)),801,200)),"")</f>
        <v/>
      </c>
      <c r="I163">
        <f>IF(C163&gt;=6,TRIM(MID(SUBSTITUTE(B163," ",REPT(" ",200)),1001,200)),"")</f>
        <v/>
      </c>
      <c r="J163">
        <f>IF(C163&gt;=7,TRIM(MID(SUBSTITUTE(B163," ",REPT(" ",200)),1201,200)),"")</f>
        <v/>
      </c>
      <c r="K163">
        <f>IF(C163&gt;=8,TRIM(MID(SUBSTITUTE(B163," ",REPT(" ",200)),1401,200)),"")</f>
        <v/>
      </c>
      <c r="L163">
        <f>SUBSTITUTE(SUBSTITUTE(SUBSTITUTE(D163,"年","-"),"組","-"),"番","")</f>
        <v/>
      </c>
      <c r="M163">
        <f>IF(D163="",0,IF(ISNUMBER(VALUE(SUBSTITUTE(L163,"-",""))),1,0))</f>
        <v/>
      </c>
      <c r="N163">
        <f>IF(M163=0,"",IFERROR(VALUE(TRIM(MID(SUBSTITUTE(L163,"-",REPT(" ",100)),101,100))),""))</f>
        <v/>
      </c>
      <c r="O163">
        <f>IF(M163=0,"",IFERROR(VALUE(TRIM(RIGHT(SUBSTITUTE(L163,"-",REPT(" ",100)),100))),""))</f>
        <v/>
      </c>
      <c r="P163">
        <f>IF(M163=1,E163,D163)</f>
        <v/>
      </c>
      <c r="Q163">
        <f>IF(C163&lt;2,"",TRIM(IF(AND(2&gt;=IF(M163=1,3,2),2&lt;=C163-IF(S163="",0,1)),E163&amp;" ","")&amp;IF(AND(3&gt;=IF(M163=1,3,2),3&lt;=C163-IF(S163="",0,1)),F163&amp;" ","")&amp;IF(AND(4&gt;=IF(M163=1,3,2),4&lt;=C163-IF(S163="",0,1)),G163&amp;" ","")&amp;IF(AND(5&gt;=IF(M163=1,3,2),5&lt;=C163-IF(S163="",0,1)),H163&amp;" ","")&amp;IF(AND(6&gt;=IF(M163=1,3,2),6&lt;=C163-IF(S163="",0,1)),I163&amp;" ","")&amp;IF(AND(7&gt;=IF(M163=1,3,2),7&lt;=C163-IF(S163="",0,1)),J163&amp;" ","")&amp;IF(AND(8&gt;=IF(M163=1,3,2),8&lt;=C163-IF(S163="",0,1)),K163&amp;" ","")))</f>
        <v/>
      </c>
      <c r="R163">
        <f>IF(Q163="","",IFERROR(VLOOKUP(Q163,資格マスタ!$A:$B,2,FALSE),Q163))</f>
        <v/>
      </c>
      <c r="S163" s="132">
        <f>IF(C163&lt;2,"",IFERROR(IF(OR(LEFT(INDEX(D163:K163,MIN(8,MAX(1,C163))),2)="令和",LEFT(INDEX(D163:K163,MIN(8,MAX(1,C163))),2)="平成",LEFT(INDEX(D163:K163,MIN(8,MAX(1,C163))),2)="昭和"),DATE(VALUE(MID(INDEX(D163:K163,MIN(8,MAX(1,C163))),3,FIND("年",INDEX(D163:K163,MIN(8,MAX(1,C163))))-3))+IF(LEFT(INDEX(D163:K163,MIN(8,MAX(1,C163))),2)="令和",2018,IF(LEFT(INDEX(D163:K163,MIN(8,MAX(1,C163))),2)="平成",1988,1925)),VALUE(MID(INDEX(D163:K163,MIN(8,MAX(1,C163))),FIND("年",INDEX(D163:K163,MIN(8,MAX(1,C163))))+1,FIND("月",INDEX(D163:K163,MIN(8,MAX(1,C163))))-FIND("年",INDEX(D163:K163,MIN(8,MAX(1,C163))))-1)),VALUE(SUBSTITUTE(MID(INDEX(D163:K163,MIN(8,MAX(1,C163))),FIND("月",INDEX(D163:K163,MIN(8,MAX(1,C163))))+1,10),"日",""))),DATE(VALUE(TRIM(MID(SUBSTITUTE(AA163,"/",REPT(" ",50)),1,50))),VALUE(TRIM(MID(SUBSTITUTE(AA163,"/",REPT(" ",50)),51,50))),VALUE(TRIM(MID(SUBSTITUTE(AA163,"/",REPT(" ",50)),101,50))))),IFERROR(DATEVALUE(INDEX(D163:K163,MIN(8,MAX(1,C163)))),"")))</f>
        <v/>
      </c>
      <c r="T163">
        <f>IF(B163="","",IFERROR(MATCH(O163,入力!$C$5:$C$44,0),IFERROR(MATCH(SUBSTITUTE(SUBSTITUTE(P163," ",""),"　",""),入力!$AJ$5:$AJ$44,0),"")))</f>
        <v/>
      </c>
      <c r="U163">
        <f>IF(T163="","",INDEX(入力!$D$5:$D$44,T163))</f>
        <v/>
      </c>
      <c r="V163">
        <f>IF(B163="","",IF(T163="","要確認（名簿と照合できません）",IF(R163="","要確認（資格名がありません）",IF(S163="","要確認（取得日が読めません）",IF((IF(INDEX(入力!$N$5:$N$44,T163)=R163,1,0)+IF(INDEX(入力!$P$5:$P$44,T163)=R163,1,0)+IF(INDEX(入力!$R$5:$R$44,T163)=R163,1,0)+IF(INDEX(入力!$T$5:$T$44,T163)=R163,1,0)+IF(INDEX(入力!$V$5:$V$44,T163)=R163,1,0)+IF(INDEX(入力!$X$5:$X$44,T163)=R163,1,0))+(COUNTIFS($T$6:$T$205,T163,$R$6:$R$205,R163,$X$6:$X$205,"&lt;"&amp;X163))&gt;0,"重複","反映")))))</f>
        <v/>
      </c>
      <c r="W163">
        <f>IF(V163="反映",1,0)</f>
        <v/>
      </c>
      <c r="X163" t="n">
        <v>163</v>
      </c>
      <c r="Y163">
        <f>IF(W163=0,"",COUNTIFS($T$6:$T$205,T163,$W$6:$W$205,1,$S$6:$S$205,"&lt;"&amp;S163)+COUNTIFS($T$6:$T$205,T163,$W$6:$W$205,1,$S$6:$S$205,S163,$X$6:$X$205,"&lt;"&amp;X163)+1)</f>
        <v/>
      </c>
      <c r="Z163">
        <f>IF(Y163="","",T163&amp;"_"&amp;Y163)</f>
        <v/>
      </c>
      <c r="AA163">
        <f>SUBSTITUTE(SUBSTITUTE(SUBSTITUTE(SUBSTITUTE(SUBSTITUTE(INDEX(D163:K163,MIN(8,MAX(1,C163))),"年","/"),"月","/"),"日",""),"-","/"),".","/")</f>
        <v/>
      </c>
    </row>
    <row r="164">
      <c r="A164" s="131" t="n"/>
      <c r="B164">
        <f>TRIM(SUBSTITUTE(SUBSTITUTE(SUBSTITUTE(A164,CHAR(9)," "),"　"," "),CHAR(160)," "))</f>
        <v/>
      </c>
      <c r="C164">
        <f>IF(B164="",0,LEN(B164)-LEN(SUBSTITUTE(B164," ",""))+1)</f>
        <v/>
      </c>
      <c r="D164">
        <f>IF(C164&gt;=1,TRIM(MID(SUBSTITUTE(B164," ",REPT(" ",200)),1,200)),"")</f>
        <v/>
      </c>
      <c r="E164">
        <f>IF(C164&gt;=2,TRIM(MID(SUBSTITUTE(B164," ",REPT(" ",200)),201,200)),"")</f>
        <v/>
      </c>
      <c r="F164">
        <f>IF(C164&gt;=3,TRIM(MID(SUBSTITUTE(B164," ",REPT(" ",200)),401,200)),"")</f>
        <v/>
      </c>
      <c r="G164">
        <f>IF(C164&gt;=4,TRIM(MID(SUBSTITUTE(B164," ",REPT(" ",200)),601,200)),"")</f>
        <v/>
      </c>
      <c r="H164">
        <f>IF(C164&gt;=5,TRIM(MID(SUBSTITUTE(B164," ",REPT(" ",200)),801,200)),"")</f>
        <v/>
      </c>
      <c r="I164">
        <f>IF(C164&gt;=6,TRIM(MID(SUBSTITUTE(B164," ",REPT(" ",200)),1001,200)),"")</f>
        <v/>
      </c>
      <c r="J164">
        <f>IF(C164&gt;=7,TRIM(MID(SUBSTITUTE(B164," ",REPT(" ",200)),1201,200)),"")</f>
        <v/>
      </c>
      <c r="K164">
        <f>IF(C164&gt;=8,TRIM(MID(SUBSTITUTE(B164," ",REPT(" ",200)),1401,200)),"")</f>
        <v/>
      </c>
      <c r="L164">
        <f>SUBSTITUTE(SUBSTITUTE(SUBSTITUTE(D164,"年","-"),"組","-"),"番","")</f>
        <v/>
      </c>
      <c r="M164">
        <f>IF(D164="",0,IF(ISNUMBER(VALUE(SUBSTITUTE(L164,"-",""))),1,0))</f>
        <v/>
      </c>
      <c r="N164">
        <f>IF(M164=0,"",IFERROR(VALUE(TRIM(MID(SUBSTITUTE(L164,"-",REPT(" ",100)),101,100))),""))</f>
        <v/>
      </c>
      <c r="O164">
        <f>IF(M164=0,"",IFERROR(VALUE(TRIM(RIGHT(SUBSTITUTE(L164,"-",REPT(" ",100)),100))),""))</f>
        <v/>
      </c>
      <c r="P164">
        <f>IF(M164=1,E164,D164)</f>
        <v/>
      </c>
      <c r="Q164">
        <f>IF(C164&lt;2,"",TRIM(IF(AND(2&gt;=IF(M164=1,3,2),2&lt;=C164-IF(S164="",0,1)),E164&amp;" ","")&amp;IF(AND(3&gt;=IF(M164=1,3,2),3&lt;=C164-IF(S164="",0,1)),F164&amp;" ","")&amp;IF(AND(4&gt;=IF(M164=1,3,2),4&lt;=C164-IF(S164="",0,1)),G164&amp;" ","")&amp;IF(AND(5&gt;=IF(M164=1,3,2),5&lt;=C164-IF(S164="",0,1)),H164&amp;" ","")&amp;IF(AND(6&gt;=IF(M164=1,3,2),6&lt;=C164-IF(S164="",0,1)),I164&amp;" ","")&amp;IF(AND(7&gt;=IF(M164=1,3,2),7&lt;=C164-IF(S164="",0,1)),J164&amp;" ","")&amp;IF(AND(8&gt;=IF(M164=1,3,2),8&lt;=C164-IF(S164="",0,1)),K164&amp;" ","")))</f>
        <v/>
      </c>
      <c r="R164">
        <f>IF(Q164="","",IFERROR(VLOOKUP(Q164,資格マスタ!$A:$B,2,FALSE),Q164))</f>
        <v/>
      </c>
      <c r="S164" s="132">
        <f>IF(C164&lt;2,"",IFERROR(IF(OR(LEFT(INDEX(D164:K164,MIN(8,MAX(1,C164))),2)="令和",LEFT(INDEX(D164:K164,MIN(8,MAX(1,C164))),2)="平成",LEFT(INDEX(D164:K164,MIN(8,MAX(1,C164))),2)="昭和"),DATE(VALUE(MID(INDEX(D164:K164,MIN(8,MAX(1,C164))),3,FIND("年",INDEX(D164:K164,MIN(8,MAX(1,C164))))-3))+IF(LEFT(INDEX(D164:K164,MIN(8,MAX(1,C164))),2)="令和",2018,IF(LEFT(INDEX(D164:K164,MIN(8,MAX(1,C164))),2)="平成",1988,1925)),VALUE(MID(INDEX(D164:K164,MIN(8,MAX(1,C164))),FIND("年",INDEX(D164:K164,MIN(8,MAX(1,C164))))+1,FIND("月",INDEX(D164:K164,MIN(8,MAX(1,C164))))-FIND("年",INDEX(D164:K164,MIN(8,MAX(1,C164))))-1)),VALUE(SUBSTITUTE(MID(INDEX(D164:K164,MIN(8,MAX(1,C164))),FIND("月",INDEX(D164:K164,MIN(8,MAX(1,C164))))+1,10),"日",""))),DATE(VALUE(TRIM(MID(SUBSTITUTE(AA164,"/",REPT(" ",50)),1,50))),VALUE(TRIM(MID(SUBSTITUTE(AA164,"/",REPT(" ",50)),51,50))),VALUE(TRIM(MID(SUBSTITUTE(AA164,"/",REPT(" ",50)),101,50))))),IFERROR(DATEVALUE(INDEX(D164:K164,MIN(8,MAX(1,C164)))),"")))</f>
        <v/>
      </c>
      <c r="T164">
        <f>IF(B164="","",IFERROR(MATCH(O164,入力!$C$5:$C$44,0),IFERROR(MATCH(SUBSTITUTE(SUBSTITUTE(P164," ",""),"　",""),入力!$AJ$5:$AJ$44,0),"")))</f>
        <v/>
      </c>
      <c r="U164">
        <f>IF(T164="","",INDEX(入力!$D$5:$D$44,T164))</f>
        <v/>
      </c>
      <c r="V164">
        <f>IF(B164="","",IF(T164="","要確認（名簿と照合できません）",IF(R164="","要確認（資格名がありません）",IF(S164="","要確認（取得日が読めません）",IF((IF(INDEX(入力!$N$5:$N$44,T164)=R164,1,0)+IF(INDEX(入力!$P$5:$P$44,T164)=R164,1,0)+IF(INDEX(入力!$R$5:$R$44,T164)=R164,1,0)+IF(INDEX(入力!$T$5:$T$44,T164)=R164,1,0)+IF(INDEX(入力!$V$5:$V$44,T164)=R164,1,0)+IF(INDEX(入力!$X$5:$X$44,T164)=R164,1,0))+(COUNTIFS($T$6:$T$205,T164,$R$6:$R$205,R164,$X$6:$X$205,"&lt;"&amp;X164))&gt;0,"重複","反映")))))</f>
        <v/>
      </c>
      <c r="W164">
        <f>IF(V164="反映",1,0)</f>
        <v/>
      </c>
      <c r="X164" t="n">
        <v>164</v>
      </c>
      <c r="Y164">
        <f>IF(W164=0,"",COUNTIFS($T$6:$T$205,T164,$W$6:$W$205,1,$S$6:$S$205,"&lt;"&amp;S164)+COUNTIFS($T$6:$T$205,T164,$W$6:$W$205,1,$S$6:$S$205,S164,$X$6:$X$205,"&lt;"&amp;X164)+1)</f>
        <v/>
      </c>
      <c r="Z164">
        <f>IF(Y164="","",T164&amp;"_"&amp;Y164)</f>
        <v/>
      </c>
      <c r="AA164">
        <f>SUBSTITUTE(SUBSTITUTE(SUBSTITUTE(SUBSTITUTE(SUBSTITUTE(INDEX(D164:K164,MIN(8,MAX(1,C164))),"年","/"),"月","/"),"日",""),"-","/"),".","/")</f>
        <v/>
      </c>
    </row>
    <row r="165">
      <c r="A165" s="131" t="n"/>
      <c r="B165">
        <f>TRIM(SUBSTITUTE(SUBSTITUTE(SUBSTITUTE(A165,CHAR(9)," "),"　"," "),CHAR(160)," "))</f>
        <v/>
      </c>
      <c r="C165">
        <f>IF(B165="",0,LEN(B165)-LEN(SUBSTITUTE(B165," ",""))+1)</f>
        <v/>
      </c>
      <c r="D165">
        <f>IF(C165&gt;=1,TRIM(MID(SUBSTITUTE(B165," ",REPT(" ",200)),1,200)),"")</f>
        <v/>
      </c>
      <c r="E165">
        <f>IF(C165&gt;=2,TRIM(MID(SUBSTITUTE(B165," ",REPT(" ",200)),201,200)),"")</f>
        <v/>
      </c>
      <c r="F165">
        <f>IF(C165&gt;=3,TRIM(MID(SUBSTITUTE(B165," ",REPT(" ",200)),401,200)),"")</f>
        <v/>
      </c>
      <c r="G165">
        <f>IF(C165&gt;=4,TRIM(MID(SUBSTITUTE(B165," ",REPT(" ",200)),601,200)),"")</f>
        <v/>
      </c>
      <c r="H165">
        <f>IF(C165&gt;=5,TRIM(MID(SUBSTITUTE(B165," ",REPT(" ",200)),801,200)),"")</f>
        <v/>
      </c>
      <c r="I165">
        <f>IF(C165&gt;=6,TRIM(MID(SUBSTITUTE(B165," ",REPT(" ",200)),1001,200)),"")</f>
        <v/>
      </c>
      <c r="J165">
        <f>IF(C165&gt;=7,TRIM(MID(SUBSTITUTE(B165," ",REPT(" ",200)),1201,200)),"")</f>
        <v/>
      </c>
      <c r="K165">
        <f>IF(C165&gt;=8,TRIM(MID(SUBSTITUTE(B165," ",REPT(" ",200)),1401,200)),"")</f>
        <v/>
      </c>
      <c r="L165">
        <f>SUBSTITUTE(SUBSTITUTE(SUBSTITUTE(D165,"年","-"),"組","-"),"番","")</f>
        <v/>
      </c>
      <c r="M165">
        <f>IF(D165="",0,IF(ISNUMBER(VALUE(SUBSTITUTE(L165,"-",""))),1,0))</f>
        <v/>
      </c>
      <c r="N165">
        <f>IF(M165=0,"",IFERROR(VALUE(TRIM(MID(SUBSTITUTE(L165,"-",REPT(" ",100)),101,100))),""))</f>
        <v/>
      </c>
      <c r="O165">
        <f>IF(M165=0,"",IFERROR(VALUE(TRIM(RIGHT(SUBSTITUTE(L165,"-",REPT(" ",100)),100))),""))</f>
        <v/>
      </c>
      <c r="P165">
        <f>IF(M165=1,E165,D165)</f>
        <v/>
      </c>
      <c r="Q165">
        <f>IF(C165&lt;2,"",TRIM(IF(AND(2&gt;=IF(M165=1,3,2),2&lt;=C165-IF(S165="",0,1)),E165&amp;" ","")&amp;IF(AND(3&gt;=IF(M165=1,3,2),3&lt;=C165-IF(S165="",0,1)),F165&amp;" ","")&amp;IF(AND(4&gt;=IF(M165=1,3,2),4&lt;=C165-IF(S165="",0,1)),G165&amp;" ","")&amp;IF(AND(5&gt;=IF(M165=1,3,2),5&lt;=C165-IF(S165="",0,1)),H165&amp;" ","")&amp;IF(AND(6&gt;=IF(M165=1,3,2),6&lt;=C165-IF(S165="",0,1)),I165&amp;" ","")&amp;IF(AND(7&gt;=IF(M165=1,3,2),7&lt;=C165-IF(S165="",0,1)),J165&amp;" ","")&amp;IF(AND(8&gt;=IF(M165=1,3,2),8&lt;=C165-IF(S165="",0,1)),K165&amp;" ","")))</f>
        <v/>
      </c>
      <c r="R165">
        <f>IF(Q165="","",IFERROR(VLOOKUP(Q165,資格マスタ!$A:$B,2,FALSE),Q165))</f>
        <v/>
      </c>
      <c r="S165" s="132">
        <f>IF(C165&lt;2,"",IFERROR(IF(OR(LEFT(INDEX(D165:K165,MIN(8,MAX(1,C165))),2)="令和",LEFT(INDEX(D165:K165,MIN(8,MAX(1,C165))),2)="平成",LEFT(INDEX(D165:K165,MIN(8,MAX(1,C165))),2)="昭和"),DATE(VALUE(MID(INDEX(D165:K165,MIN(8,MAX(1,C165))),3,FIND("年",INDEX(D165:K165,MIN(8,MAX(1,C165))))-3))+IF(LEFT(INDEX(D165:K165,MIN(8,MAX(1,C165))),2)="令和",2018,IF(LEFT(INDEX(D165:K165,MIN(8,MAX(1,C165))),2)="平成",1988,1925)),VALUE(MID(INDEX(D165:K165,MIN(8,MAX(1,C165))),FIND("年",INDEX(D165:K165,MIN(8,MAX(1,C165))))+1,FIND("月",INDEX(D165:K165,MIN(8,MAX(1,C165))))-FIND("年",INDEX(D165:K165,MIN(8,MAX(1,C165))))-1)),VALUE(SUBSTITUTE(MID(INDEX(D165:K165,MIN(8,MAX(1,C165))),FIND("月",INDEX(D165:K165,MIN(8,MAX(1,C165))))+1,10),"日",""))),DATE(VALUE(TRIM(MID(SUBSTITUTE(AA165,"/",REPT(" ",50)),1,50))),VALUE(TRIM(MID(SUBSTITUTE(AA165,"/",REPT(" ",50)),51,50))),VALUE(TRIM(MID(SUBSTITUTE(AA165,"/",REPT(" ",50)),101,50))))),IFERROR(DATEVALUE(INDEX(D165:K165,MIN(8,MAX(1,C165)))),"")))</f>
        <v/>
      </c>
      <c r="T165">
        <f>IF(B165="","",IFERROR(MATCH(O165,入力!$C$5:$C$44,0),IFERROR(MATCH(SUBSTITUTE(SUBSTITUTE(P165," ",""),"　",""),入力!$AJ$5:$AJ$44,0),"")))</f>
        <v/>
      </c>
      <c r="U165">
        <f>IF(T165="","",INDEX(入力!$D$5:$D$44,T165))</f>
        <v/>
      </c>
      <c r="V165">
        <f>IF(B165="","",IF(T165="","要確認（名簿と照合できません）",IF(R165="","要確認（資格名がありません）",IF(S165="","要確認（取得日が読めません）",IF((IF(INDEX(入力!$N$5:$N$44,T165)=R165,1,0)+IF(INDEX(入力!$P$5:$P$44,T165)=R165,1,0)+IF(INDEX(入力!$R$5:$R$44,T165)=R165,1,0)+IF(INDEX(入力!$T$5:$T$44,T165)=R165,1,0)+IF(INDEX(入力!$V$5:$V$44,T165)=R165,1,0)+IF(INDEX(入力!$X$5:$X$44,T165)=R165,1,0))+(COUNTIFS($T$6:$T$205,T165,$R$6:$R$205,R165,$X$6:$X$205,"&lt;"&amp;X165))&gt;0,"重複","反映")))))</f>
        <v/>
      </c>
      <c r="W165">
        <f>IF(V165="反映",1,0)</f>
        <v/>
      </c>
      <c r="X165" t="n">
        <v>165</v>
      </c>
      <c r="Y165">
        <f>IF(W165=0,"",COUNTIFS($T$6:$T$205,T165,$W$6:$W$205,1,$S$6:$S$205,"&lt;"&amp;S165)+COUNTIFS($T$6:$T$205,T165,$W$6:$W$205,1,$S$6:$S$205,S165,$X$6:$X$205,"&lt;"&amp;X165)+1)</f>
        <v/>
      </c>
      <c r="Z165">
        <f>IF(Y165="","",T165&amp;"_"&amp;Y165)</f>
        <v/>
      </c>
      <c r="AA165">
        <f>SUBSTITUTE(SUBSTITUTE(SUBSTITUTE(SUBSTITUTE(SUBSTITUTE(INDEX(D165:K165,MIN(8,MAX(1,C165))),"年","/"),"月","/"),"日",""),"-","/"),".","/")</f>
        <v/>
      </c>
    </row>
    <row r="166">
      <c r="A166" s="131" t="n"/>
      <c r="B166">
        <f>TRIM(SUBSTITUTE(SUBSTITUTE(SUBSTITUTE(A166,CHAR(9)," "),"　"," "),CHAR(160)," "))</f>
        <v/>
      </c>
      <c r="C166">
        <f>IF(B166="",0,LEN(B166)-LEN(SUBSTITUTE(B166," ",""))+1)</f>
        <v/>
      </c>
      <c r="D166">
        <f>IF(C166&gt;=1,TRIM(MID(SUBSTITUTE(B166," ",REPT(" ",200)),1,200)),"")</f>
        <v/>
      </c>
      <c r="E166">
        <f>IF(C166&gt;=2,TRIM(MID(SUBSTITUTE(B166," ",REPT(" ",200)),201,200)),"")</f>
        <v/>
      </c>
      <c r="F166">
        <f>IF(C166&gt;=3,TRIM(MID(SUBSTITUTE(B166," ",REPT(" ",200)),401,200)),"")</f>
        <v/>
      </c>
      <c r="G166">
        <f>IF(C166&gt;=4,TRIM(MID(SUBSTITUTE(B166," ",REPT(" ",200)),601,200)),"")</f>
        <v/>
      </c>
      <c r="H166">
        <f>IF(C166&gt;=5,TRIM(MID(SUBSTITUTE(B166," ",REPT(" ",200)),801,200)),"")</f>
        <v/>
      </c>
      <c r="I166">
        <f>IF(C166&gt;=6,TRIM(MID(SUBSTITUTE(B166," ",REPT(" ",200)),1001,200)),"")</f>
        <v/>
      </c>
      <c r="J166">
        <f>IF(C166&gt;=7,TRIM(MID(SUBSTITUTE(B166," ",REPT(" ",200)),1201,200)),"")</f>
        <v/>
      </c>
      <c r="K166">
        <f>IF(C166&gt;=8,TRIM(MID(SUBSTITUTE(B166," ",REPT(" ",200)),1401,200)),"")</f>
        <v/>
      </c>
      <c r="L166">
        <f>SUBSTITUTE(SUBSTITUTE(SUBSTITUTE(D166,"年","-"),"組","-"),"番","")</f>
        <v/>
      </c>
      <c r="M166">
        <f>IF(D166="",0,IF(ISNUMBER(VALUE(SUBSTITUTE(L166,"-",""))),1,0))</f>
        <v/>
      </c>
      <c r="N166">
        <f>IF(M166=0,"",IFERROR(VALUE(TRIM(MID(SUBSTITUTE(L166,"-",REPT(" ",100)),101,100))),""))</f>
        <v/>
      </c>
      <c r="O166">
        <f>IF(M166=0,"",IFERROR(VALUE(TRIM(RIGHT(SUBSTITUTE(L166,"-",REPT(" ",100)),100))),""))</f>
        <v/>
      </c>
      <c r="P166">
        <f>IF(M166=1,E166,D166)</f>
        <v/>
      </c>
      <c r="Q166">
        <f>IF(C166&lt;2,"",TRIM(IF(AND(2&gt;=IF(M166=1,3,2),2&lt;=C166-IF(S166="",0,1)),E166&amp;" ","")&amp;IF(AND(3&gt;=IF(M166=1,3,2),3&lt;=C166-IF(S166="",0,1)),F166&amp;" ","")&amp;IF(AND(4&gt;=IF(M166=1,3,2),4&lt;=C166-IF(S166="",0,1)),G166&amp;" ","")&amp;IF(AND(5&gt;=IF(M166=1,3,2),5&lt;=C166-IF(S166="",0,1)),H166&amp;" ","")&amp;IF(AND(6&gt;=IF(M166=1,3,2),6&lt;=C166-IF(S166="",0,1)),I166&amp;" ","")&amp;IF(AND(7&gt;=IF(M166=1,3,2),7&lt;=C166-IF(S166="",0,1)),J166&amp;" ","")&amp;IF(AND(8&gt;=IF(M166=1,3,2),8&lt;=C166-IF(S166="",0,1)),K166&amp;" ","")))</f>
        <v/>
      </c>
      <c r="R166">
        <f>IF(Q166="","",IFERROR(VLOOKUP(Q166,資格マスタ!$A:$B,2,FALSE),Q166))</f>
        <v/>
      </c>
      <c r="S166" s="132">
        <f>IF(C166&lt;2,"",IFERROR(IF(OR(LEFT(INDEX(D166:K166,MIN(8,MAX(1,C166))),2)="令和",LEFT(INDEX(D166:K166,MIN(8,MAX(1,C166))),2)="平成",LEFT(INDEX(D166:K166,MIN(8,MAX(1,C166))),2)="昭和"),DATE(VALUE(MID(INDEX(D166:K166,MIN(8,MAX(1,C166))),3,FIND("年",INDEX(D166:K166,MIN(8,MAX(1,C166))))-3))+IF(LEFT(INDEX(D166:K166,MIN(8,MAX(1,C166))),2)="令和",2018,IF(LEFT(INDEX(D166:K166,MIN(8,MAX(1,C166))),2)="平成",1988,1925)),VALUE(MID(INDEX(D166:K166,MIN(8,MAX(1,C166))),FIND("年",INDEX(D166:K166,MIN(8,MAX(1,C166))))+1,FIND("月",INDEX(D166:K166,MIN(8,MAX(1,C166))))-FIND("年",INDEX(D166:K166,MIN(8,MAX(1,C166))))-1)),VALUE(SUBSTITUTE(MID(INDEX(D166:K166,MIN(8,MAX(1,C166))),FIND("月",INDEX(D166:K166,MIN(8,MAX(1,C166))))+1,10),"日",""))),DATE(VALUE(TRIM(MID(SUBSTITUTE(AA166,"/",REPT(" ",50)),1,50))),VALUE(TRIM(MID(SUBSTITUTE(AA166,"/",REPT(" ",50)),51,50))),VALUE(TRIM(MID(SUBSTITUTE(AA166,"/",REPT(" ",50)),101,50))))),IFERROR(DATEVALUE(INDEX(D166:K166,MIN(8,MAX(1,C166)))),"")))</f>
        <v/>
      </c>
      <c r="T166">
        <f>IF(B166="","",IFERROR(MATCH(O166,入力!$C$5:$C$44,0),IFERROR(MATCH(SUBSTITUTE(SUBSTITUTE(P166," ",""),"　",""),入力!$AJ$5:$AJ$44,0),"")))</f>
        <v/>
      </c>
      <c r="U166">
        <f>IF(T166="","",INDEX(入力!$D$5:$D$44,T166))</f>
        <v/>
      </c>
      <c r="V166">
        <f>IF(B166="","",IF(T166="","要確認（名簿と照合できません）",IF(R166="","要確認（資格名がありません）",IF(S166="","要確認（取得日が読めません）",IF((IF(INDEX(入力!$N$5:$N$44,T166)=R166,1,0)+IF(INDEX(入力!$P$5:$P$44,T166)=R166,1,0)+IF(INDEX(入力!$R$5:$R$44,T166)=R166,1,0)+IF(INDEX(入力!$T$5:$T$44,T166)=R166,1,0)+IF(INDEX(入力!$V$5:$V$44,T166)=R166,1,0)+IF(INDEX(入力!$X$5:$X$44,T166)=R166,1,0))+(COUNTIFS($T$6:$T$205,T166,$R$6:$R$205,R166,$X$6:$X$205,"&lt;"&amp;X166))&gt;0,"重複","反映")))))</f>
        <v/>
      </c>
      <c r="W166">
        <f>IF(V166="反映",1,0)</f>
        <v/>
      </c>
      <c r="X166" t="n">
        <v>166</v>
      </c>
      <c r="Y166">
        <f>IF(W166=0,"",COUNTIFS($T$6:$T$205,T166,$W$6:$W$205,1,$S$6:$S$205,"&lt;"&amp;S166)+COUNTIFS($T$6:$T$205,T166,$W$6:$W$205,1,$S$6:$S$205,S166,$X$6:$X$205,"&lt;"&amp;X166)+1)</f>
        <v/>
      </c>
      <c r="Z166">
        <f>IF(Y166="","",T166&amp;"_"&amp;Y166)</f>
        <v/>
      </c>
      <c r="AA166">
        <f>SUBSTITUTE(SUBSTITUTE(SUBSTITUTE(SUBSTITUTE(SUBSTITUTE(INDEX(D166:K166,MIN(8,MAX(1,C166))),"年","/"),"月","/"),"日",""),"-","/"),".","/")</f>
        <v/>
      </c>
    </row>
    <row r="167">
      <c r="A167" s="131" t="n"/>
      <c r="B167">
        <f>TRIM(SUBSTITUTE(SUBSTITUTE(SUBSTITUTE(A167,CHAR(9)," "),"　"," "),CHAR(160)," "))</f>
        <v/>
      </c>
      <c r="C167">
        <f>IF(B167="",0,LEN(B167)-LEN(SUBSTITUTE(B167," ",""))+1)</f>
        <v/>
      </c>
      <c r="D167">
        <f>IF(C167&gt;=1,TRIM(MID(SUBSTITUTE(B167," ",REPT(" ",200)),1,200)),"")</f>
        <v/>
      </c>
      <c r="E167">
        <f>IF(C167&gt;=2,TRIM(MID(SUBSTITUTE(B167," ",REPT(" ",200)),201,200)),"")</f>
        <v/>
      </c>
      <c r="F167">
        <f>IF(C167&gt;=3,TRIM(MID(SUBSTITUTE(B167," ",REPT(" ",200)),401,200)),"")</f>
        <v/>
      </c>
      <c r="G167">
        <f>IF(C167&gt;=4,TRIM(MID(SUBSTITUTE(B167," ",REPT(" ",200)),601,200)),"")</f>
        <v/>
      </c>
      <c r="H167">
        <f>IF(C167&gt;=5,TRIM(MID(SUBSTITUTE(B167," ",REPT(" ",200)),801,200)),"")</f>
        <v/>
      </c>
      <c r="I167">
        <f>IF(C167&gt;=6,TRIM(MID(SUBSTITUTE(B167," ",REPT(" ",200)),1001,200)),"")</f>
        <v/>
      </c>
      <c r="J167">
        <f>IF(C167&gt;=7,TRIM(MID(SUBSTITUTE(B167," ",REPT(" ",200)),1201,200)),"")</f>
        <v/>
      </c>
      <c r="K167">
        <f>IF(C167&gt;=8,TRIM(MID(SUBSTITUTE(B167," ",REPT(" ",200)),1401,200)),"")</f>
        <v/>
      </c>
      <c r="L167">
        <f>SUBSTITUTE(SUBSTITUTE(SUBSTITUTE(D167,"年","-"),"組","-"),"番","")</f>
        <v/>
      </c>
      <c r="M167">
        <f>IF(D167="",0,IF(ISNUMBER(VALUE(SUBSTITUTE(L167,"-",""))),1,0))</f>
        <v/>
      </c>
      <c r="N167">
        <f>IF(M167=0,"",IFERROR(VALUE(TRIM(MID(SUBSTITUTE(L167,"-",REPT(" ",100)),101,100))),""))</f>
        <v/>
      </c>
      <c r="O167">
        <f>IF(M167=0,"",IFERROR(VALUE(TRIM(RIGHT(SUBSTITUTE(L167,"-",REPT(" ",100)),100))),""))</f>
        <v/>
      </c>
      <c r="P167">
        <f>IF(M167=1,E167,D167)</f>
        <v/>
      </c>
      <c r="Q167">
        <f>IF(C167&lt;2,"",TRIM(IF(AND(2&gt;=IF(M167=1,3,2),2&lt;=C167-IF(S167="",0,1)),E167&amp;" ","")&amp;IF(AND(3&gt;=IF(M167=1,3,2),3&lt;=C167-IF(S167="",0,1)),F167&amp;" ","")&amp;IF(AND(4&gt;=IF(M167=1,3,2),4&lt;=C167-IF(S167="",0,1)),G167&amp;" ","")&amp;IF(AND(5&gt;=IF(M167=1,3,2),5&lt;=C167-IF(S167="",0,1)),H167&amp;" ","")&amp;IF(AND(6&gt;=IF(M167=1,3,2),6&lt;=C167-IF(S167="",0,1)),I167&amp;" ","")&amp;IF(AND(7&gt;=IF(M167=1,3,2),7&lt;=C167-IF(S167="",0,1)),J167&amp;" ","")&amp;IF(AND(8&gt;=IF(M167=1,3,2),8&lt;=C167-IF(S167="",0,1)),K167&amp;" ","")))</f>
        <v/>
      </c>
      <c r="R167">
        <f>IF(Q167="","",IFERROR(VLOOKUP(Q167,資格マスタ!$A:$B,2,FALSE),Q167))</f>
        <v/>
      </c>
      <c r="S167" s="132">
        <f>IF(C167&lt;2,"",IFERROR(IF(OR(LEFT(INDEX(D167:K167,MIN(8,MAX(1,C167))),2)="令和",LEFT(INDEX(D167:K167,MIN(8,MAX(1,C167))),2)="平成",LEFT(INDEX(D167:K167,MIN(8,MAX(1,C167))),2)="昭和"),DATE(VALUE(MID(INDEX(D167:K167,MIN(8,MAX(1,C167))),3,FIND("年",INDEX(D167:K167,MIN(8,MAX(1,C167))))-3))+IF(LEFT(INDEX(D167:K167,MIN(8,MAX(1,C167))),2)="令和",2018,IF(LEFT(INDEX(D167:K167,MIN(8,MAX(1,C167))),2)="平成",1988,1925)),VALUE(MID(INDEX(D167:K167,MIN(8,MAX(1,C167))),FIND("年",INDEX(D167:K167,MIN(8,MAX(1,C167))))+1,FIND("月",INDEX(D167:K167,MIN(8,MAX(1,C167))))-FIND("年",INDEX(D167:K167,MIN(8,MAX(1,C167))))-1)),VALUE(SUBSTITUTE(MID(INDEX(D167:K167,MIN(8,MAX(1,C167))),FIND("月",INDEX(D167:K167,MIN(8,MAX(1,C167))))+1,10),"日",""))),DATE(VALUE(TRIM(MID(SUBSTITUTE(AA167,"/",REPT(" ",50)),1,50))),VALUE(TRIM(MID(SUBSTITUTE(AA167,"/",REPT(" ",50)),51,50))),VALUE(TRIM(MID(SUBSTITUTE(AA167,"/",REPT(" ",50)),101,50))))),IFERROR(DATEVALUE(INDEX(D167:K167,MIN(8,MAX(1,C167)))),"")))</f>
        <v/>
      </c>
      <c r="T167">
        <f>IF(B167="","",IFERROR(MATCH(O167,入力!$C$5:$C$44,0),IFERROR(MATCH(SUBSTITUTE(SUBSTITUTE(P167," ",""),"　",""),入力!$AJ$5:$AJ$44,0),"")))</f>
        <v/>
      </c>
      <c r="U167">
        <f>IF(T167="","",INDEX(入力!$D$5:$D$44,T167))</f>
        <v/>
      </c>
      <c r="V167">
        <f>IF(B167="","",IF(T167="","要確認（名簿と照合できません）",IF(R167="","要確認（資格名がありません）",IF(S167="","要確認（取得日が読めません）",IF((IF(INDEX(入力!$N$5:$N$44,T167)=R167,1,0)+IF(INDEX(入力!$P$5:$P$44,T167)=R167,1,0)+IF(INDEX(入力!$R$5:$R$44,T167)=R167,1,0)+IF(INDEX(入力!$T$5:$T$44,T167)=R167,1,0)+IF(INDEX(入力!$V$5:$V$44,T167)=R167,1,0)+IF(INDEX(入力!$X$5:$X$44,T167)=R167,1,0))+(COUNTIFS($T$6:$T$205,T167,$R$6:$R$205,R167,$X$6:$X$205,"&lt;"&amp;X167))&gt;0,"重複","反映")))))</f>
        <v/>
      </c>
      <c r="W167">
        <f>IF(V167="反映",1,0)</f>
        <v/>
      </c>
      <c r="X167" t="n">
        <v>167</v>
      </c>
      <c r="Y167">
        <f>IF(W167=0,"",COUNTIFS($T$6:$T$205,T167,$W$6:$W$205,1,$S$6:$S$205,"&lt;"&amp;S167)+COUNTIFS($T$6:$T$205,T167,$W$6:$W$205,1,$S$6:$S$205,S167,$X$6:$X$205,"&lt;"&amp;X167)+1)</f>
        <v/>
      </c>
      <c r="Z167">
        <f>IF(Y167="","",T167&amp;"_"&amp;Y167)</f>
        <v/>
      </c>
      <c r="AA167">
        <f>SUBSTITUTE(SUBSTITUTE(SUBSTITUTE(SUBSTITUTE(SUBSTITUTE(INDEX(D167:K167,MIN(8,MAX(1,C167))),"年","/"),"月","/"),"日",""),"-","/"),".","/")</f>
        <v/>
      </c>
    </row>
    <row r="168">
      <c r="A168" s="131" t="n"/>
      <c r="B168">
        <f>TRIM(SUBSTITUTE(SUBSTITUTE(SUBSTITUTE(A168,CHAR(9)," "),"　"," "),CHAR(160)," "))</f>
        <v/>
      </c>
      <c r="C168">
        <f>IF(B168="",0,LEN(B168)-LEN(SUBSTITUTE(B168," ",""))+1)</f>
        <v/>
      </c>
      <c r="D168">
        <f>IF(C168&gt;=1,TRIM(MID(SUBSTITUTE(B168," ",REPT(" ",200)),1,200)),"")</f>
        <v/>
      </c>
      <c r="E168">
        <f>IF(C168&gt;=2,TRIM(MID(SUBSTITUTE(B168," ",REPT(" ",200)),201,200)),"")</f>
        <v/>
      </c>
      <c r="F168">
        <f>IF(C168&gt;=3,TRIM(MID(SUBSTITUTE(B168," ",REPT(" ",200)),401,200)),"")</f>
        <v/>
      </c>
      <c r="G168">
        <f>IF(C168&gt;=4,TRIM(MID(SUBSTITUTE(B168," ",REPT(" ",200)),601,200)),"")</f>
        <v/>
      </c>
      <c r="H168">
        <f>IF(C168&gt;=5,TRIM(MID(SUBSTITUTE(B168," ",REPT(" ",200)),801,200)),"")</f>
        <v/>
      </c>
      <c r="I168">
        <f>IF(C168&gt;=6,TRIM(MID(SUBSTITUTE(B168," ",REPT(" ",200)),1001,200)),"")</f>
        <v/>
      </c>
      <c r="J168">
        <f>IF(C168&gt;=7,TRIM(MID(SUBSTITUTE(B168," ",REPT(" ",200)),1201,200)),"")</f>
        <v/>
      </c>
      <c r="K168">
        <f>IF(C168&gt;=8,TRIM(MID(SUBSTITUTE(B168," ",REPT(" ",200)),1401,200)),"")</f>
        <v/>
      </c>
      <c r="L168">
        <f>SUBSTITUTE(SUBSTITUTE(SUBSTITUTE(D168,"年","-"),"組","-"),"番","")</f>
        <v/>
      </c>
      <c r="M168">
        <f>IF(D168="",0,IF(ISNUMBER(VALUE(SUBSTITUTE(L168,"-",""))),1,0))</f>
        <v/>
      </c>
      <c r="N168">
        <f>IF(M168=0,"",IFERROR(VALUE(TRIM(MID(SUBSTITUTE(L168,"-",REPT(" ",100)),101,100))),""))</f>
        <v/>
      </c>
      <c r="O168">
        <f>IF(M168=0,"",IFERROR(VALUE(TRIM(RIGHT(SUBSTITUTE(L168,"-",REPT(" ",100)),100))),""))</f>
        <v/>
      </c>
      <c r="P168">
        <f>IF(M168=1,E168,D168)</f>
        <v/>
      </c>
      <c r="Q168">
        <f>IF(C168&lt;2,"",TRIM(IF(AND(2&gt;=IF(M168=1,3,2),2&lt;=C168-IF(S168="",0,1)),E168&amp;" ","")&amp;IF(AND(3&gt;=IF(M168=1,3,2),3&lt;=C168-IF(S168="",0,1)),F168&amp;" ","")&amp;IF(AND(4&gt;=IF(M168=1,3,2),4&lt;=C168-IF(S168="",0,1)),G168&amp;" ","")&amp;IF(AND(5&gt;=IF(M168=1,3,2),5&lt;=C168-IF(S168="",0,1)),H168&amp;" ","")&amp;IF(AND(6&gt;=IF(M168=1,3,2),6&lt;=C168-IF(S168="",0,1)),I168&amp;" ","")&amp;IF(AND(7&gt;=IF(M168=1,3,2),7&lt;=C168-IF(S168="",0,1)),J168&amp;" ","")&amp;IF(AND(8&gt;=IF(M168=1,3,2),8&lt;=C168-IF(S168="",0,1)),K168&amp;" ","")))</f>
        <v/>
      </c>
      <c r="R168">
        <f>IF(Q168="","",IFERROR(VLOOKUP(Q168,資格マスタ!$A:$B,2,FALSE),Q168))</f>
        <v/>
      </c>
      <c r="S168" s="132">
        <f>IF(C168&lt;2,"",IFERROR(IF(OR(LEFT(INDEX(D168:K168,MIN(8,MAX(1,C168))),2)="令和",LEFT(INDEX(D168:K168,MIN(8,MAX(1,C168))),2)="平成",LEFT(INDEX(D168:K168,MIN(8,MAX(1,C168))),2)="昭和"),DATE(VALUE(MID(INDEX(D168:K168,MIN(8,MAX(1,C168))),3,FIND("年",INDEX(D168:K168,MIN(8,MAX(1,C168))))-3))+IF(LEFT(INDEX(D168:K168,MIN(8,MAX(1,C168))),2)="令和",2018,IF(LEFT(INDEX(D168:K168,MIN(8,MAX(1,C168))),2)="平成",1988,1925)),VALUE(MID(INDEX(D168:K168,MIN(8,MAX(1,C168))),FIND("年",INDEX(D168:K168,MIN(8,MAX(1,C168))))+1,FIND("月",INDEX(D168:K168,MIN(8,MAX(1,C168))))-FIND("年",INDEX(D168:K168,MIN(8,MAX(1,C168))))-1)),VALUE(SUBSTITUTE(MID(INDEX(D168:K168,MIN(8,MAX(1,C168))),FIND("月",INDEX(D168:K168,MIN(8,MAX(1,C168))))+1,10),"日",""))),DATE(VALUE(TRIM(MID(SUBSTITUTE(AA168,"/",REPT(" ",50)),1,50))),VALUE(TRIM(MID(SUBSTITUTE(AA168,"/",REPT(" ",50)),51,50))),VALUE(TRIM(MID(SUBSTITUTE(AA168,"/",REPT(" ",50)),101,50))))),IFERROR(DATEVALUE(INDEX(D168:K168,MIN(8,MAX(1,C168)))),"")))</f>
        <v/>
      </c>
      <c r="T168">
        <f>IF(B168="","",IFERROR(MATCH(O168,入力!$C$5:$C$44,0),IFERROR(MATCH(SUBSTITUTE(SUBSTITUTE(P168," ",""),"　",""),入力!$AJ$5:$AJ$44,0),"")))</f>
        <v/>
      </c>
      <c r="U168">
        <f>IF(T168="","",INDEX(入力!$D$5:$D$44,T168))</f>
        <v/>
      </c>
      <c r="V168">
        <f>IF(B168="","",IF(T168="","要確認（名簿と照合できません）",IF(R168="","要確認（資格名がありません）",IF(S168="","要確認（取得日が読めません）",IF((IF(INDEX(入力!$N$5:$N$44,T168)=R168,1,0)+IF(INDEX(入力!$P$5:$P$44,T168)=R168,1,0)+IF(INDEX(入力!$R$5:$R$44,T168)=R168,1,0)+IF(INDEX(入力!$T$5:$T$44,T168)=R168,1,0)+IF(INDEX(入力!$V$5:$V$44,T168)=R168,1,0)+IF(INDEX(入力!$X$5:$X$44,T168)=R168,1,0))+(COUNTIFS($T$6:$T$205,T168,$R$6:$R$205,R168,$X$6:$X$205,"&lt;"&amp;X168))&gt;0,"重複","反映")))))</f>
        <v/>
      </c>
      <c r="W168">
        <f>IF(V168="反映",1,0)</f>
        <v/>
      </c>
      <c r="X168" t="n">
        <v>168</v>
      </c>
      <c r="Y168">
        <f>IF(W168=0,"",COUNTIFS($T$6:$T$205,T168,$W$6:$W$205,1,$S$6:$S$205,"&lt;"&amp;S168)+COUNTIFS($T$6:$T$205,T168,$W$6:$W$205,1,$S$6:$S$205,S168,$X$6:$X$205,"&lt;"&amp;X168)+1)</f>
        <v/>
      </c>
      <c r="Z168">
        <f>IF(Y168="","",T168&amp;"_"&amp;Y168)</f>
        <v/>
      </c>
      <c r="AA168">
        <f>SUBSTITUTE(SUBSTITUTE(SUBSTITUTE(SUBSTITUTE(SUBSTITUTE(INDEX(D168:K168,MIN(8,MAX(1,C168))),"年","/"),"月","/"),"日",""),"-","/"),".","/")</f>
        <v/>
      </c>
    </row>
    <row r="169">
      <c r="A169" s="131" t="n"/>
      <c r="B169">
        <f>TRIM(SUBSTITUTE(SUBSTITUTE(SUBSTITUTE(A169,CHAR(9)," "),"　"," "),CHAR(160)," "))</f>
        <v/>
      </c>
      <c r="C169">
        <f>IF(B169="",0,LEN(B169)-LEN(SUBSTITUTE(B169," ",""))+1)</f>
        <v/>
      </c>
      <c r="D169">
        <f>IF(C169&gt;=1,TRIM(MID(SUBSTITUTE(B169," ",REPT(" ",200)),1,200)),"")</f>
        <v/>
      </c>
      <c r="E169">
        <f>IF(C169&gt;=2,TRIM(MID(SUBSTITUTE(B169," ",REPT(" ",200)),201,200)),"")</f>
        <v/>
      </c>
      <c r="F169">
        <f>IF(C169&gt;=3,TRIM(MID(SUBSTITUTE(B169," ",REPT(" ",200)),401,200)),"")</f>
        <v/>
      </c>
      <c r="G169">
        <f>IF(C169&gt;=4,TRIM(MID(SUBSTITUTE(B169," ",REPT(" ",200)),601,200)),"")</f>
        <v/>
      </c>
      <c r="H169">
        <f>IF(C169&gt;=5,TRIM(MID(SUBSTITUTE(B169," ",REPT(" ",200)),801,200)),"")</f>
        <v/>
      </c>
      <c r="I169">
        <f>IF(C169&gt;=6,TRIM(MID(SUBSTITUTE(B169," ",REPT(" ",200)),1001,200)),"")</f>
        <v/>
      </c>
      <c r="J169">
        <f>IF(C169&gt;=7,TRIM(MID(SUBSTITUTE(B169," ",REPT(" ",200)),1201,200)),"")</f>
        <v/>
      </c>
      <c r="K169">
        <f>IF(C169&gt;=8,TRIM(MID(SUBSTITUTE(B169," ",REPT(" ",200)),1401,200)),"")</f>
        <v/>
      </c>
      <c r="L169">
        <f>SUBSTITUTE(SUBSTITUTE(SUBSTITUTE(D169,"年","-"),"組","-"),"番","")</f>
        <v/>
      </c>
      <c r="M169">
        <f>IF(D169="",0,IF(ISNUMBER(VALUE(SUBSTITUTE(L169,"-",""))),1,0))</f>
        <v/>
      </c>
      <c r="N169">
        <f>IF(M169=0,"",IFERROR(VALUE(TRIM(MID(SUBSTITUTE(L169,"-",REPT(" ",100)),101,100))),""))</f>
        <v/>
      </c>
      <c r="O169">
        <f>IF(M169=0,"",IFERROR(VALUE(TRIM(RIGHT(SUBSTITUTE(L169,"-",REPT(" ",100)),100))),""))</f>
        <v/>
      </c>
      <c r="P169">
        <f>IF(M169=1,E169,D169)</f>
        <v/>
      </c>
      <c r="Q169">
        <f>IF(C169&lt;2,"",TRIM(IF(AND(2&gt;=IF(M169=1,3,2),2&lt;=C169-IF(S169="",0,1)),E169&amp;" ","")&amp;IF(AND(3&gt;=IF(M169=1,3,2),3&lt;=C169-IF(S169="",0,1)),F169&amp;" ","")&amp;IF(AND(4&gt;=IF(M169=1,3,2),4&lt;=C169-IF(S169="",0,1)),G169&amp;" ","")&amp;IF(AND(5&gt;=IF(M169=1,3,2),5&lt;=C169-IF(S169="",0,1)),H169&amp;" ","")&amp;IF(AND(6&gt;=IF(M169=1,3,2),6&lt;=C169-IF(S169="",0,1)),I169&amp;" ","")&amp;IF(AND(7&gt;=IF(M169=1,3,2),7&lt;=C169-IF(S169="",0,1)),J169&amp;" ","")&amp;IF(AND(8&gt;=IF(M169=1,3,2),8&lt;=C169-IF(S169="",0,1)),K169&amp;" ","")))</f>
        <v/>
      </c>
      <c r="R169">
        <f>IF(Q169="","",IFERROR(VLOOKUP(Q169,資格マスタ!$A:$B,2,FALSE),Q169))</f>
        <v/>
      </c>
      <c r="S169" s="132">
        <f>IF(C169&lt;2,"",IFERROR(IF(OR(LEFT(INDEX(D169:K169,MIN(8,MAX(1,C169))),2)="令和",LEFT(INDEX(D169:K169,MIN(8,MAX(1,C169))),2)="平成",LEFT(INDEX(D169:K169,MIN(8,MAX(1,C169))),2)="昭和"),DATE(VALUE(MID(INDEX(D169:K169,MIN(8,MAX(1,C169))),3,FIND("年",INDEX(D169:K169,MIN(8,MAX(1,C169))))-3))+IF(LEFT(INDEX(D169:K169,MIN(8,MAX(1,C169))),2)="令和",2018,IF(LEFT(INDEX(D169:K169,MIN(8,MAX(1,C169))),2)="平成",1988,1925)),VALUE(MID(INDEX(D169:K169,MIN(8,MAX(1,C169))),FIND("年",INDEX(D169:K169,MIN(8,MAX(1,C169))))+1,FIND("月",INDEX(D169:K169,MIN(8,MAX(1,C169))))-FIND("年",INDEX(D169:K169,MIN(8,MAX(1,C169))))-1)),VALUE(SUBSTITUTE(MID(INDEX(D169:K169,MIN(8,MAX(1,C169))),FIND("月",INDEX(D169:K169,MIN(8,MAX(1,C169))))+1,10),"日",""))),DATE(VALUE(TRIM(MID(SUBSTITUTE(AA169,"/",REPT(" ",50)),1,50))),VALUE(TRIM(MID(SUBSTITUTE(AA169,"/",REPT(" ",50)),51,50))),VALUE(TRIM(MID(SUBSTITUTE(AA169,"/",REPT(" ",50)),101,50))))),IFERROR(DATEVALUE(INDEX(D169:K169,MIN(8,MAX(1,C169)))),"")))</f>
        <v/>
      </c>
      <c r="T169">
        <f>IF(B169="","",IFERROR(MATCH(O169,入力!$C$5:$C$44,0),IFERROR(MATCH(SUBSTITUTE(SUBSTITUTE(P169," ",""),"　",""),入力!$AJ$5:$AJ$44,0),"")))</f>
        <v/>
      </c>
      <c r="U169">
        <f>IF(T169="","",INDEX(入力!$D$5:$D$44,T169))</f>
        <v/>
      </c>
      <c r="V169">
        <f>IF(B169="","",IF(T169="","要確認（名簿と照合できません）",IF(R169="","要確認（資格名がありません）",IF(S169="","要確認（取得日が読めません）",IF((IF(INDEX(入力!$N$5:$N$44,T169)=R169,1,0)+IF(INDEX(入力!$P$5:$P$44,T169)=R169,1,0)+IF(INDEX(入力!$R$5:$R$44,T169)=R169,1,0)+IF(INDEX(入力!$T$5:$T$44,T169)=R169,1,0)+IF(INDEX(入力!$V$5:$V$44,T169)=R169,1,0)+IF(INDEX(入力!$X$5:$X$44,T169)=R169,1,0))+(COUNTIFS($T$6:$T$205,T169,$R$6:$R$205,R169,$X$6:$X$205,"&lt;"&amp;X169))&gt;0,"重複","反映")))))</f>
        <v/>
      </c>
      <c r="W169">
        <f>IF(V169="反映",1,0)</f>
        <v/>
      </c>
      <c r="X169" t="n">
        <v>169</v>
      </c>
      <c r="Y169">
        <f>IF(W169=0,"",COUNTIFS($T$6:$T$205,T169,$W$6:$W$205,1,$S$6:$S$205,"&lt;"&amp;S169)+COUNTIFS($T$6:$T$205,T169,$W$6:$W$205,1,$S$6:$S$205,S169,$X$6:$X$205,"&lt;"&amp;X169)+1)</f>
        <v/>
      </c>
      <c r="Z169">
        <f>IF(Y169="","",T169&amp;"_"&amp;Y169)</f>
        <v/>
      </c>
      <c r="AA169">
        <f>SUBSTITUTE(SUBSTITUTE(SUBSTITUTE(SUBSTITUTE(SUBSTITUTE(INDEX(D169:K169,MIN(8,MAX(1,C169))),"年","/"),"月","/"),"日",""),"-","/"),".","/")</f>
        <v/>
      </c>
    </row>
    <row r="170">
      <c r="A170" s="131" t="n"/>
      <c r="B170">
        <f>TRIM(SUBSTITUTE(SUBSTITUTE(SUBSTITUTE(A170,CHAR(9)," "),"　"," "),CHAR(160)," "))</f>
        <v/>
      </c>
      <c r="C170">
        <f>IF(B170="",0,LEN(B170)-LEN(SUBSTITUTE(B170," ",""))+1)</f>
        <v/>
      </c>
      <c r="D170">
        <f>IF(C170&gt;=1,TRIM(MID(SUBSTITUTE(B170," ",REPT(" ",200)),1,200)),"")</f>
        <v/>
      </c>
      <c r="E170">
        <f>IF(C170&gt;=2,TRIM(MID(SUBSTITUTE(B170," ",REPT(" ",200)),201,200)),"")</f>
        <v/>
      </c>
      <c r="F170">
        <f>IF(C170&gt;=3,TRIM(MID(SUBSTITUTE(B170," ",REPT(" ",200)),401,200)),"")</f>
        <v/>
      </c>
      <c r="G170">
        <f>IF(C170&gt;=4,TRIM(MID(SUBSTITUTE(B170," ",REPT(" ",200)),601,200)),"")</f>
        <v/>
      </c>
      <c r="H170">
        <f>IF(C170&gt;=5,TRIM(MID(SUBSTITUTE(B170," ",REPT(" ",200)),801,200)),"")</f>
        <v/>
      </c>
      <c r="I170">
        <f>IF(C170&gt;=6,TRIM(MID(SUBSTITUTE(B170," ",REPT(" ",200)),1001,200)),"")</f>
        <v/>
      </c>
      <c r="J170">
        <f>IF(C170&gt;=7,TRIM(MID(SUBSTITUTE(B170," ",REPT(" ",200)),1201,200)),"")</f>
        <v/>
      </c>
      <c r="K170">
        <f>IF(C170&gt;=8,TRIM(MID(SUBSTITUTE(B170," ",REPT(" ",200)),1401,200)),"")</f>
        <v/>
      </c>
      <c r="L170">
        <f>SUBSTITUTE(SUBSTITUTE(SUBSTITUTE(D170,"年","-"),"組","-"),"番","")</f>
        <v/>
      </c>
      <c r="M170">
        <f>IF(D170="",0,IF(ISNUMBER(VALUE(SUBSTITUTE(L170,"-",""))),1,0))</f>
        <v/>
      </c>
      <c r="N170">
        <f>IF(M170=0,"",IFERROR(VALUE(TRIM(MID(SUBSTITUTE(L170,"-",REPT(" ",100)),101,100))),""))</f>
        <v/>
      </c>
      <c r="O170">
        <f>IF(M170=0,"",IFERROR(VALUE(TRIM(RIGHT(SUBSTITUTE(L170,"-",REPT(" ",100)),100))),""))</f>
        <v/>
      </c>
      <c r="P170">
        <f>IF(M170=1,E170,D170)</f>
        <v/>
      </c>
      <c r="Q170">
        <f>IF(C170&lt;2,"",TRIM(IF(AND(2&gt;=IF(M170=1,3,2),2&lt;=C170-IF(S170="",0,1)),E170&amp;" ","")&amp;IF(AND(3&gt;=IF(M170=1,3,2),3&lt;=C170-IF(S170="",0,1)),F170&amp;" ","")&amp;IF(AND(4&gt;=IF(M170=1,3,2),4&lt;=C170-IF(S170="",0,1)),G170&amp;" ","")&amp;IF(AND(5&gt;=IF(M170=1,3,2),5&lt;=C170-IF(S170="",0,1)),H170&amp;" ","")&amp;IF(AND(6&gt;=IF(M170=1,3,2),6&lt;=C170-IF(S170="",0,1)),I170&amp;" ","")&amp;IF(AND(7&gt;=IF(M170=1,3,2),7&lt;=C170-IF(S170="",0,1)),J170&amp;" ","")&amp;IF(AND(8&gt;=IF(M170=1,3,2),8&lt;=C170-IF(S170="",0,1)),K170&amp;" ","")))</f>
        <v/>
      </c>
      <c r="R170">
        <f>IF(Q170="","",IFERROR(VLOOKUP(Q170,資格マスタ!$A:$B,2,FALSE),Q170))</f>
        <v/>
      </c>
      <c r="S170" s="132">
        <f>IF(C170&lt;2,"",IFERROR(IF(OR(LEFT(INDEX(D170:K170,MIN(8,MAX(1,C170))),2)="令和",LEFT(INDEX(D170:K170,MIN(8,MAX(1,C170))),2)="平成",LEFT(INDEX(D170:K170,MIN(8,MAX(1,C170))),2)="昭和"),DATE(VALUE(MID(INDEX(D170:K170,MIN(8,MAX(1,C170))),3,FIND("年",INDEX(D170:K170,MIN(8,MAX(1,C170))))-3))+IF(LEFT(INDEX(D170:K170,MIN(8,MAX(1,C170))),2)="令和",2018,IF(LEFT(INDEX(D170:K170,MIN(8,MAX(1,C170))),2)="平成",1988,1925)),VALUE(MID(INDEX(D170:K170,MIN(8,MAX(1,C170))),FIND("年",INDEX(D170:K170,MIN(8,MAX(1,C170))))+1,FIND("月",INDEX(D170:K170,MIN(8,MAX(1,C170))))-FIND("年",INDEX(D170:K170,MIN(8,MAX(1,C170))))-1)),VALUE(SUBSTITUTE(MID(INDEX(D170:K170,MIN(8,MAX(1,C170))),FIND("月",INDEX(D170:K170,MIN(8,MAX(1,C170))))+1,10),"日",""))),DATE(VALUE(TRIM(MID(SUBSTITUTE(AA170,"/",REPT(" ",50)),1,50))),VALUE(TRIM(MID(SUBSTITUTE(AA170,"/",REPT(" ",50)),51,50))),VALUE(TRIM(MID(SUBSTITUTE(AA170,"/",REPT(" ",50)),101,50))))),IFERROR(DATEVALUE(INDEX(D170:K170,MIN(8,MAX(1,C170)))),"")))</f>
        <v/>
      </c>
      <c r="T170">
        <f>IF(B170="","",IFERROR(MATCH(O170,入力!$C$5:$C$44,0),IFERROR(MATCH(SUBSTITUTE(SUBSTITUTE(P170," ",""),"　",""),入力!$AJ$5:$AJ$44,0),"")))</f>
        <v/>
      </c>
      <c r="U170">
        <f>IF(T170="","",INDEX(入力!$D$5:$D$44,T170))</f>
        <v/>
      </c>
      <c r="V170">
        <f>IF(B170="","",IF(T170="","要確認（名簿と照合できません）",IF(R170="","要確認（資格名がありません）",IF(S170="","要確認（取得日が読めません）",IF((IF(INDEX(入力!$N$5:$N$44,T170)=R170,1,0)+IF(INDEX(入力!$P$5:$P$44,T170)=R170,1,0)+IF(INDEX(入力!$R$5:$R$44,T170)=R170,1,0)+IF(INDEX(入力!$T$5:$T$44,T170)=R170,1,0)+IF(INDEX(入力!$V$5:$V$44,T170)=R170,1,0)+IF(INDEX(入力!$X$5:$X$44,T170)=R170,1,0))+(COUNTIFS($T$6:$T$205,T170,$R$6:$R$205,R170,$X$6:$X$205,"&lt;"&amp;X170))&gt;0,"重複","反映")))))</f>
        <v/>
      </c>
      <c r="W170">
        <f>IF(V170="反映",1,0)</f>
        <v/>
      </c>
      <c r="X170" t="n">
        <v>170</v>
      </c>
      <c r="Y170">
        <f>IF(W170=0,"",COUNTIFS($T$6:$T$205,T170,$W$6:$W$205,1,$S$6:$S$205,"&lt;"&amp;S170)+COUNTIFS($T$6:$T$205,T170,$W$6:$W$205,1,$S$6:$S$205,S170,$X$6:$X$205,"&lt;"&amp;X170)+1)</f>
        <v/>
      </c>
      <c r="Z170">
        <f>IF(Y170="","",T170&amp;"_"&amp;Y170)</f>
        <v/>
      </c>
      <c r="AA170">
        <f>SUBSTITUTE(SUBSTITUTE(SUBSTITUTE(SUBSTITUTE(SUBSTITUTE(INDEX(D170:K170,MIN(8,MAX(1,C170))),"年","/"),"月","/"),"日",""),"-","/"),".","/")</f>
        <v/>
      </c>
    </row>
    <row r="171">
      <c r="A171" s="131" t="n"/>
      <c r="B171">
        <f>TRIM(SUBSTITUTE(SUBSTITUTE(SUBSTITUTE(A171,CHAR(9)," "),"　"," "),CHAR(160)," "))</f>
        <v/>
      </c>
      <c r="C171">
        <f>IF(B171="",0,LEN(B171)-LEN(SUBSTITUTE(B171," ",""))+1)</f>
        <v/>
      </c>
      <c r="D171">
        <f>IF(C171&gt;=1,TRIM(MID(SUBSTITUTE(B171," ",REPT(" ",200)),1,200)),"")</f>
        <v/>
      </c>
      <c r="E171">
        <f>IF(C171&gt;=2,TRIM(MID(SUBSTITUTE(B171," ",REPT(" ",200)),201,200)),"")</f>
        <v/>
      </c>
      <c r="F171">
        <f>IF(C171&gt;=3,TRIM(MID(SUBSTITUTE(B171," ",REPT(" ",200)),401,200)),"")</f>
        <v/>
      </c>
      <c r="G171">
        <f>IF(C171&gt;=4,TRIM(MID(SUBSTITUTE(B171," ",REPT(" ",200)),601,200)),"")</f>
        <v/>
      </c>
      <c r="H171">
        <f>IF(C171&gt;=5,TRIM(MID(SUBSTITUTE(B171," ",REPT(" ",200)),801,200)),"")</f>
        <v/>
      </c>
      <c r="I171">
        <f>IF(C171&gt;=6,TRIM(MID(SUBSTITUTE(B171," ",REPT(" ",200)),1001,200)),"")</f>
        <v/>
      </c>
      <c r="J171">
        <f>IF(C171&gt;=7,TRIM(MID(SUBSTITUTE(B171," ",REPT(" ",200)),1201,200)),"")</f>
        <v/>
      </c>
      <c r="K171">
        <f>IF(C171&gt;=8,TRIM(MID(SUBSTITUTE(B171," ",REPT(" ",200)),1401,200)),"")</f>
        <v/>
      </c>
      <c r="L171">
        <f>SUBSTITUTE(SUBSTITUTE(SUBSTITUTE(D171,"年","-"),"組","-"),"番","")</f>
        <v/>
      </c>
      <c r="M171">
        <f>IF(D171="",0,IF(ISNUMBER(VALUE(SUBSTITUTE(L171,"-",""))),1,0))</f>
        <v/>
      </c>
      <c r="N171">
        <f>IF(M171=0,"",IFERROR(VALUE(TRIM(MID(SUBSTITUTE(L171,"-",REPT(" ",100)),101,100))),""))</f>
        <v/>
      </c>
      <c r="O171">
        <f>IF(M171=0,"",IFERROR(VALUE(TRIM(RIGHT(SUBSTITUTE(L171,"-",REPT(" ",100)),100))),""))</f>
        <v/>
      </c>
      <c r="P171">
        <f>IF(M171=1,E171,D171)</f>
        <v/>
      </c>
      <c r="Q171">
        <f>IF(C171&lt;2,"",TRIM(IF(AND(2&gt;=IF(M171=1,3,2),2&lt;=C171-IF(S171="",0,1)),E171&amp;" ","")&amp;IF(AND(3&gt;=IF(M171=1,3,2),3&lt;=C171-IF(S171="",0,1)),F171&amp;" ","")&amp;IF(AND(4&gt;=IF(M171=1,3,2),4&lt;=C171-IF(S171="",0,1)),G171&amp;" ","")&amp;IF(AND(5&gt;=IF(M171=1,3,2),5&lt;=C171-IF(S171="",0,1)),H171&amp;" ","")&amp;IF(AND(6&gt;=IF(M171=1,3,2),6&lt;=C171-IF(S171="",0,1)),I171&amp;" ","")&amp;IF(AND(7&gt;=IF(M171=1,3,2),7&lt;=C171-IF(S171="",0,1)),J171&amp;" ","")&amp;IF(AND(8&gt;=IF(M171=1,3,2),8&lt;=C171-IF(S171="",0,1)),K171&amp;" ","")))</f>
        <v/>
      </c>
      <c r="R171">
        <f>IF(Q171="","",IFERROR(VLOOKUP(Q171,資格マスタ!$A:$B,2,FALSE),Q171))</f>
        <v/>
      </c>
      <c r="S171" s="132">
        <f>IF(C171&lt;2,"",IFERROR(IF(OR(LEFT(INDEX(D171:K171,MIN(8,MAX(1,C171))),2)="令和",LEFT(INDEX(D171:K171,MIN(8,MAX(1,C171))),2)="平成",LEFT(INDEX(D171:K171,MIN(8,MAX(1,C171))),2)="昭和"),DATE(VALUE(MID(INDEX(D171:K171,MIN(8,MAX(1,C171))),3,FIND("年",INDEX(D171:K171,MIN(8,MAX(1,C171))))-3))+IF(LEFT(INDEX(D171:K171,MIN(8,MAX(1,C171))),2)="令和",2018,IF(LEFT(INDEX(D171:K171,MIN(8,MAX(1,C171))),2)="平成",1988,1925)),VALUE(MID(INDEX(D171:K171,MIN(8,MAX(1,C171))),FIND("年",INDEX(D171:K171,MIN(8,MAX(1,C171))))+1,FIND("月",INDEX(D171:K171,MIN(8,MAX(1,C171))))-FIND("年",INDEX(D171:K171,MIN(8,MAX(1,C171))))-1)),VALUE(SUBSTITUTE(MID(INDEX(D171:K171,MIN(8,MAX(1,C171))),FIND("月",INDEX(D171:K171,MIN(8,MAX(1,C171))))+1,10),"日",""))),DATE(VALUE(TRIM(MID(SUBSTITUTE(AA171,"/",REPT(" ",50)),1,50))),VALUE(TRIM(MID(SUBSTITUTE(AA171,"/",REPT(" ",50)),51,50))),VALUE(TRIM(MID(SUBSTITUTE(AA171,"/",REPT(" ",50)),101,50))))),IFERROR(DATEVALUE(INDEX(D171:K171,MIN(8,MAX(1,C171)))),"")))</f>
        <v/>
      </c>
      <c r="T171">
        <f>IF(B171="","",IFERROR(MATCH(O171,入力!$C$5:$C$44,0),IFERROR(MATCH(SUBSTITUTE(SUBSTITUTE(P171," ",""),"　",""),入力!$AJ$5:$AJ$44,0),"")))</f>
        <v/>
      </c>
      <c r="U171">
        <f>IF(T171="","",INDEX(入力!$D$5:$D$44,T171))</f>
        <v/>
      </c>
      <c r="V171">
        <f>IF(B171="","",IF(T171="","要確認（名簿と照合できません）",IF(R171="","要確認（資格名がありません）",IF(S171="","要確認（取得日が読めません）",IF((IF(INDEX(入力!$N$5:$N$44,T171)=R171,1,0)+IF(INDEX(入力!$P$5:$P$44,T171)=R171,1,0)+IF(INDEX(入力!$R$5:$R$44,T171)=R171,1,0)+IF(INDEX(入力!$T$5:$T$44,T171)=R171,1,0)+IF(INDEX(入力!$V$5:$V$44,T171)=R171,1,0)+IF(INDEX(入力!$X$5:$X$44,T171)=R171,1,0))+(COUNTIFS($T$6:$T$205,T171,$R$6:$R$205,R171,$X$6:$X$205,"&lt;"&amp;X171))&gt;0,"重複","反映")))))</f>
        <v/>
      </c>
      <c r="W171">
        <f>IF(V171="反映",1,0)</f>
        <v/>
      </c>
      <c r="X171" t="n">
        <v>171</v>
      </c>
      <c r="Y171">
        <f>IF(W171=0,"",COUNTIFS($T$6:$T$205,T171,$W$6:$W$205,1,$S$6:$S$205,"&lt;"&amp;S171)+COUNTIFS($T$6:$T$205,T171,$W$6:$W$205,1,$S$6:$S$205,S171,$X$6:$X$205,"&lt;"&amp;X171)+1)</f>
        <v/>
      </c>
      <c r="Z171">
        <f>IF(Y171="","",T171&amp;"_"&amp;Y171)</f>
        <v/>
      </c>
      <c r="AA171">
        <f>SUBSTITUTE(SUBSTITUTE(SUBSTITUTE(SUBSTITUTE(SUBSTITUTE(INDEX(D171:K171,MIN(8,MAX(1,C171))),"年","/"),"月","/"),"日",""),"-","/"),".","/")</f>
        <v/>
      </c>
    </row>
    <row r="172">
      <c r="A172" s="131" t="n"/>
      <c r="B172">
        <f>TRIM(SUBSTITUTE(SUBSTITUTE(SUBSTITUTE(A172,CHAR(9)," "),"　"," "),CHAR(160)," "))</f>
        <v/>
      </c>
      <c r="C172">
        <f>IF(B172="",0,LEN(B172)-LEN(SUBSTITUTE(B172," ",""))+1)</f>
        <v/>
      </c>
      <c r="D172">
        <f>IF(C172&gt;=1,TRIM(MID(SUBSTITUTE(B172," ",REPT(" ",200)),1,200)),"")</f>
        <v/>
      </c>
      <c r="E172">
        <f>IF(C172&gt;=2,TRIM(MID(SUBSTITUTE(B172," ",REPT(" ",200)),201,200)),"")</f>
        <v/>
      </c>
      <c r="F172">
        <f>IF(C172&gt;=3,TRIM(MID(SUBSTITUTE(B172," ",REPT(" ",200)),401,200)),"")</f>
        <v/>
      </c>
      <c r="G172">
        <f>IF(C172&gt;=4,TRIM(MID(SUBSTITUTE(B172," ",REPT(" ",200)),601,200)),"")</f>
        <v/>
      </c>
      <c r="H172">
        <f>IF(C172&gt;=5,TRIM(MID(SUBSTITUTE(B172," ",REPT(" ",200)),801,200)),"")</f>
        <v/>
      </c>
      <c r="I172">
        <f>IF(C172&gt;=6,TRIM(MID(SUBSTITUTE(B172," ",REPT(" ",200)),1001,200)),"")</f>
        <v/>
      </c>
      <c r="J172">
        <f>IF(C172&gt;=7,TRIM(MID(SUBSTITUTE(B172," ",REPT(" ",200)),1201,200)),"")</f>
        <v/>
      </c>
      <c r="K172">
        <f>IF(C172&gt;=8,TRIM(MID(SUBSTITUTE(B172," ",REPT(" ",200)),1401,200)),"")</f>
        <v/>
      </c>
      <c r="L172">
        <f>SUBSTITUTE(SUBSTITUTE(SUBSTITUTE(D172,"年","-"),"組","-"),"番","")</f>
        <v/>
      </c>
      <c r="M172">
        <f>IF(D172="",0,IF(ISNUMBER(VALUE(SUBSTITUTE(L172,"-",""))),1,0))</f>
        <v/>
      </c>
      <c r="N172">
        <f>IF(M172=0,"",IFERROR(VALUE(TRIM(MID(SUBSTITUTE(L172,"-",REPT(" ",100)),101,100))),""))</f>
        <v/>
      </c>
      <c r="O172">
        <f>IF(M172=0,"",IFERROR(VALUE(TRIM(RIGHT(SUBSTITUTE(L172,"-",REPT(" ",100)),100))),""))</f>
        <v/>
      </c>
      <c r="P172">
        <f>IF(M172=1,E172,D172)</f>
        <v/>
      </c>
      <c r="Q172">
        <f>IF(C172&lt;2,"",TRIM(IF(AND(2&gt;=IF(M172=1,3,2),2&lt;=C172-IF(S172="",0,1)),E172&amp;" ","")&amp;IF(AND(3&gt;=IF(M172=1,3,2),3&lt;=C172-IF(S172="",0,1)),F172&amp;" ","")&amp;IF(AND(4&gt;=IF(M172=1,3,2),4&lt;=C172-IF(S172="",0,1)),G172&amp;" ","")&amp;IF(AND(5&gt;=IF(M172=1,3,2),5&lt;=C172-IF(S172="",0,1)),H172&amp;" ","")&amp;IF(AND(6&gt;=IF(M172=1,3,2),6&lt;=C172-IF(S172="",0,1)),I172&amp;" ","")&amp;IF(AND(7&gt;=IF(M172=1,3,2),7&lt;=C172-IF(S172="",0,1)),J172&amp;" ","")&amp;IF(AND(8&gt;=IF(M172=1,3,2),8&lt;=C172-IF(S172="",0,1)),K172&amp;" ","")))</f>
        <v/>
      </c>
      <c r="R172">
        <f>IF(Q172="","",IFERROR(VLOOKUP(Q172,資格マスタ!$A:$B,2,FALSE),Q172))</f>
        <v/>
      </c>
      <c r="S172" s="132">
        <f>IF(C172&lt;2,"",IFERROR(IF(OR(LEFT(INDEX(D172:K172,MIN(8,MAX(1,C172))),2)="令和",LEFT(INDEX(D172:K172,MIN(8,MAX(1,C172))),2)="平成",LEFT(INDEX(D172:K172,MIN(8,MAX(1,C172))),2)="昭和"),DATE(VALUE(MID(INDEX(D172:K172,MIN(8,MAX(1,C172))),3,FIND("年",INDEX(D172:K172,MIN(8,MAX(1,C172))))-3))+IF(LEFT(INDEX(D172:K172,MIN(8,MAX(1,C172))),2)="令和",2018,IF(LEFT(INDEX(D172:K172,MIN(8,MAX(1,C172))),2)="平成",1988,1925)),VALUE(MID(INDEX(D172:K172,MIN(8,MAX(1,C172))),FIND("年",INDEX(D172:K172,MIN(8,MAX(1,C172))))+1,FIND("月",INDEX(D172:K172,MIN(8,MAX(1,C172))))-FIND("年",INDEX(D172:K172,MIN(8,MAX(1,C172))))-1)),VALUE(SUBSTITUTE(MID(INDEX(D172:K172,MIN(8,MAX(1,C172))),FIND("月",INDEX(D172:K172,MIN(8,MAX(1,C172))))+1,10),"日",""))),DATE(VALUE(TRIM(MID(SUBSTITUTE(AA172,"/",REPT(" ",50)),1,50))),VALUE(TRIM(MID(SUBSTITUTE(AA172,"/",REPT(" ",50)),51,50))),VALUE(TRIM(MID(SUBSTITUTE(AA172,"/",REPT(" ",50)),101,50))))),IFERROR(DATEVALUE(INDEX(D172:K172,MIN(8,MAX(1,C172)))),"")))</f>
        <v/>
      </c>
      <c r="T172">
        <f>IF(B172="","",IFERROR(MATCH(O172,入力!$C$5:$C$44,0),IFERROR(MATCH(SUBSTITUTE(SUBSTITUTE(P172," ",""),"　",""),入力!$AJ$5:$AJ$44,0),"")))</f>
        <v/>
      </c>
      <c r="U172">
        <f>IF(T172="","",INDEX(入力!$D$5:$D$44,T172))</f>
        <v/>
      </c>
      <c r="V172">
        <f>IF(B172="","",IF(T172="","要確認（名簿と照合できません）",IF(R172="","要確認（資格名がありません）",IF(S172="","要確認（取得日が読めません）",IF((IF(INDEX(入力!$N$5:$N$44,T172)=R172,1,0)+IF(INDEX(入力!$P$5:$P$44,T172)=R172,1,0)+IF(INDEX(入力!$R$5:$R$44,T172)=R172,1,0)+IF(INDEX(入力!$T$5:$T$44,T172)=R172,1,0)+IF(INDEX(入力!$V$5:$V$44,T172)=R172,1,0)+IF(INDEX(入力!$X$5:$X$44,T172)=R172,1,0))+(COUNTIFS($T$6:$T$205,T172,$R$6:$R$205,R172,$X$6:$X$205,"&lt;"&amp;X172))&gt;0,"重複","反映")))))</f>
        <v/>
      </c>
      <c r="W172">
        <f>IF(V172="反映",1,0)</f>
        <v/>
      </c>
      <c r="X172" t="n">
        <v>172</v>
      </c>
      <c r="Y172">
        <f>IF(W172=0,"",COUNTIFS($T$6:$T$205,T172,$W$6:$W$205,1,$S$6:$S$205,"&lt;"&amp;S172)+COUNTIFS($T$6:$T$205,T172,$W$6:$W$205,1,$S$6:$S$205,S172,$X$6:$X$205,"&lt;"&amp;X172)+1)</f>
        <v/>
      </c>
      <c r="Z172">
        <f>IF(Y172="","",T172&amp;"_"&amp;Y172)</f>
        <v/>
      </c>
      <c r="AA172">
        <f>SUBSTITUTE(SUBSTITUTE(SUBSTITUTE(SUBSTITUTE(SUBSTITUTE(INDEX(D172:K172,MIN(8,MAX(1,C172))),"年","/"),"月","/"),"日",""),"-","/"),".","/")</f>
        <v/>
      </c>
    </row>
    <row r="173">
      <c r="A173" s="131" t="n"/>
      <c r="B173">
        <f>TRIM(SUBSTITUTE(SUBSTITUTE(SUBSTITUTE(A173,CHAR(9)," "),"　"," "),CHAR(160)," "))</f>
        <v/>
      </c>
      <c r="C173">
        <f>IF(B173="",0,LEN(B173)-LEN(SUBSTITUTE(B173," ",""))+1)</f>
        <v/>
      </c>
      <c r="D173">
        <f>IF(C173&gt;=1,TRIM(MID(SUBSTITUTE(B173," ",REPT(" ",200)),1,200)),"")</f>
        <v/>
      </c>
      <c r="E173">
        <f>IF(C173&gt;=2,TRIM(MID(SUBSTITUTE(B173," ",REPT(" ",200)),201,200)),"")</f>
        <v/>
      </c>
      <c r="F173">
        <f>IF(C173&gt;=3,TRIM(MID(SUBSTITUTE(B173," ",REPT(" ",200)),401,200)),"")</f>
        <v/>
      </c>
      <c r="G173">
        <f>IF(C173&gt;=4,TRIM(MID(SUBSTITUTE(B173," ",REPT(" ",200)),601,200)),"")</f>
        <v/>
      </c>
      <c r="H173">
        <f>IF(C173&gt;=5,TRIM(MID(SUBSTITUTE(B173," ",REPT(" ",200)),801,200)),"")</f>
        <v/>
      </c>
      <c r="I173">
        <f>IF(C173&gt;=6,TRIM(MID(SUBSTITUTE(B173," ",REPT(" ",200)),1001,200)),"")</f>
        <v/>
      </c>
      <c r="J173">
        <f>IF(C173&gt;=7,TRIM(MID(SUBSTITUTE(B173," ",REPT(" ",200)),1201,200)),"")</f>
        <v/>
      </c>
      <c r="K173">
        <f>IF(C173&gt;=8,TRIM(MID(SUBSTITUTE(B173," ",REPT(" ",200)),1401,200)),"")</f>
        <v/>
      </c>
      <c r="L173">
        <f>SUBSTITUTE(SUBSTITUTE(SUBSTITUTE(D173,"年","-"),"組","-"),"番","")</f>
        <v/>
      </c>
      <c r="M173">
        <f>IF(D173="",0,IF(ISNUMBER(VALUE(SUBSTITUTE(L173,"-",""))),1,0))</f>
        <v/>
      </c>
      <c r="N173">
        <f>IF(M173=0,"",IFERROR(VALUE(TRIM(MID(SUBSTITUTE(L173,"-",REPT(" ",100)),101,100))),""))</f>
        <v/>
      </c>
      <c r="O173">
        <f>IF(M173=0,"",IFERROR(VALUE(TRIM(RIGHT(SUBSTITUTE(L173,"-",REPT(" ",100)),100))),""))</f>
        <v/>
      </c>
      <c r="P173">
        <f>IF(M173=1,E173,D173)</f>
        <v/>
      </c>
      <c r="Q173">
        <f>IF(C173&lt;2,"",TRIM(IF(AND(2&gt;=IF(M173=1,3,2),2&lt;=C173-IF(S173="",0,1)),E173&amp;" ","")&amp;IF(AND(3&gt;=IF(M173=1,3,2),3&lt;=C173-IF(S173="",0,1)),F173&amp;" ","")&amp;IF(AND(4&gt;=IF(M173=1,3,2),4&lt;=C173-IF(S173="",0,1)),G173&amp;" ","")&amp;IF(AND(5&gt;=IF(M173=1,3,2),5&lt;=C173-IF(S173="",0,1)),H173&amp;" ","")&amp;IF(AND(6&gt;=IF(M173=1,3,2),6&lt;=C173-IF(S173="",0,1)),I173&amp;" ","")&amp;IF(AND(7&gt;=IF(M173=1,3,2),7&lt;=C173-IF(S173="",0,1)),J173&amp;" ","")&amp;IF(AND(8&gt;=IF(M173=1,3,2),8&lt;=C173-IF(S173="",0,1)),K173&amp;" ","")))</f>
        <v/>
      </c>
      <c r="R173">
        <f>IF(Q173="","",IFERROR(VLOOKUP(Q173,資格マスタ!$A:$B,2,FALSE),Q173))</f>
        <v/>
      </c>
      <c r="S173" s="132">
        <f>IF(C173&lt;2,"",IFERROR(IF(OR(LEFT(INDEX(D173:K173,MIN(8,MAX(1,C173))),2)="令和",LEFT(INDEX(D173:K173,MIN(8,MAX(1,C173))),2)="平成",LEFT(INDEX(D173:K173,MIN(8,MAX(1,C173))),2)="昭和"),DATE(VALUE(MID(INDEX(D173:K173,MIN(8,MAX(1,C173))),3,FIND("年",INDEX(D173:K173,MIN(8,MAX(1,C173))))-3))+IF(LEFT(INDEX(D173:K173,MIN(8,MAX(1,C173))),2)="令和",2018,IF(LEFT(INDEX(D173:K173,MIN(8,MAX(1,C173))),2)="平成",1988,1925)),VALUE(MID(INDEX(D173:K173,MIN(8,MAX(1,C173))),FIND("年",INDEX(D173:K173,MIN(8,MAX(1,C173))))+1,FIND("月",INDEX(D173:K173,MIN(8,MAX(1,C173))))-FIND("年",INDEX(D173:K173,MIN(8,MAX(1,C173))))-1)),VALUE(SUBSTITUTE(MID(INDEX(D173:K173,MIN(8,MAX(1,C173))),FIND("月",INDEX(D173:K173,MIN(8,MAX(1,C173))))+1,10),"日",""))),DATE(VALUE(TRIM(MID(SUBSTITUTE(AA173,"/",REPT(" ",50)),1,50))),VALUE(TRIM(MID(SUBSTITUTE(AA173,"/",REPT(" ",50)),51,50))),VALUE(TRIM(MID(SUBSTITUTE(AA173,"/",REPT(" ",50)),101,50))))),IFERROR(DATEVALUE(INDEX(D173:K173,MIN(8,MAX(1,C173)))),"")))</f>
        <v/>
      </c>
      <c r="T173">
        <f>IF(B173="","",IFERROR(MATCH(O173,入力!$C$5:$C$44,0),IFERROR(MATCH(SUBSTITUTE(SUBSTITUTE(P173," ",""),"　",""),入力!$AJ$5:$AJ$44,0),"")))</f>
        <v/>
      </c>
      <c r="U173">
        <f>IF(T173="","",INDEX(入力!$D$5:$D$44,T173))</f>
        <v/>
      </c>
      <c r="V173">
        <f>IF(B173="","",IF(T173="","要確認（名簿と照合できません）",IF(R173="","要確認（資格名がありません）",IF(S173="","要確認（取得日が読めません）",IF((IF(INDEX(入力!$N$5:$N$44,T173)=R173,1,0)+IF(INDEX(入力!$P$5:$P$44,T173)=R173,1,0)+IF(INDEX(入力!$R$5:$R$44,T173)=R173,1,0)+IF(INDEX(入力!$T$5:$T$44,T173)=R173,1,0)+IF(INDEX(入力!$V$5:$V$44,T173)=R173,1,0)+IF(INDEX(入力!$X$5:$X$44,T173)=R173,1,0))+(COUNTIFS($T$6:$T$205,T173,$R$6:$R$205,R173,$X$6:$X$205,"&lt;"&amp;X173))&gt;0,"重複","反映")))))</f>
        <v/>
      </c>
      <c r="W173">
        <f>IF(V173="反映",1,0)</f>
        <v/>
      </c>
      <c r="X173" t="n">
        <v>173</v>
      </c>
      <c r="Y173">
        <f>IF(W173=0,"",COUNTIFS($T$6:$T$205,T173,$W$6:$W$205,1,$S$6:$S$205,"&lt;"&amp;S173)+COUNTIFS($T$6:$T$205,T173,$W$6:$W$205,1,$S$6:$S$205,S173,$X$6:$X$205,"&lt;"&amp;X173)+1)</f>
        <v/>
      </c>
      <c r="Z173">
        <f>IF(Y173="","",T173&amp;"_"&amp;Y173)</f>
        <v/>
      </c>
      <c r="AA173">
        <f>SUBSTITUTE(SUBSTITUTE(SUBSTITUTE(SUBSTITUTE(SUBSTITUTE(INDEX(D173:K173,MIN(8,MAX(1,C173))),"年","/"),"月","/"),"日",""),"-","/"),".","/")</f>
        <v/>
      </c>
    </row>
    <row r="174">
      <c r="A174" s="131" t="n"/>
      <c r="B174">
        <f>TRIM(SUBSTITUTE(SUBSTITUTE(SUBSTITUTE(A174,CHAR(9)," "),"　"," "),CHAR(160)," "))</f>
        <v/>
      </c>
      <c r="C174">
        <f>IF(B174="",0,LEN(B174)-LEN(SUBSTITUTE(B174," ",""))+1)</f>
        <v/>
      </c>
      <c r="D174">
        <f>IF(C174&gt;=1,TRIM(MID(SUBSTITUTE(B174," ",REPT(" ",200)),1,200)),"")</f>
        <v/>
      </c>
      <c r="E174">
        <f>IF(C174&gt;=2,TRIM(MID(SUBSTITUTE(B174," ",REPT(" ",200)),201,200)),"")</f>
        <v/>
      </c>
      <c r="F174">
        <f>IF(C174&gt;=3,TRIM(MID(SUBSTITUTE(B174," ",REPT(" ",200)),401,200)),"")</f>
        <v/>
      </c>
      <c r="G174">
        <f>IF(C174&gt;=4,TRIM(MID(SUBSTITUTE(B174," ",REPT(" ",200)),601,200)),"")</f>
        <v/>
      </c>
      <c r="H174">
        <f>IF(C174&gt;=5,TRIM(MID(SUBSTITUTE(B174," ",REPT(" ",200)),801,200)),"")</f>
        <v/>
      </c>
      <c r="I174">
        <f>IF(C174&gt;=6,TRIM(MID(SUBSTITUTE(B174," ",REPT(" ",200)),1001,200)),"")</f>
        <v/>
      </c>
      <c r="J174">
        <f>IF(C174&gt;=7,TRIM(MID(SUBSTITUTE(B174," ",REPT(" ",200)),1201,200)),"")</f>
        <v/>
      </c>
      <c r="K174">
        <f>IF(C174&gt;=8,TRIM(MID(SUBSTITUTE(B174," ",REPT(" ",200)),1401,200)),"")</f>
        <v/>
      </c>
      <c r="L174">
        <f>SUBSTITUTE(SUBSTITUTE(SUBSTITUTE(D174,"年","-"),"組","-"),"番","")</f>
        <v/>
      </c>
      <c r="M174">
        <f>IF(D174="",0,IF(ISNUMBER(VALUE(SUBSTITUTE(L174,"-",""))),1,0))</f>
        <v/>
      </c>
      <c r="N174">
        <f>IF(M174=0,"",IFERROR(VALUE(TRIM(MID(SUBSTITUTE(L174,"-",REPT(" ",100)),101,100))),""))</f>
        <v/>
      </c>
      <c r="O174">
        <f>IF(M174=0,"",IFERROR(VALUE(TRIM(RIGHT(SUBSTITUTE(L174,"-",REPT(" ",100)),100))),""))</f>
        <v/>
      </c>
      <c r="P174">
        <f>IF(M174=1,E174,D174)</f>
        <v/>
      </c>
      <c r="Q174">
        <f>IF(C174&lt;2,"",TRIM(IF(AND(2&gt;=IF(M174=1,3,2),2&lt;=C174-IF(S174="",0,1)),E174&amp;" ","")&amp;IF(AND(3&gt;=IF(M174=1,3,2),3&lt;=C174-IF(S174="",0,1)),F174&amp;" ","")&amp;IF(AND(4&gt;=IF(M174=1,3,2),4&lt;=C174-IF(S174="",0,1)),G174&amp;" ","")&amp;IF(AND(5&gt;=IF(M174=1,3,2),5&lt;=C174-IF(S174="",0,1)),H174&amp;" ","")&amp;IF(AND(6&gt;=IF(M174=1,3,2),6&lt;=C174-IF(S174="",0,1)),I174&amp;" ","")&amp;IF(AND(7&gt;=IF(M174=1,3,2),7&lt;=C174-IF(S174="",0,1)),J174&amp;" ","")&amp;IF(AND(8&gt;=IF(M174=1,3,2),8&lt;=C174-IF(S174="",0,1)),K174&amp;" ","")))</f>
        <v/>
      </c>
      <c r="R174">
        <f>IF(Q174="","",IFERROR(VLOOKUP(Q174,資格マスタ!$A:$B,2,FALSE),Q174))</f>
        <v/>
      </c>
      <c r="S174" s="132">
        <f>IF(C174&lt;2,"",IFERROR(IF(OR(LEFT(INDEX(D174:K174,MIN(8,MAX(1,C174))),2)="令和",LEFT(INDEX(D174:K174,MIN(8,MAX(1,C174))),2)="平成",LEFT(INDEX(D174:K174,MIN(8,MAX(1,C174))),2)="昭和"),DATE(VALUE(MID(INDEX(D174:K174,MIN(8,MAX(1,C174))),3,FIND("年",INDEX(D174:K174,MIN(8,MAX(1,C174))))-3))+IF(LEFT(INDEX(D174:K174,MIN(8,MAX(1,C174))),2)="令和",2018,IF(LEFT(INDEX(D174:K174,MIN(8,MAX(1,C174))),2)="平成",1988,1925)),VALUE(MID(INDEX(D174:K174,MIN(8,MAX(1,C174))),FIND("年",INDEX(D174:K174,MIN(8,MAX(1,C174))))+1,FIND("月",INDEX(D174:K174,MIN(8,MAX(1,C174))))-FIND("年",INDEX(D174:K174,MIN(8,MAX(1,C174))))-1)),VALUE(SUBSTITUTE(MID(INDEX(D174:K174,MIN(8,MAX(1,C174))),FIND("月",INDEX(D174:K174,MIN(8,MAX(1,C174))))+1,10),"日",""))),DATE(VALUE(TRIM(MID(SUBSTITUTE(AA174,"/",REPT(" ",50)),1,50))),VALUE(TRIM(MID(SUBSTITUTE(AA174,"/",REPT(" ",50)),51,50))),VALUE(TRIM(MID(SUBSTITUTE(AA174,"/",REPT(" ",50)),101,50))))),IFERROR(DATEVALUE(INDEX(D174:K174,MIN(8,MAX(1,C174)))),"")))</f>
        <v/>
      </c>
      <c r="T174">
        <f>IF(B174="","",IFERROR(MATCH(O174,入力!$C$5:$C$44,0),IFERROR(MATCH(SUBSTITUTE(SUBSTITUTE(P174," ",""),"　",""),入力!$AJ$5:$AJ$44,0),"")))</f>
        <v/>
      </c>
      <c r="U174">
        <f>IF(T174="","",INDEX(入力!$D$5:$D$44,T174))</f>
        <v/>
      </c>
      <c r="V174">
        <f>IF(B174="","",IF(T174="","要確認（名簿と照合できません）",IF(R174="","要確認（資格名がありません）",IF(S174="","要確認（取得日が読めません）",IF((IF(INDEX(入力!$N$5:$N$44,T174)=R174,1,0)+IF(INDEX(入力!$P$5:$P$44,T174)=R174,1,0)+IF(INDEX(入力!$R$5:$R$44,T174)=R174,1,0)+IF(INDEX(入力!$T$5:$T$44,T174)=R174,1,0)+IF(INDEX(入力!$V$5:$V$44,T174)=R174,1,0)+IF(INDEX(入力!$X$5:$X$44,T174)=R174,1,0))+(COUNTIFS($T$6:$T$205,T174,$R$6:$R$205,R174,$X$6:$X$205,"&lt;"&amp;X174))&gt;0,"重複","反映")))))</f>
        <v/>
      </c>
      <c r="W174">
        <f>IF(V174="反映",1,0)</f>
        <v/>
      </c>
      <c r="X174" t="n">
        <v>174</v>
      </c>
      <c r="Y174">
        <f>IF(W174=0,"",COUNTIFS($T$6:$T$205,T174,$W$6:$W$205,1,$S$6:$S$205,"&lt;"&amp;S174)+COUNTIFS($T$6:$T$205,T174,$W$6:$W$205,1,$S$6:$S$205,S174,$X$6:$X$205,"&lt;"&amp;X174)+1)</f>
        <v/>
      </c>
      <c r="Z174">
        <f>IF(Y174="","",T174&amp;"_"&amp;Y174)</f>
        <v/>
      </c>
      <c r="AA174">
        <f>SUBSTITUTE(SUBSTITUTE(SUBSTITUTE(SUBSTITUTE(SUBSTITUTE(INDEX(D174:K174,MIN(8,MAX(1,C174))),"年","/"),"月","/"),"日",""),"-","/"),".","/")</f>
        <v/>
      </c>
    </row>
    <row r="175">
      <c r="A175" s="131" t="n"/>
      <c r="B175">
        <f>TRIM(SUBSTITUTE(SUBSTITUTE(SUBSTITUTE(A175,CHAR(9)," "),"　"," "),CHAR(160)," "))</f>
        <v/>
      </c>
      <c r="C175">
        <f>IF(B175="",0,LEN(B175)-LEN(SUBSTITUTE(B175," ",""))+1)</f>
        <v/>
      </c>
      <c r="D175">
        <f>IF(C175&gt;=1,TRIM(MID(SUBSTITUTE(B175," ",REPT(" ",200)),1,200)),"")</f>
        <v/>
      </c>
      <c r="E175">
        <f>IF(C175&gt;=2,TRIM(MID(SUBSTITUTE(B175," ",REPT(" ",200)),201,200)),"")</f>
        <v/>
      </c>
      <c r="F175">
        <f>IF(C175&gt;=3,TRIM(MID(SUBSTITUTE(B175," ",REPT(" ",200)),401,200)),"")</f>
        <v/>
      </c>
      <c r="G175">
        <f>IF(C175&gt;=4,TRIM(MID(SUBSTITUTE(B175," ",REPT(" ",200)),601,200)),"")</f>
        <v/>
      </c>
      <c r="H175">
        <f>IF(C175&gt;=5,TRIM(MID(SUBSTITUTE(B175," ",REPT(" ",200)),801,200)),"")</f>
        <v/>
      </c>
      <c r="I175">
        <f>IF(C175&gt;=6,TRIM(MID(SUBSTITUTE(B175," ",REPT(" ",200)),1001,200)),"")</f>
        <v/>
      </c>
      <c r="J175">
        <f>IF(C175&gt;=7,TRIM(MID(SUBSTITUTE(B175," ",REPT(" ",200)),1201,200)),"")</f>
        <v/>
      </c>
      <c r="K175">
        <f>IF(C175&gt;=8,TRIM(MID(SUBSTITUTE(B175," ",REPT(" ",200)),1401,200)),"")</f>
        <v/>
      </c>
      <c r="L175">
        <f>SUBSTITUTE(SUBSTITUTE(SUBSTITUTE(D175,"年","-"),"組","-"),"番","")</f>
        <v/>
      </c>
      <c r="M175">
        <f>IF(D175="",0,IF(ISNUMBER(VALUE(SUBSTITUTE(L175,"-",""))),1,0))</f>
        <v/>
      </c>
      <c r="N175">
        <f>IF(M175=0,"",IFERROR(VALUE(TRIM(MID(SUBSTITUTE(L175,"-",REPT(" ",100)),101,100))),""))</f>
        <v/>
      </c>
      <c r="O175">
        <f>IF(M175=0,"",IFERROR(VALUE(TRIM(RIGHT(SUBSTITUTE(L175,"-",REPT(" ",100)),100))),""))</f>
        <v/>
      </c>
      <c r="P175">
        <f>IF(M175=1,E175,D175)</f>
        <v/>
      </c>
      <c r="Q175">
        <f>IF(C175&lt;2,"",TRIM(IF(AND(2&gt;=IF(M175=1,3,2),2&lt;=C175-IF(S175="",0,1)),E175&amp;" ","")&amp;IF(AND(3&gt;=IF(M175=1,3,2),3&lt;=C175-IF(S175="",0,1)),F175&amp;" ","")&amp;IF(AND(4&gt;=IF(M175=1,3,2),4&lt;=C175-IF(S175="",0,1)),G175&amp;" ","")&amp;IF(AND(5&gt;=IF(M175=1,3,2),5&lt;=C175-IF(S175="",0,1)),H175&amp;" ","")&amp;IF(AND(6&gt;=IF(M175=1,3,2),6&lt;=C175-IF(S175="",0,1)),I175&amp;" ","")&amp;IF(AND(7&gt;=IF(M175=1,3,2),7&lt;=C175-IF(S175="",0,1)),J175&amp;" ","")&amp;IF(AND(8&gt;=IF(M175=1,3,2),8&lt;=C175-IF(S175="",0,1)),K175&amp;" ","")))</f>
        <v/>
      </c>
      <c r="R175">
        <f>IF(Q175="","",IFERROR(VLOOKUP(Q175,資格マスタ!$A:$B,2,FALSE),Q175))</f>
        <v/>
      </c>
      <c r="S175" s="132">
        <f>IF(C175&lt;2,"",IFERROR(IF(OR(LEFT(INDEX(D175:K175,MIN(8,MAX(1,C175))),2)="令和",LEFT(INDEX(D175:K175,MIN(8,MAX(1,C175))),2)="平成",LEFT(INDEX(D175:K175,MIN(8,MAX(1,C175))),2)="昭和"),DATE(VALUE(MID(INDEX(D175:K175,MIN(8,MAX(1,C175))),3,FIND("年",INDEX(D175:K175,MIN(8,MAX(1,C175))))-3))+IF(LEFT(INDEX(D175:K175,MIN(8,MAX(1,C175))),2)="令和",2018,IF(LEFT(INDEX(D175:K175,MIN(8,MAX(1,C175))),2)="平成",1988,1925)),VALUE(MID(INDEX(D175:K175,MIN(8,MAX(1,C175))),FIND("年",INDEX(D175:K175,MIN(8,MAX(1,C175))))+1,FIND("月",INDEX(D175:K175,MIN(8,MAX(1,C175))))-FIND("年",INDEX(D175:K175,MIN(8,MAX(1,C175))))-1)),VALUE(SUBSTITUTE(MID(INDEX(D175:K175,MIN(8,MAX(1,C175))),FIND("月",INDEX(D175:K175,MIN(8,MAX(1,C175))))+1,10),"日",""))),DATE(VALUE(TRIM(MID(SUBSTITUTE(AA175,"/",REPT(" ",50)),1,50))),VALUE(TRIM(MID(SUBSTITUTE(AA175,"/",REPT(" ",50)),51,50))),VALUE(TRIM(MID(SUBSTITUTE(AA175,"/",REPT(" ",50)),101,50))))),IFERROR(DATEVALUE(INDEX(D175:K175,MIN(8,MAX(1,C175)))),"")))</f>
        <v/>
      </c>
      <c r="T175">
        <f>IF(B175="","",IFERROR(MATCH(O175,入力!$C$5:$C$44,0),IFERROR(MATCH(SUBSTITUTE(SUBSTITUTE(P175," ",""),"　",""),入力!$AJ$5:$AJ$44,0),"")))</f>
        <v/>
      </c>
      <c r="U175">
        <f>IF(T175="","",INDEX(入力!$D$5:$D$44,T175))</f>
        <v/>
      </c>
      <c r="V175">
        <f>IF(B175="","",IF(T175="","要確認（名簿と照合できません）",IF(R175="","要確認（資格名がありません）",IF(S175="","要確認（取得日が読めません）",IF((IF(INDEX(入力!$N$5:$N$44,T175)=R175,1,0)+IF(INDEX(入力!$P$5:$P$44,T175)=R175,1,0)+IF(INDEX(入力!$R$5:$R$44,T175)=R175,1,0)+IF(INDEX(入力!$T$5:$T$44,T175)=R175,1,0)+IF(INDEX(入力!$V$5:$V$44,T175)=R175,1,0)+IF(INDEX(入力!$X$5:$X$44,T175)=R175,1,0))+(COUNTIFS($T$6:$T$205,T175,$R$6:$R$205,R175,$X$6:$X$205,"&lt;"&amp;X175))&gt;0,"重複","反映")))))</f>
        <v/>
      </c>
      <c r="W175">
        <f>IF(V175="反映",1,0)</f>
        <v/>
      </c>
      <c r="X175" t="n">
        <v>175</v>
      </c>
      <c r="Y175">
        <f>IF(W175=0,"",COUNTIFS($T$6:$T$205,T175,$W$6:$W$205,1,$S$6:$S$205,"&lt;"&amp;S175)+COUNTIFS($T$6:$T$205,T175,$W$6:$W$205,1,$S$6:$S$205,S175,$X$6:$X$205,"&lt;"&amp;X175)+1)</f>
        <v/>
      </c>
      <c r="Z175">
        <f>IF(Y175="","",T175&amp;"_"&amp;Y175)</f>
        <v/>
      </c>
      <c r="AA175">
        <f>SUBSTITUTE(SUBSTITUTE(SUBSTITUTE(SUBSTITUTE(SUBSTITUTE(INDEX(D175:K175,MIN(8,MAX(1,C175))),"年","/"),"月","/"),"日",""),"-","/"),".","/")</f>
        <v/>
      </c>
    </row>
    <row r="176">
      <c r="A176" s="131" t="n"/>
      <c r="B176">
        <f>TRIM(SUBSTITUTE(SUBSTITUTE(SUBSTITUTE(A176,CHAR(9)," "),"　"," "),CHAR(160)," "))</f>
        <v/>
      </c>
      <c r="C176">
        <f>IF(B176="",0,LEN(B176)-LEN(SUBSTITUTE(B176," ",""))+1)</f>
        <v/>
      </c>
      <c r="D176">
        <f>IF(C176&gt;=1,TRIM(MID(SUBSTITUTE(B176," ",REPT(" ",200)),1,200)),"")</f>
        <v/>
      </c>
      <c r="E176">
        <f>IF(C176&gt;=2,TRIM(MID(SUBSTITUTE(B176," ",REPT(" ",200)),201,200)),"")</f>
        <v/>
      </c>
      <c r="F176">
        <f>IF(C176&gt;=3,TRIM(MID(SUBSTITUTE(B176," ",REPT(" ",200)),401,200)),"")</f>
        <v/>
      </c>
      <c r="G176">
        <f>IF(C176&gt;=4,TRIM(MID(SUBSTITUTE(B176," ",REPT(" ",200)),601,200)),"")</f>
        <v/>
      </c>
      <c r="H176">
        <f>IF(C176&gt;=5,TRIM(MID(SUBSTITUTE(B176," ",REPT(" ",200)),801,200)),"")</f>
        <v/>
      </c>
      <c r="I176">
        <f>IF(C176&gt;=6,TRIM(MID(SUBSTITUTE(B176," ",REPT(" ",200)),1001,200)),"")</f>
        <v/>
      </c>
      <c r="J176">
        <f>IF(C176&gt;=7,TRIM(MID(SUBSTITUTE(B176," ",REPT(" ",200)),1201,200)),"")</f>
        <v/>
      </c>
      <c r="K176">
        <f>IF(C176&gt;=8,TRIM(MID(SUBSTITUTE(B176," ",REPT(" ",200)),1401,200)),"")</f>
        <v/>
      </c>
      <c r="L176">
        <f>SUBSTITUTE(SUBSTITUTE(SUBSTITUTE(D176,"年","-"),"組","-"),"番","")</f>
        <v/>
      </c>
      <c r="M176">
        <f>IF(D176="",0,IF(ISNUMBER(VALUE(SUBSTITUTE(L176,"-",""))),1,0))</f>
        <v/>
      </c>
      <c r="N176">
        <f>IF(M176=0,"",IFERROR(VALUE(TRIM(MID(SUBSTITUTE(L176,"-",REPT(" ",100)),101,100))),""))</f>
        <v/>
      </c>
      <c r="O176">
        <f>IF(M176=0,"",IFERROR(VALUE(TRIM(RIGHT(SUBSTITUTE(L176,"-",REPT(" ",100)),100))),""))</f>
        <v/>
      </c>
      <c r="P176">
        <f>IF(M176=1,E176,D176)</f>
        <v/>
      </c>
      <c r="Q176">
        <f>IF(C176&lt;2,"",TRIM(IF(AND(2&gt;=IF(M176=1,3,2),2&lt;=C176-IF(S176="",0,1)),E176&amp;" ","")&amp;IF(AND(3&gt;=IF(M176=1,3,2),3&lt;=C176-IF(S176="",0,1)),F176&amp;" ","")&amp;IF(AND(4&gt;=IF(M176=1,3,2),4&lt;=C176-IF(S176="",0,1)),G176&amp;" ","")&amp;IF(AND(5&gt;=IF(M176=1,3,2),5&lt;=C176-IF(S176="",0,1)),H176&amp;" ","")&amp;IF(AND(6&gt;=IF(M176=1,3,2),6&lt;=C176-IF(S176="",0,1)),I176&amp;" ","")&amp;IF(AND(7&gt;=IF(M176=1,3,2),7&lt;=C176-IF(S176="",0,1)),J176&amp;" ","")&amp;IF(AND(8&gt;=IF(M176=1,3,2),8&lt;=C176-IF(S176="",0,1)),K176&amp;" ","")))</f>
        <v/>
      </c>
      <c r="R176">
        <f>IF(Q176="","",IFERROR(VLOOKUP(Q176,資格マスタ!$A:$B,2,FALSE),Q176))</f>
        <v/>
      </c>
      <c r="S176" s="132">
        <f>IF(C176&lt;2,"",IFERROR(IF(OR(LEFT(INDEX(D176:K176,MIN(8,MAX(1,C176))),2)="令和",LEFT(INDEX(D176:K176,MIN(8,MAX(1,C176))),2)="平成",LEFT(INDEX(D176:K176,MIN(8,MAX(1,C176))),2)="昭和"),DATE(VALUE(MID(INDEX(D176:K176,MIN(8,MAX(1,C176))),3,FIND("年",INDEX(D176:K176,MIN(8,MAX(1,C176))))-3))+IF(LEFT(INDEX(D176:K176,MIN(8,MAX(1,C176))),2)="令和",2018,IF(LEFT(INDEX(D176:K176,MIN(8,MAX(1,C176))),2)="平成",1988,1925)),VALUE(MID(INDEX(D176:K176,MIN(8,MAX(1,C176))),FIND("年",INDEX(D176:K176,MIN(8,MAX(1,C176))))+1,FIND("月",INDEX(D176:K176,MIN(8,MAX(1,C176))))-FIND("年",INDEX(D176:K176,MIN(8,MAX(1,C176))))-1)),VALUE(SUBSTITUTE(MID(INDEX(D176:K176,MIN(8,MAX(1,C176))),FIND("月",INDEX(D176:K176,MIN(8,MAX(1,C176))))+1,10),"日",""))),DATE(VALUE(TRIM(MID(SUBSTITUTE(AA176,"/",REPT(" ",50)),1,50))),VALUE(TRIM(MID(SUBSTITUTE(AA176,"/",REPT(" ",50)),51,50))),VALUE(TRIM(MID(SUBSTITUTE(AA176,"/",REPT(" ",50)),101,50))))),IFERROR(DATEVALUE(INDEX(D176:K176,MIN(8,MAX(1,C176)))),"")))</f>
        <v/>
      </c>
      <c r="T176">
        <f>IF(B176="","",IFERROR(MATCH(O176,入力!$C$5:$C$44,0),IFERROR(MATCH(SUBSTITUTE(SUBSTITUTE(P176," ",""),"　",""),入力!$AJ$5:$AJ$44,0),"")))</f>
        <v/>
      </c>
      <c r="U176">
        <f>IF(T176="","",INDEX(入力!$D$5:$D$44,T176))</f>
        <v/>
      </c>
      <c r="V176">
        <f>IF(B176="","",IF(T176="","要確認（名簿と照合できません）",IF(R176="","要確認（資格名がありません）",IF(S176="","要確認（取得日が読めません）",IF((IF(INDEX(入力!$N$5:$N$44,T176)=R176,1,0)+IF(INDEX(入力!$P$5:$P$44,T176)=R176,1,0)+IF(INDEX(入力!$R$5:$R$44,T176)=R176,1,0)+IF(INDEX(入力!$T$5:$T$44,T176)=R176,1,0)+IF(INDEX(入力!$V$5:$V$44,T176)=R176,1,0)+IF(INDEX(入力!$X$5:$X$44,T176)=R176,1,0))+(COUNTIFS($T$6:$T$205,T176,$R$6:$R$205,R176,$X$6:$X$205,"&lt;"&amp;X176))&gt;0,"重複","反映")))))</f>
        <v/>
      </c>
      <c r="W176">
        <f>IF(V176="反映",1,0)</f>
        <v/>
      </c>
      <c r="X176" t="n">
        <v>176</v>
      </c>
      <c r="Y176">
        <f>IF(W176=0,"",COUNTIFS($T$6:$T$205,T176,$W$6:$W$205,1,$S$6:$S$205,"&lt;"&amp;S176)+COUNTIFS($T$6:$T$205,T176,$W$6:$W$205,1,$S$6:$S$205,S176,$X$6:$X$205,"&lt;"&amp;X176)+1)</f>
        <v/>
      </c>
      <c r="Z176">
        <f>IF(Y176="","",T176&amp;"_"&amp;Y176)</f>
        <v/>
      </c>
      <c r="AA176">
        <f>SUBSTITUTE(SUBSTITUTE(SUBSTITUTE(SUBSTITUTE(SUBSTITUTE(INDEX(D176:K176,MIN(8,MAX(1,C176))),"年","/"),"月","/"),"日",""),"-","/"),".","/")</f>
        <v/>
      </c>
    </row>
    <row r="177">
      <c r="A177" s="131" t="n"/>
      <c r="B177">
        <f>TRIM(SUBSTITUTE(SUBSTITUTE(SUBSTITUTE(A177,CHAR(9)," "),"　"," "),CHAR(160)," "))</f>
        <v/>
      </c>
      <c r="C177">
        <f>IF(B177="",0,LEN(B177)-LEN(SUBSTITUTE(B177," ",""))+1)</f>
        <v/>
      </c>
      <c r="D177">
        <f>IF(C177&gt;=1,TRIM(MID(SUBSTITUTE(B177," ",REPT(" ",200)),1,200)),"")</f>
        <v/>
      </c>
      <c r="E177">
        <f>IF(C177&gt;=2,TRIM(MID(SUBSTITUTE(B177," ",REPT(" ",200)),201,200)),"")</f>
        <v/>
      </c>
      <c r="F177">
        <f>IF(C177&gt;=3,TRIM(MID(SUBSTITUTE(B177," ",REPT(" ",200)),401,200)),"")</f>
        <v/>
      </c>
      <c r="G177">
        <f>IF(C177&gt;=4,TRIM(MID(SUBSTITUTE(B177," ",REPT(" ",200)),601,200)),"")</f>
        <v/>
      </c>
      <c r="H177">
        <f>IF(C177&gt;=5,TRIM(MID(SUBSTITUTE(B177," ",REPT(" ",200)),801,200)),"")</f>
        <v/>
      </c>
      <c r="I177">
        <f>IF(C177&gt;=6,TRIM(MID(SUBSTITUTE(B177," ",REPT(" ",200)),1001,200)),"")</f>
        <v/>
      </c>
      <c r="J177">
        <f>IF(C177&gt;=7,TRIM(MID(SUBSTITUTE(B177," ",REPT(" ",200)),1201,200)),"")</f>
        <v/>
      </c>
      <c r="K177">
        <f>IF(C177&gt;=8,TRIM(MID(SUBSTITUTE(B177," ",REPT(" ",200)),1401,200)),"")</f>
        <v/>
      </c>
      <c r="L177">
        <f>SUBSTITUTE(SUBSTITUTE(SUBSTITUTE(D177,"年","-"),"組","-"),"番","")</f>
        <v/>
      </c>
      <c r="M177">
        <f>IF(D177="",0,IF(ISNUMBER(VALUE(SUBSTITUTE(L177,"-",""))),1,0))</f>
        <v/>
      </c>
      <c r="N177">
        <f>IF(M177=0,"",IFERROR(VALUE(TRIM(MID(SUBSTITUTE(L177,"-",REPT(" ",100)),101,100))),""))</f>
        <v/>
      </c>
      <c r="O177">
        <f>IF(M177=0,"",IFERROR(VALUE(TRIM(RIGHT(SUBSTITUTE(L177,"-",REPT(" ",100)),100))),""))</f>
        <v/>
      </c>
      <c r="P177">
        <f>IF(M177=1,E177,D177)</f>
        <v/>
      </c>
      <c r="Q177">
        <f>IF(C177&lt;2,"",TRIM(IF(AND(2&gt;=IF(M177=1,3,2),2&lt;=C177-IF(S177="",0,1)),E177&amp;" ","")&amp;IF(AND(3&gt;=IF(M177=1,3,2),3&lt;=C177-IF(S177="",0,1)),F177&amp;" ","")&amp;IF(AND(4&gt;=IF(M177=1,3,2),4&lt;=C177-IF(S177="",0,1)),G177&amp;" ","")&amp;IF(AND(5&gt;=IF(M177=1,3,2),5&lt;=C177-IF(S177="",0,1)),H177&amp;" ","")&amp;IF(AND(6&gt;=IF(M177=1,3,2),6&lt;=C177-IF(S177="",0,1)),I177&amp;" ","")&amp;IF(AND(7&gt;=IF(M177=1,3,2),7&lt;=C177-IF(S177="",0,1)),J177&amp;" ","")&amp;IF(AND(8&gt;=IF(M177=1,3,2),8&lt;=C177-IF(S177="",0,1)),K177&amp;" ","")))</f>
        <v/>
      </c>
      <c r="R177">
        <f>IF(Q177="","",IFERROR(VLOOKUP(Q177,資格マスタ!$A:$B,2,FALSE),Q177))</f>
        <v/>
      </c>
      <c r="S177" s="132">
        <f>IF(C177&lt;2,"",IFERROR(IF(OR(LEFT(INDEX(D177:K177,MIN(8,MAX(1,C177))),2)="令和",LEFT(INDEX(D177:K177,MIN(8,MAX(1,C177))),2)="平成",LEFT(INDEX(D177:K177,MIN(8,MAX(1,C177))),2)="昭和"),DATE(VALUE(MID(INDEX(D177:K177,MIN(8,MAX(1,C177))),3,FIND("年",INDEX(D177:K177,MIN(8,MAX(1,C177))))-3))+IF(LEFT(INDEX(D177:K177,MIN(8,MAX(1,C177))),2)="令和",2018,IF(LEFT(INDEX(D177:K177,MIN(8,MAX(1,C177))),2)="平成",1988,1925)),VALUE(MID(INDEX(D177:K177,MIN(8,MAX(1,C177))),FIND("年",INDEX(D177:K177,MIN(8,MAX(1,C177))))+1,FIND("月",INDEX(D177:K177,MIN(8,MAX(1,C177))))-FIND("年",INDEX(D177:K177,MIN(8,MAX(1,C177))))-1)),VALUE(SUBSTITUTE(MID(INDEX(D177:K177,MIN(8,MAX(1,C177))),FIND("月",INDEX(D177:K177,MIN(8,MAX(1,C177))))+1,10),"日",""))),DATE(VALUE(TRIM(MID(SUBSTITUTE(AA177,"/",REPT(" ",50)),1,50))),VALUE(TRIM(MID(SUBSTITUTE(AA177,"/",REPT(" ",50)),51,50))),VALUE(TRIM(MID(SUBSTITUTE(AA177,"/",REPT(" ",50)),101,50))))),IFERROR(DATEVALUE(INDEX(D177:K177,MIN(8,MAX(1,C177)))),"")))</f>
        <v/>
      </c>
      <c r="T177">
        <f>IF(B177="","",IFERROR(MATCH(O177,入力!$C$5:$C$44,0),IFERROR(MATCH(SUBSTITUTE(SUBSTITUTE(P177," ",""),"　",""),入力!$AJ$5:$AJ$44,0),"")))</f>
        <v/>
      </c>
      <c r="U177">
        <f>IF(T177="","",INDEX(入力!$D$5:$D$44,T177))</f>
        <v/>
      </c>
      <c r="V177">
        <f>IF(B177="","",IF(T177="","要確認（名簿と照合できません）",IF(R177="","要確認（資格名がありません）",IF(S177="","要確認（取得日が読めません）",IF((IF(INDEX(入力!$N$5:$N$44,T177)=R177,1,0)+IF(INDEX(入力!$P$5:$P$44,T177)=R177,1,0)+IF(INDEX(入力!$R$5:$R$44,T177)=R177,1,0)+IF(INDEX(入力!$T$5:$T$44,T177)=R177,1,0)+IF(INDEX(入力!$V$5:$V$44,T177)=R177,1,0)+IF(INDEX(入力!$X$5:$X$44,T177)=R177,1,0))+(COUNTIFS($T$6:$T$205,T177,$R$6:$R$205,R177,$X$6:$X$205,"&lt;"&amp;X177))&gt;0,"重複","反映")))))</f>
        <v/>
      </c>
      <c r="W177">
        <f>IF(V177="反映",1,0)</f>
        <v/>
      </c>
      <c r="X177" t="n">
        <v>177</v>
      </c>
      <c r="Y177">
        <f>IF(W177=0,"",COUNTIFS($T$6:$T$205,T177,$W$6:$W$205,1,$S$6:$S$205,"&lt;"&amp;S177)+COUNTIFS($T$6:$T$205,T177,$W$6:$W$205,1,$S$6:$S$205,S177,$X$6:$X$205,"&lt;"&amp;X177)+1)</f>
        <v/>
      </c>
      <c r="Z177">
        <f>IF(Y177="","",T177&amp;"_"&amp;Y177)</f>
        <v/>
      </c>
      <c r="AA177">
        <f>SUBSTITUTE(SUBSTITUTE(SUBSTITUTE(SUBSTITUTE(SUBSTITUTE(INDEX(D177:K177,MIN(8,MAX(1,C177))),"年","/"),"月","/"),"日",""),"-","/"),".","/")</f>
        <v/>
      </c>
    </row>
    <row r="178">
      <c r="A178" s="131" t="n"/>
      <c r="B178">
        <f>TRIM(SUBSTITUTE(SUBSTITUTE(SUBSTITUTE(A178,CHAR(9)," "),"　"," "),CHAR(160)," "))</f>
        <v/>
      </c>
      <c r="C178">
        <f>IF(B178="",0,LEN(B178)-LEN(SUBSTITUTE(B178," ",""))+1)</f>
        <v/>
      </c>
      <c r="D178">
        <f>IF(C178&gt;=1,TRIM(MID(SUBSTITUTE(B178," ",REPT(" ",200)),1,200)),"")</f>
        <v/>
      </c>
      <c r="E178">
        <f>IF(C178&gt;=2,TRIM(MID(SUBSTITUTE(B178," ",REPT(" ",200)),201,200)),"")</f>
        <v/>
      </c>
      <c r="F178">
        <f>IF(C178&gt;=3,TRIM(MID(SUBSTITUTE(B178," ",REPT(" ",200)),401,200)),"")</f>
        <v/>
      </c>
      <c r="G178">
        <f>IF(C178&gt;=4,TRIM(MID(SUBSTITUTE(B178," ",REPT(" ",200)),601,200)),"")</f>
        <v/>
      </c>
      <c r="H178">
        <f>IF(C178&gt;=5,TRIM(MID(SUBSTITUTE(B178," ",REPT(" ",200)),801,200)),"")</f>
        <v/>
      </c>
      <c r="I178">
        <f>IF(C178&gt;=6,TRIM(MID(SUBSTITUTE(B178," ",REPT(" ",200)),1001,200)),"")</f>
        <v/>
      </c>
      <c r="J178">
        <f>IF(C178&gt;=7,TRIM(MID(SUBSTITUTE(B178," ",REPT(" ",200)),1201,200)),"")</f>
        <v/>
      </c>
      <c r="K178">
        <f>IF(C178&gt;=8,TRIM(MID(SUBSTITUTE(B178," ",REPT(" ",200)),1401,200)),"")</f>
        <v/>
      </c>
      <c r="L178">
        <f>SUBSTITUTE(SUBSTITUTE(SUBSTITUTE(D178,"年","-"),"組","-"),"番","")</f>
        <v/>
      </c>
      <c r="M178">
        <f>IF(D178="",0,IF(ISNUMBER(VALUE(SUBSTITUTE(L178,"-",""))),1,0))</f>
        <v/>
      </c>
      <c r="N178">
        <f>IF(M178=0,"",IFERROR(VALUE(TRIM(MID(SUBSTITUTE(L178,"-",REPT(" ",100)),101,100))),""))</f>
        <v/>
      </c>
      <c r="O178">
        <f>IF(M178=0,"",IFERROR(VALUE(TRIM(RIGHT(SUBSTITUTE(L178,"-",REPT(" ",100)),100))),""))</f>
        <v/>
      </c>
      <c r="P178">
        <f>IF(M178=1,E178,D178)</f>
        <v/>
      </c>
      <c r="Q178">
        <f>IF(C178&lt;2,"",TRIM(IF(AND(2&gt;=IF(M178=1,3,2),2&lt;=C178-IF(S178="",0,1)),E178&amp;" ","")&amp;IF(AND(3&gt;=IF(M178=1,3,2),3&lt;=C178-IF(S178="",0,1)),F178&amp;" ","")&amp;IF(AND(4&gt;=IF(M178=1,3,2),4&lt;=C178-IF(S178="",0,1)),G178&amp;" ","")&amp;IF(AND(5&gt;=IF(M178=1,3,2),5&lt;=C178-IF(S178="",0,1)),H178&amp;" ","")&amp;IF(AND(6&gt;=IF(M178=1,3,2),6&lt;=C178-IF(S178="",0,1)),I178&amp;" ","")&amp;IF(AND(7&gt;=IF(M178=1,3,2),7&lt;=C178-IF(S178="",0,1)),J178&amp;" ","")&amp;IF(AND(8&gt;=IF(M178=1,3,2),8&lt;=C178-IF(S178="",0,1)),K178&amp;" ","")))</f>
        <v/>
      </c>
      <c r="R178">
        <f>IF(Q178="","",IFERROR(VLOOKUP(Q178,資格マスタ!$A:$B,2,FALSE),Q178))</f>
        <v/>
      </c>
      <c r="S178" s="132">
        <f>IF(C178&lt;2,"",IFERROR(IF(OR(LEFT(INDEX(D178:K178,MIN(8,MAX(1,C178))),2)="令和",LEFT(INDEX(D178:K178,MIN(8,MAX(1,C178))),2)="平成",LEFT(INDEX(D178:K178,MIN(8,MAX(1,C178))),2)="昭和"),DATE(VALUE(MID(INDEX(D178:K178,MIN(8,MAX(1,C178))),3,FIND("年",INDEX(D178:K178,MIN(8,MAX(1,C178))))-3))+IF(LEFT(INDEX(D178:K178,MIN(8,MAX(1,C178))),2)="令和",2018,IF(LEFT(INDEX(D178:K178,MIN(8,MAX(1,C178))),2)="平成",1988,1925)),VALUE(MID(INDEX(D178:K178,MIN(8,MAX(1,C178))),FIND("年",INDEX(D178:K178,MIN(8,MAX(1,C178))))+1,FIND("月",INDEX(D178:K178,MIN(8,MAX(1,C178))))-FIND("年",INDEX(D178:K178,MIN(8,MAX(1,C178))))-1)),VALUE(SUBSTITUTE(MID(INDEX(D178:K178,MIN(8,MAX(1,C178))),FIND("月",INDEX(D178:K178,MIN(8,MAX(1,C178))))+1,10),"日",""))),DATE(VALUE(TRIM(MID(SUBSTITUTE(AA178,"/",REPT(" ",50)),1,50))),VALUE(TRIM(MID(SUBSTITUTE(AA178,"/",REPT(" ",50)),51,50))),VALUE(TRIM(MID(SUBSTITUTE(AA178,"/",REPT(" ",50)),101,50))))),IFERROR(DATEVALUE(INDEX(D178:K178,MIN(8,MAX(1,C178)))),"")))</f>
        <v/>
      </c>
      <c r="T178">
        <f>IF(B178="","",IFERROR(MATCH(O178,入力!$C$5:$C$44,0),IFERROR(MATCH(SUBSTITUTE(SUBSTITUTE(P178," ",""),"　",""),入力!$AJ$5:$AJ$44,0),"")))</f>
        <v/>
      </c>
      <c r="U178">
        <f>IF(T178="","",INDEX(入力!$D$5:$D$44,T178))</f>
        <v/>
      </c>
      <c r="V178">
        <f>IF(B178="","",IF(T178="","要確認（名簿と照合できません）",IF(R178="","要確認（資格名がありません）",IF(S178="","要確認（取得日が読めません）",IF((IF(INDEX(入力!$N$5:$N$44,T178)=R178,1,0)+IF(INDEX(入力!$P$5:$P$44,T178)=R178,1,0)+IF(INDEX(入力!$R$5:$R$44,T178)=R178,1,0)+IF(INDEX(入力!$T$5:$T$44,T178)=R178,1,0)+IF(INDEX(入力!$V$5:$V$44,T178)=R178,1,0)+IF(INDEX(入力!$X$5:$X$44,T178)=R178,1,0))+(COUNTIFS($T$6:$T$205,T178,$R$6:$R$205,R178,$X$6:$X$205,"&lt;"&amp;X178))&gt;0,"重複","反映")))))</f>
        <v/>
      </c>
      <c r="W178">
        <f>IF(V178="反映",1,0)</f>
        <v/>
      </c>
      <c r="X178" t="n">
        <v>178</v>
      </c>
      <c r="Y178">
        <f>IF(W178=0,"",COUNTIFS($T$6:$T$205,T178,$W$6:$W$205,1,$S$6:$S$205,"&lt;"&amp;S178)+COUNTIFS($T$6:$T$205,T178,$W$6:$W$205,1,$S$6:$S$205,S178,$X$6:$X$205,"&lt;"&amp;X178)+1)</f>
        <v/>
      </c>
      <c r="Z178">
        <f>IF(Y178="","",T178&amp;"_"&amp;Y178)</f>
        <v/>
      </c>
      <c r="AA178">
        <f>SUBSTITUTE(SUBSTITUTE(SUBSTITUTE(SUBSTITUTE(SUBSTITUTE(INDEX(D178:K178,MIN(8,MAX(1,C178))),"年","/"),"月","/"),"日",""),"-","/"),".","/")</f>
        <v/>
      </c>
    </row>
    <row r="179">
      <c r="A179" s="131" t="n"/>
      <c r="B179">
        <f>TRIM(SUBSTITUTE(SUBSTITUTE(SUBSTITUTE(A179,CHAR(9)," "),"　"," "),CHAR(160)," "))</f>
        <v/>
      </c>
      <c r="C179">
        <f>IF(B179="",0,LEN(B179)-LEN(SUBSTITUTE(B179," ",""))+1)</f>
        <v/>
      </c>
      <c r="D179">
        <f>IF(C179&gt;=1,TRIM(MID(SUBSTITUTE(B179," ",REPT(" ",200)),1,200)),"")</f>
        <v/>
      </c>
      <c r="E179">
        <f>IF(C179&gt;=2,TRIM(MID(SUBSTITUTE(B179," ",REPT(" ",200)),201,200)),"")</f>
        <v/>
      </c>
      <c r="F179">
        <f>IF(C179&gt;=3,TRIM(MID(SUBSTITUTE(B179," ",REPT(" ",200)),401,200)),"")</f>
        <v/>
      </c>
      <c r="G179">
        <f>IF(C179&gt;=4,TRIM(MID(SUBSTITUTE(B179," ",REPT(" ",200)),601,200)),"")</f>
        <v/>
      </c>
      <c r="H179">
        <f>IF(C179&gt;=5,TRIM(MID(SUBSTITUTE(B179," ",REPT(" ",200)),801,200)),"")</f>
        <v/>
      </c>
      <c r="I179">
        <f>IF(C179&gt;=6,TRIM(MID(SUBSTITUTE(B179," ",REPT(" ",200)),1001,200)),"")</f>
        <v/>
      </c>
      <c r="J179">
        <f>IF(C179&gt;=7,TRIM(MID(SUBSTITUTE(B179," ",REPT(" ",200)),1201,200)),"")</f>
        <v/>
      </c>
      <c r="K179">
        <f>IF(C179&gt;=8,TRIM(MID(SUBSTITUTE(B179," ",REPT(" ",200)),1401,200)),"")</f>
        <v/>
      </c>
      <c r="L179">
        <f>SUBSTITUTE(SUBSTITUTE(SUBSTITUTE(D179,"年","-"),"組","-"),"番","")</f>
        <v/>
      </c>
      <c r="M179">
        <f>IF(D179="",0,IF(ISNUMBER(VALUE(SUBSTITUTE(L179,"-",""))),1,0))</f>
        <v/>
      </c>
      <c r="N179">
        <f>IF(M179=0,"",IFERROR(VALUE(TRIM(MID(SUBSTITUTE(L179,"-",REPT(" ",100)),101,100))),""))</f>
        <v/>
      </c>
      <c r="O179">
        <f>IF(M179=0,"",IFERROR(VALUE(TRIM(RIGHT(SUBSTITUTE(L179,"-",REPT(" ",100)),100))),""))</f>
        <v/>
      </c>
      <c r="P179">
        <f>IF(M179=1,E179,D179)</f>
        <v/>
      </c>
      <c r="Q179">
        <f>IF(C179&lt;2,"",TRIM(IF(AND(2&gt;=IF(M179=1,3,2),2&lt;=C179-IF(S179="",0,1)),E179&amp;" ","")&amp;IF(AND(3&gt;=IF(M179=1,3,2),3&lt;=C179-IF(S179="",0,1)),F179&amp;" ","")&amp;IF(AND(4&gt;=IF(M179=1,3,2),4&lt;=C179-IF(S179="",0,1)),G179&amp;" ","")&amp;IF(AND(5&gt;=IF(M179=1,3,2),5&lt;=C179-IF(S179="",0,1)),H179&amp;" ","")&amp;IF(AND(6&gt;=IF(M179=1,3,2),6&lt;=C179-IF(S179="",0,1)),I179&amp;" ","")&amp;IF(AND(7&gt;=IF(M179=1,3,2),7&lt;=C179-IF(S179="",0,1)),J179&amp;" ","")&amp;IF(AND(8&gt;=IF(M179=1,3,2),8&lt;=C179-IF(S179="",0,1)),K179&amp;" ","")))</f>
        <v/>
      </c>
      <c r="R179">
        <f>IF(Q179="","",IFERROR(VLOOKUP(Q179,資格マスタ!$A:$B,2,FALSE),Q179))</f>
        <v/>
      </c>
      <c r="S179" s="132">
        <f>IF(C179&lt;2,"",IFERROR(IF(OR(LEFT(INDEX(D179:K179,MIN(8,MAX(1,C179))),2)="令和",LEFT(INDEX(D179:K179,MIN(8,MAX(1,C179))),2)="平成",LEFT(INDEX(D179:K179,MIN(8,MAX(1,C179))),2)="昭和"),DATE(VALUE(MID(INDEX(D179:K179,MIN(8,MAX(1,C179))),3,FIND("年",INDEX(D179:K179,MIN(8,MAX(1,C179))))-3))+IF(LEFT(INDEX(D179:K179,MIN(8,MAX(1,C179))),2)="令和",2018,IF(LEFT(INDEX(D179:K179,MIN(8,MAX(1,C179))),2)="平成",1988,1925)),VALUE(MID(INDEX(D179:K179,MIN(8,MAX(1,C179))),FIND("年",INDEX(D179:K179,MIN(8,MAX(1,C179))))+1,FIND("月",INDEX(D179:K179,MIN(8,MAX(1,C179))))-FIND("年",INDEX(D179:K179,MIN(8,MAX(1,C179))))-1)),VALUE(SUBSTITUTE(MID(INDEX(D179:K179,MIN(8,MAX(1,C179))),FIND("月",INDEX(D179:K179,MIN(8,MAX(1,C179))))+1,10),"日",""))),DATE(VALUE(TRIM(MID(SUBSTITUTE(AA179,"/",REPT(" ",50)),1,50))),VALUE(TRIM(MID(SUBSTITUTE(AA179,"/",REPT(" ",50)),51,50))),VALUE(TRIM(MID(SUBSTITUTE(AA179,"/",REPT(" ",50)),101,50))))),IFERROR(DATEVALUE(INDEX(D179:K179,MIN(8,MAX(1,C179)))),"")))</f>
        <v/>
      </c>
      <c r="T179">
        <f>IF(B179="","",IFERROR(MATCH(O179,入力!$C$5:$C$44,0),IFERROR(MATCH(SUBSTITUTE(SUBSTITUTE(P179," ",""),"　",""),入力!$AJ$5:$AJ$44,0),"")))</f>
        <v/>
      </c>
      <c r="U179">
        <f>IF(T179="","",INDEX(入力!$D$5:$D$44,T179))</f>
        <v/>
      </c>
      <c r="V179">
        <f>IF(B179="","",IF(T179="","要確認（名簿と照合できません）",IF(R179="","要確認（資格名がありません）",IF(S179="","要確認（取得日が読めません）",IF((IF(INDEX(入力!$N$5:$N$44,T179)=R179,1,0)+IF(INDEX(入力!$P$5:$P$44,T179)=R179,1,0)+IF(INDEX(入力!$R$5:$R$44,T179)=R179,1,0)+IF(INDEX(入力!$T$5:$T$44,T179)=R179,1,0)+IF(INDEX(入力!$V$5:$V$44,T179)=R179,1,0)+IF(INDEX(入力!$X$5:$X$44,T179)=R179,1,0))+(COUNTIFS($T$6:$T$205,T179,$R$6:$R$205,R179,$X$6:$X$205,"&lt;"&amp;X179))&gt;0,"重複","反映")))))</f>
        <v/>
      </c>
      <c r="W179">
        <f>IF(V179="反映",1,0)</f>
        <v/>
      </c>
      <c r="X179" t="n">
        <v>179</v>
      </c>
      <c r="Y179">
        <f>IF(W179=0,"",COUNTIFS($T$6:$T$205,T179,$W$6:$W$205,1,$S$6:$S$205,"&lt;"&amp;S179)+COUNTIFS($T$6:$T$205,T179,$W$6:$W$205,1,$S$6:$S$205,S179,$X$6:$X$205,"&lt;"&amp;X179)+1)</f>
        <v/>
      </c>
      <c r="Z179">
        <f>IF(Y179="","",T179&amp;"_"&amp;Y179)</f>
        <v/>
      </c>
      <c r="AA179">
        <f>SUBSTITUTE(SUBSTITUTE(SUBSTITUTE(SUBSTITUTE(SUBSTITUTE(INDEX(D179:K179,MIN(8,MAX(1,C179))),"年","/"),"月","/"),"日",""),"-","/"),".","/")</f>
        <v/>
      </c>
    </row>
    <row r="180">
      <c r="A180" s="131" t="n"/>
      <c r="B180">
        <f>TRIM(SUBSTITUTE(SUBSTITUTE(SUBSTITUTE(A180,CHAR(9)," "),"　"," "),CHAR(160)," "))</f>
        <v/>
      </c>
      <c r="C180">
        <f>IF(B180="",0,LEN(B180)-LEN(SUBSTITUTE(B180," ",""))+1)</f>
        <v/>
      </c>
      <c r="D180">
        <f>IF(C180&gt;=1,TRIM(MID(SUBSTITUTE(B180," ",REPT(" ",200)),1,200)),"")</f>
        <v/>
      </c>
      <c r="E180">
        <f>IF(C180&gt;=2,TRIM(MID(SUBSTITUTE(B180," ",REPT(" ",200)),201,200)),"")</f>
        <v/>
      </c>
      <c r="F180">
        <f>IF(C180&gt;=3,TRIM(MID(SUBSTITUTE(B180," ",REPT(" ",200)),401,200)),"")</f>
        <v/>
      </c>
      <c r="G180">
        <f>IF(C180&gt;=4,TRIM(MID(SUBSTITUTE(B180," ",REPT(" ",200)),601,200)),"")</f>
        <v/>
      </c>
      <c r="H180">
        <f>IF(C180&gt;=5,TRIM(MID(SUBSTITUTE(B180," ",REPT(" ",200)),801,200)),"")</f>
        <v/>
      </c>
      <c r="I180">
        <f>IF(C180&gt;=6,TRIM(MID(SUBSTITUTE(B180," ",REPT(" ",200)),1001,200)),"")</f>
        <v/>
      </c>
      <c r="J180">
        <f>IF(C180&gt;=7,TRIM(MID(SUBSTITUTE(B180," ",REPT(" ",200)),1201,200)),"")</f>
        <v/>
      </c>
      <c r="K180">
        <f>IF(C180&gt;=8,TRIM(MID(SUBSTITUTE(B180," ",REPT(" ",200)),1401,200)),"")</f>
        <v/>
      </c>
      <c r="L180">
        <f>SUBSTITUTE(SUBSTITUTE(SUBSTITUTE(D180,"年","-"),"組","-"),"番","")</f>
        <v/>
      </c>
      <c r="M180">
        <f>IF(D180="",0,IF(ISNUMBER(VALUE(SUBSTITUTE(L180,"-",""))),1,0))</f>
        <v/>
      </c>
      <c r="N180">
        <f>IF(M180=0,"",IFERROR(VALUE(TRIM(MID(SUBSTITUTE(L180,"-",REPT(" ",100)),101,100))),""))</f>
        <v/>
      </c>
      <c r="O180">
        <f>IF(M180=0,"",IFERROR(VALUE(TRIM(RIGHT(SUBSTITUTE(L180,"-",REPT(" ",100)),100))),""))</f>
        <v/>
      </c>
      <c r="P180">
        <f>IF(M180=1,E180,D180)</f>
        <v/>
      </c>
      <c r="Q180">
        <f>IF(C180&lt;2,"",TRIM(IF(AND(2&gt;=IF(M180=1,3,2),2&lt;=C180-IF(S180="",0,1)),E180&amp;" ","")&amp;IF(AND(3&gt;=IF(M180=1,3,2),3&lt;=C180-IF(S180="",0,1)),F180&amp;" ","")&amp;IF(AND(4&gt;=IF(M180=1,3,2),4&lt;=C180-IF(S180="",0,1)),G180&amp;" ","")&amp;IF(AND(5&gt;=IF(M180=1,3,2),5&lt;=C180-IF(S180="",0,1)),H180&amp;" ","")&amp;IF(AND(6&gt;=IF(M180=1,3,2),6&lt;=C180-IF(S180="",0,1)),I180&amp;" ","")&amp;IF(AND(7&gt;=IF(M180=1,3,2),7&lt;=C180-IF(S180="",0,1)),J180&amp;" ","")&amp;IF(AND(8&gt;=IF(M180=1,3,2),8&lt;=C180-IF(S180="",0,1)),K180&amp;" ","")))</f>
        <v/>
      </c>
      <c r="R180">
        <f>IF(Q180="","",IFERROR(VLOOKUP(Q180,資格マスタ!$A:$B,2,FALSE),Q180))</f>
        <v/>
      </c>
      <c r="S180" s="132">
        <f>IF(C180&lt;2,"",IFERROR(IF(OR(LEFT(INDEX(D180:K180,MIN(8,MAX(1,C180))),2)="令和",LEFT(INDEX(D180:K180,MIN(8,MAX(1,C180))),2)="平成",LEFT(INDEX(D180:K180,MIN(8,MAX(1,C180))),2)="昭和"),DATE(VALUE(MID(INDEX(D180:K180,MIN(8,MAX(1,C180))),3,FIND("年",INDEX(D180:K180,MIN(8,MAX(1,C180))))-3))+IF(LEFT(INDEX(D180:K180,MIN(8,MAX(1,C180))),2)="令和",2018,IF(LEFT(INDEX(D180:K180,MIN(8,MAX(1,C180))),2)="平成",1988,1925)),VALUE(MID(INDEX(D180:K180,MIN(8,MAX(1,C180))),FIND("年",INDEX(D180:K180,MIN(8,MAX(1,C180))))+1,FIND("月",INDEX(D180:K180,MIN(8,MAX(1,C180))))-FIND("年",INDEX(D180:K180,MIN(8,MAX(1,C180))))-1)),VALUE(SUBSTITUTE(MID(INDEX(D180:K180,MIN(8,MAX(1,C180))),FIND("月",INDEX(D180:K180,MIN(8,MAX(1,C180))))+1,10),"日",""))),DATE(VALUE(TRIM(MID(SUBSTITUTE(AA180,"/",REPT(" ",50)),1,50))),VALUE(TRIM(MID(SUBSTITUTE(AA180,"/",REPT(" ",50)),51,50))),VALUE(TRIM(MID(SUBSTITUTE(AA180,"/",REPT(" ",50)),101,50))))),IFERROR(DATEVALUE(INDEX(D180:K180,MIN(8,MAX(1,C180)))),"")))</f>
        <v/>
      </c>
      <c r="T180">
        <f>IF(B180="","",IFERROR(MATCH(O180,入力!$C$5:$C$44,0),IFERROR(MATCH(SUBSTITUTE(SUBSTITUTE(P180," ",""),"　",""),入力!$AJ$5:$AJ$44,0),"")))</f>
        <v/>
      </c>
      <c r="U180">
        <f>IF(T180="","",INDEX(入力!$D$5:$D$44,T180))</f>
        <v/>
      </c>
      <c r="V180">
        <f>IF(B180="","",IF(T180="","要確認（名簿と照合できません）",IF(R180="","要確認（資格名がありません）",IF(S180="","要確認（取得日が読めません）",IF((IF(INDEX(入力!$N$5:$N$44,T180)=R180,1,0)+IF(INDEX(入力!$P$5:$P$44,T180)=R180,1,0)+IF(INDEX(入力!$R$5:$R$44,T180)=R180,1,0)+IF(INDEX(入力!$T$5:$T$44,T180)=R180,1,0)+IF(INDEX(入力!$V$5:$V$44,T180)=R180,1,0)+IF(INDEX(入力!$X$5:$X$44,T180)=R180,1,0))+(COUNTIFS($T$6:$T$205,T180,$R$6:$R$205,R180,$X$6:$X$205,"&lt;"&amp;X180))&gt;0,"重複","反映")))))</f>
        <v/>
      </c>
      <c r="W180">
        <f>IF(V180="反映",1,0)</f>
        <v/>
      </c>
      <c r="X180" t="n">
        <v>180</v>
      </c>
      <c r="Y180">
        <f>IF(W180=0,"",COUNTIFS($T$6:$T$205,T180,$W$6:$W$205,1,$S$6:$S$205,"&lt;"&amp;S180)+COUNTIFS($T$6:$T$205,T180,$W$6:$W$205,1,$S$6:$S$205,S180,$X$6:$X$205,"&lt;"&amp;X180)+1)</f>
        <v/>
      </c>
      <c r="Z180">
        <f>IF(Y180="","",T180&amp;"_"&amp;Y180)</f>
        <v/>
      </c>
      <c r="AA180">
        <f>SUBSTITUTE(SUBSTITUTE(SUBSTITUTE(SUBSTITUTE(SUBSTITUTE(INDEX(D180:K180,MIN(8,MAX(1,C180))),"年","/"),"月","/"),"日",""),"-","/"),".","/")</f>
        <v/>
      </c>
    </row>
    <row r="181">
      <c r="A181" s="131" t="n"/>
      <c r="B181">
        <f>TRIM(SUBSTITUTE(SUBSTITUTE(SUBSTITUTE(A181,CHAR(9)," "),"　"," "),CHAR(160)," "))</f>
        <v/>
      </c>
      <c r="C181">
        <f>IF(B181="",0,LEN(B181)-LEN(SUBSTITUTE(B181," ",""))+1)</f>
        <v/>
      </c>
      <c r="D181">
        <f>IF(C181&gt;=1,TRIM(MID(SUBSTITUTE(B181," ",REPT(" ",200)),1,200)),"")</f>
        <v/>
      </c>
      <c r="E181">
        <f>IF(C181&gt;=2,TRIM(MID(SUBSTITUTE(B181," ",REPT(" ",200)),201,200)),"")</f>
        <v/>
      </c>
      <c r="F181">
        <f>IF(C181&gt;=3,TRIM(MID(SUBSTITUTE(B181," ",REPT(" ",200)),401,200)),"")</f>
        <v/>
      </c>
      <c r="G181">
        <f>IF(C181&gt;=4,TRIM(MID(SUBSTITUTE(B181," ",REPT(" ",200)),601,200)),"")</f>
        <v/>
      </c>
      <c r="H181">
        <f>IF(C181&gt;=5,TRIM(MID(SUBSTITUTE(B181," ",REPT(" ",200)),801,200)),"")</f>
        <v/>
      </c>
      <c r="I181">
        <f>IF(C181&gt;=6,TRIM(MID(SUBSTITUTE(B181," ",REPT(" ",200)),1001,200)),"")</f>
        <v/>
      </c>
      <c r="J181">
        <f>IF(C181&gt;=7,TRIM(MID(SUBSTITUTE(B181," ",REPT(" ",200)),1201,200)),"")</f>
        <v/>
      </c>
      <c r="K181">
        <f>IF(C181&gt;=8,TRIM(MID(SUBSTITUTE(B181," ",REPT(" ",200)),1401,200)),"")</f>
        <v/>
      </c>
      <c r="L181">
        <f>SUBSTITUTE(SUBSTITUTE(SUBSTITUTE(D181,"年","-"),"組","-"),"番","")</f>
        <v/>
      </c>
      <c r="M181">
        <f>IF(D181="",0,IF(ISNUMBER(VALUE(SUBSTITUTE(L181,"-",""))),1,0))</f>
        <v/>
      </c>
      <c r="N181">
        <f>IF(M181=0,"",IFERROR(VALUE(TRIM(MID(SUBSTITUTE(L181,"-",REPT(" ",100)),101,100))),""))</f>
        <v/>
      </c>
      <c r="O181">
        <f>IF(M181=0,"",IFERROR(VALUE(TRIM(RIGHT(SUBSTITUTE(L181,"-",REPT(" ",100)),100))),""))</f>
        <v/>
      </c>
      <c r="P181">
        <f>IF(M181=1,E181,D181)</f>
        <v/>
      </c>
      <c r="Q181">
        <f>IF(C181&lt;2,"",TRIM(IF(AND(2&gt;=IF(M181=1,3,2),2&lt;=C181-IF(S181="",0,1)),E181&amp;" ","")&amp;IF(AND(3&gt;=IF(M181=1,3,2),3&lt;=C181-IF(S181="",0,1)),F181&amp;" ","")&amp;IF(AND(4&gt;=IF(M181=1,3,2),4&lt;=C181-IF(S181="",0,1)),G181&amp;" ","")&amp;IF(AND(5&gt;=IF(M181=1,3,2),5&lt;=C181-IF(S181="",0,1)),H181&amp;" ","")&amp;IF(AND(6&gt;=IF(M181=1,3,2),6&lt;=C181-IF(S181="",0,1)),I181&amp;" ","")&amp;IF(AND(7&gt;=IF(M181=1,3,2),7&lt;=C181-IF(S181="",0,1)),J181&amp;" ","")&amp;IF(AND(8&gt;=IF(M181=1,3,2),8&lt;=C181-IF(S181="",0,1)),K181&amp;" ","")))</f>
        <v/>
      </c>
      <c r="R181">
        <f>IF(Q181="","",IFERROR(VLOOKUP(Q181,資格マスタ!$A:$B,2,FALSE),Q181))</f>
        <v/>
      </c>
      <c r="S181" s="132">
        <f>IF(C181&lt;2,"",IFERROR(IF(OR(LEFT(INDEX(D181:K181,MIN(8,MAX(1,C181))),2)="令和",LEFT(INDEX(D181:K181,MIN(8,MAX(1,C181))),2)="平成",LEFT(INDEX(D181:K181,MIN(8,MAX(1,C181))),2)="昭和"),DATE(VALUE(MID(INDEX(D181:K181,MIN(8,MAX(1,C181))),3,FIND("年",INDEX(D181:K181,MIN(8,MAX(1,C181))))-3))+IF(LEFT(INDEX(D181:K181,MIN(8,MAX(1,C181))),2)="令和",2018,IF(LEFT(INDEX(D181:K181,MIN(8,MAX(1,C181))),2)="平成",1988,1925)),VALUE(MID(INDEX(D181:K181,MIN(8,MAX(1,C181))),FIND("年",INDEX(D181:K181,MIN(8,MAX(1,C181))))+1,FIND("月",INDEX(D181:K181,MIN(8,MAX(1,C181))))-FIND("年",INDEX(D181:K181,MIN(8,MAX(1,C181))))-1)),VALUE(SUBSTITUTE(MID(INDEX(D181:K181,MIN(8,MAX(1,C181))),FIND("月",INDEX(D181:K181,MIN(8,MAX(1,C181))))+1,10),"日",""))),DATE(VALUE(TRIM(MID(SUBSTITUTE(AA181,"/",REPT(" ",50)),1,50))),VALUE(TRIM(MID(SUBSTITUTE(AA181,"/",REPT(" ",50)),51,50))),VALUE(TRIM(MID(SUBSTITUTE(AA181,"/",REPT(" ",50)),101,50))))),IFERROR(DATEVALUE(INDEX(D181:K181,MIN(8,MAX(1,C181)))),"")))</f>
        <v/>
      </c>
      <c r="T181">
        <f>IF(B181="","",IFERROR(MATCH(O181,入力!$C$5:$C$44,0),IFERROR(MATCH(SUBSTITUTE(SUBSTITUTE(P181," ",""),"　",""),入力!$AJ$5:$AJ$44,0),"")))</f>
        <v/>
      </c>
      <c r="U181">
        <f>IF(T181="","",INDEX(入力!$D$5:$D$44,T181))</f>
        <v/>
      </c>
      <c r="V181">
        <f>IF(B181="","",IF(T181="","要確認（名簿と照合できません）",IF(R181="","要確認（資格名がありません）",IF(S181="","要確認（取得日が読めません）",IF((IF(INDEX(入力!$N$5:$N$44,T181)=R181,1,0)+IF(INDEX(入力!$P$5:$P$44,T181)=R181,1,0)+IF(INDEX(入力!$R$5:$R$44,T181)=R181,1,0)+IF(INDEX(入力!$T$5:$T$44,T181)=R181,1,0)+IF(INDEX(入力!$V$5:$V$44,T181)=R181,1,0)+IF(INDEX(入力!$X$5:$X$44,T181)=R181,1,0))+(COUNTIFS($T$6:$T$205,T181,$R$6:$R$205,R181,$X$6:$X$205,"&lt;"&amp;X181))&gt;0,"重複","反映")))))</f>
        <v/>
      </c>
      <c r="W181">
        <f>IF(V181="反映",1,0)</f>
        <v/>
      </c>
      <c r="X181" t="n">
        <v>181</v>
      </c>
      <c r="Y181">
        <f>IF(W181=0,"",COUNTIFS($T$6:$T$205,T181,$W$6:$W$205,1,$S$6:$S$205,"&lt;"&amp;S181)+COUNTIFS($T$6:$T$205,T181,$W$6:$W$205,1,$S$6:$S$205,S181,$X$6:$X$205,"&lt;"&amp;X181)+1)</f>
        <v/>
      </c>
      <c r="Z181">
        <f>IF(Y181="","",T181&amp;"_"&amp;Y181)</f>
        <v/>
      </c>
      <c r="AA181">
        <f>SUBSTITUTE(SUBSTITUTE(SUBSTITUTE(SUBSTITUTE(SUBSTITUTE(INDEX(D181:K181,MIN(8,MAX(1,C181))),"年","/"),"月","/"),"日",""),"-","/"),".","/")</f>
        <v/>
      </c>
    </row>
    <row r="182">
      <c r="A182" s="131" t="n"/>
      <c r="B182">
        <f>TRIM(SUBSTITUTE(SUBSTITUTE(SUBSTITUTE(A182,CHAR(9)," "),"　"," "),CHAR(160)," "))</f>
        <v/>
      </c>
      <c r="C182">
        <f>IF(B182="",0,LEN(B182)-LEN(SUBSTITUTE(B182," ",""))+1)</f>
        <v/>
      </c>
      <c r="D182">
        <f>IF(C182&gt;=1,TRIM(MID(SUBSTITUTE(B182," ",REPT(" ",200)),1,200)),"")</f>
        <v/>
      </c>
      <c r="E182">
        <f>IF(C182&gt;=2,TRIM(MID(SUBSTITUTE(B182," ",REPT(" ",200)),201,200)),"")</f>
        <v/>
      </c>
      <c r="F182">
        <f>IF(C182&gt;=3,TRIM(MID(SUBSTITUTE(B182," ",REPT(" ",200)),401,200)),"")</f>
        <v/>
      </c>
      <c r="G182">
        <f>IF(C182&gt;=4,TRIM(MID(SUBSTITUTE(B182," ",REPT(" ",200)),601,200)),"")</f>
        <v/>
      </c>
      <c r="H182">
        <f>IF(C182&gt;=5,TRIM(MID(SUBSTITUTE(B182," ",REPT(" ",200)),801,200)),"")</f>
        <v/>
      </c>
      <c r="I182">
        <f>IF(C182&gt;=6,TRIM(MID(SUBSTITUTE(B182," ",REPT(" ",200)),1001,200)),"")</f>
        <v/>
      </c>
      <c r="J182">
        <f>IF(C182&gt;=7,TRIM(MID(SUBSTITUTE(B182," ",REPT(" ",200)),1201,200)),"")</f>
        <v/>
      </c>
      <c r="K182">
        <f>IF(C182&gt;=8,TRIM(MID(SUBSTITUTE(B182," ",REPT(" ",200)),1401,200)),"")</f>
        <v/>
      </c>
      <c r="L182">
        <f>SUBSTITUTE(SUBSTITUTE(SUBSTITUTE(D182,"年","-"),"組","-"),"番","")</f>
        <v/>
      </c>
      <c r="M182">
        <f>IF(D182="",0,IF(ISNUMBER(VALUE(SUBSTITUTE(L182,"-",""))),1,0))</f>
        <v/>
      </c>
      <c r="N182">
        <f>IF(M182=0,"",IFERROR(VALUE(TRIM(MID(SUBSTITUTE(L182,"-",REPT(" ",100)),101,100))),""))</f>
        <v/>
      </c>
      <c r="O182">
        <f>IF(M182=0,"",IFERROR(VALUE(TRIM(RIGHT(SUBSTITUTE(L182,"-",REPT(" ",100)),100))),""))</f>
        <v/>
      </c>
      <c r="P182">
        <f>IF(M182=1,E182,D182)</f>
        <v/>
      </c>
      <c r="Q182">
        <f>IF(C182&lt;2,"",TRIM(IF(AND(2&gt;=IF(M182=1,3,2),2&lt;=C182-IF(S182="",0,1)),E182&amp;" ","")&amp;IF(AND(3&gt;=IF(M182=1,3,2),3&lt;=C182-IF(S182="",0,1)),F182&amp;" ","")&amp;IF(AND(4&gt;=IF(M182=1,3,2),4&lt;=C182-IF(S182="",0,1)),G182&amp;" ","")&amp;IF(AND(5&gt;=IF(M182=1,3,2),5&lt;=C182-IF(S182="",0,1)),H182&amp;" ","")&amp;IF(AND(6&gt;=IF(M182=1,3,2),6&lt;=C182-IF(S182="",0,1)),I182&amp;" ","")&amp;IF(AND(7&gt;=IF(M182=1,3,2),7&lt;=C182-IF(S182="",0,1)),J182&amp;" ","")&amp;IF(AND(8&gt;=IF(M182=1,3,2),8&lt;=C182-IF(S182="",0,1)),K182&amp;" ","")))</f>
        <v/>
      </c>
      <c r="R182">
        <f>IF(Q182="","",IFERROR(VLOOKUP(Q182,資格マスタ!$A:$B,2,FALSE),Q182))</f>
        <v/>
      </c>
      <c r="S182" s="132">
        <f>IF(C182&lt;2,"",IFERROR(IF(OR(LEFT(INDEX(D182:K182,MIN(8,MAX(1,C182))),2)="令和",LEFT(INDEX(D182:K182,MIN(8,MAX(1,C182))),2)="平成",LEFT(INDEX(D182:K182,MIN(8,MAX(1,C182))),2)="昭和"),DATE(VALUE(MID(INDEX(D182:K182,MIN(8,MAX(1,C182))),3,FIND("年",INDEX(D182:K182,MIN(8,MAX(1,C182))))-3))+IF(LEFT(INDEX(D182:K182,MIN(8,MAX(1,C182))),2)="令和",2018,IF(LEFT(INDEX(D182:K182,MIN(8,MAX(1,C182))),2)="平成",1988,1925)),VALUE(MID(INDEX(D182:K182,MIN(8,MAX(1,C182))),FIND("年",INDEX(D182:K182,MIN(8,MAX(1,C182))))+1,FIND("月",INDEX(D182:K182,MIN(8,MAX(1,C182))))-FIND("年",INDEX(D182:K182,MIN(8,MAX(1,C182))))-1)),VALUE(SUBSTITUTE(MID(INDEX(D182:K182,MIN(8,MAX(1,C182))),FIND("月",INDEX(D182:K182,MIN(8,MAX(1,C182))))+1,10),"日",""))),DATE(VALUE(TRIM(MID(SUBSTITUTE(AA182,"/",REPT(" ",50)),1,50))),VALUE(TRIM(MID(SUBSTITUTE(AA182,"/",REPT(" ",50)),51,50))),VALUE(TRIM(MID(SUBSTITUTE(AA182,"/",REPT(" ",50)),101,50))))),IFERROR(DATEVALUE(INDEX(D182:K182,MIN(8,MAX(1,C182)))),"")))</f>
        <v/>
      </c>
      <c r="T182">
        <f>IF(B182="","",IFERROR(MATCH(O182,入力!$C$5:$C$44,0),IFERROR(MATCH(SUBSTITUTE(SUBSTITUTE(P182," ",""),"　",""),入力!$AJ$5:$AJ$44,0),"")))</f>
        <v/>
      </c>
      <c r="U182">
        <f>IF(T182="","",INDEX(入力!$D$5:$D$44,T182))</f>
        <v/>
      </c>
      <c r="V182">
        <f>IF(B182="","",IF(T182="","要確認（名簿と照合できません）",IF(R182="","要確認（資格名がありません）",IF(S182="","要確認（取得日が読めません）",IF((IF(INDEX(入力!$N$5:$N$44,T182)=R182,1,0)+IF(INDEX(入力!$P$5:$P$44,T182)=R182,1,0)+IF(INDEX(入力!$R$5:$R$44,T182)=R182,1,0)+IF(INDEX(入力!$T$5:$T$44,T182)=R182,1,0)+IF(INDEX(入力!$V$5:$V$44,T182)=R182,1,0)+IF(INDEX(入力!$X$5:$X$44,T182)=R182,1,0))+(COUNTIFS($T$6:$T$205,T182,$R$6:$R$205,R182,$X$6:$X$205,"&lt;"&amp;X182))&gt;0,"重複","反映")))))</f>
        <v/>
      </c>
      <c r="W182">
        <f>IF(V182="反映",1,0)</f>
        <v/>
      </c>
      <c r="X182" t="n">
        <v>182</v>
      </c>
      <c r="Y182">
        <f>IF(W182=0,"",COUNTIFS($T$6:$T$205,T182,$W$6:$W$205,1,$S$6:$S$205,"&lt;"&amp;S182)+COUNTIFS($T$6:$T$205,T182,$W$6:$W$205,1,$S$6:$S$205,S182,$X$6:$X$205,"&lt;"&amp;X182)+1)</f>
        <v/>
      </c>
      <c r="Z182">
        <f>IF(Y182="","",T182&amp;"_"&amp;Y182)</f>
        <v/>
      </c>
      <c r="AA182">
        <f>SUBSTITUTE(SUBSTITUTE(SUBSTITUTE(SUBSTITUTE(SUBSTITUTE(INDEX(D182:K182,MIN(8,MAX(1,C182))),"年","/"),"月","/"),"日",""),"-","/"),".","/")</f>
        <v/>
      </c>
    </row>
    <row r="183">
      <c r="A183" s="131" t="n"/>
      <c r="B183">
        <f>TRIM(SUBSTITUTE(SUBSTITUTE(SUBSTITUTE(A183,CHAR(9)," "),"　"," "),CHAR(160)," "))</f>
        <v/>
      </c>
      <c r="C183">
        <f>IF(B183="",0,LEN(B183)-LEN(SUBSTITUTE(B183," ",""))+1)</f>
        <v/>
      </c>
      <c r="D183">
        <f>IF(C183&gt;=1,TRIM(MID(SUBSTITUTE(B183," ",REPT(" ",200)),1,200)),"")</f>
        <v/>
      </c>
      <c r="E183">
        <f>IF(C183&gt;=2,TRIM(MID(SUBSTITUTE(B183," ",REPT(" ",200)),201,200)),"")</f>
        <v/>
      </c>
      <c r="F183">
        <f>IF(C183&gt;=3,TRIM(MID(SUBSTITUTE(B183," ",REPT(" ",200)),401,200)),"")</f>
        <v/>
      </c>
      <c r="G183">
        <f>IF(C183&gt;=4,TRIM(MID(SUBSTITUTE(B183," ",REPT(" ",200)),601,200)),"")</f>
        <v/>
      </c>
      <c r="H183">
        <f>IF(C183&gt;=5,TRIM(MID(SUBSTITUTE(B183," ",REPT(" ",200)),801,200)),"")</f>
        <v/>
      </c>
      <c r="I183">
        <f>IF(C183&gt;=6,TRIM(MID(SUBSTITUTE(B183," ",REPT(" ",200)),1001,200)),"")</f>
        <v/>
      </c>
      <c r="J183">
        <f>IF(C183&gt;=7,TRIM(MID(SUBSTITUTE(B183," ",REPT(" ",200)),1201,200)),"")</f>
        <v/>
      </c>
      <c r="K183">
        <f>IF(C183&gt;=8,TRIM(MID(SUBSTITUTE(B183," ",REPT(" ",200)),1401,200)),"")</f>
        <v/>
      </c>
      <c r="L183">
        <f>SUBSTITUTE(SUBSTITUTE(SUBSTITUTE(D183,"年","-"),"組","-"),"番","")</f>
        <v/>
      </c>
      <c r="M183">
        <f>IF(D183="",0,IF(ISNUMBER(VALUE(SUBSTITUTE(L183,"-",""))),1,0))</f>
        <v/>
      </c>
      <c r="N183">
        <f>IF(M183=0,"",IFERROR(VALUE(TRIM(MID(SUBSTITUTE(L183,"-",REPT(" ",100)),101,100))),""))</f>
        <v/>
      </c>
      <c r="O183">
        <f>IF(M183=0,"",IFERROR(VALUE(TRIM(RIGHT(SUBSTITUTE(L183,"-",REPT(" ",100)),100))),""))</f>
        <v/>
      </c>
      <c r="P183">
        <f>IF(M183=1,E183,D183)</f>
        <v/>
      </c>
      <c r="Q183">
        <f>IF(C183&lt;2,"",TRIM(IF(AND(2&gt;=IF(M183=1,3,2),2&lt;=C183-IF(S183="",0,1)),E183&amp;" ","")&amp;IF(AND(3&gt;=IF(M183=1,3,2),3&lt;=C183-IF(S183="",0,1)),F183&amp;" ","")&amp;IF(AND(4&gt;=IF(M183=1,3,2),4&lt;=C183-IF(S183="",0,1)),G183&amp;" ","")&amp;IF(AND(5&gt;=IF(M183=1,3,2),5&lt;=C183-IF(S183="",0,1)),H183&amp;" ","")&amp;IF(AND(6&gt;=IF(M183=1,3,2),6&lt;=C183-IF(S183="",0,1)),I183&amp;" ","")&amp;IF(AND(7&gt;=IF(M183=1,3,2),7&lt;=C183-IF(S183="",0,1)),J183&amp;" ","")&amp;IF(AND(8&gt;=IF(M183=1,3,2),8&lt;=C183-IF(S183="",0,1)),K183&amp;" ","")))</f>
        <v/>
      </c>
      <c r="R183">
        <f>IF(Q183="","",IFERROR(VLOOKUP(Q183,資格マスタ!$A:$B,2,FALSE),Q183))</f>
        <v/>
      </c>
      <c r="S183" s="132">
        <f>IF(C183&lt;2,"",IFERROR(IF(OR(LEFT(INDEX(D183:K183,MIN(8,MAX(1,C183))),2)="令和",LEFT(INDEX(D183:K183,MIN(8,MAX(1,C183))),2)="平成",LEFT(INDEX(D183:K183,MIN(8,MAX(1,C183))),2)="昭和"),DATE(VALUE(MID(INDEX(D183:K183,MIN(8,MAX(1,C183))),3,FIND("年",INDEX(D183:K183,MIN(8,MAX(1,C183))))-3))+IF(LEFT(INDEX(D183:K183,MIN(8,MAX(1,C183))),2)="令和",2018,IF(LEFT(INDEX(D183:K183,MIN(8,MAX(1,C183))),2)="平成",1988,1925)),VALUE(MID(INDEX(D183:K183,MIN(8,MAX(1,C183))),FIND("年",INDEX(D183:K183,MIN(8,MAX(1,C183))))+1,FIND("月",INDEX(D183:K183,MIN(8,MAX(1,C183))))-FIND("年",INDEX(D183:K183,MIN(8,MAX(1,C183))))-1)),VALUE(SUBSTITUTE(MID(INDEX(D183:K183,MIN(8,MAX(1,C183))),FIND("月",INDEX(D183:K183,MIN(8,MAX(1,C183))))+1,10),"日",""))),DATE(VALUE(TRIM(MID(SUBSTITUTE(AA183,"/",REPT(" ",50)),1,50))),VALUE(TRIM(MID(SUBSTITUTE(AA183,"/",REPT(" ",50)),51,50))),VALUE(TRIM(MID(SUBSTITUTE(AA183,"/",REPT(" ",50)),101,50))))),IFERROR(DATEVALUE(INDEX(D183:K183,MIN(8,MAX(1,C183)))),"")))</f>
        <v/>
      </c>
      <c r="T183">
        <f>IF(B183="","",IFERROR(MATCH(O183,入力!$C$5:$C$44,0),IFERROR(MATCH(SUBSTITUTE(SUBSTITUTE(P183," ",""),"　",""),入力!$AJ$5:$AJ$44,0),"")))</f>
        <v/>
      </c>
      <c r="U183">
        <f>IF(T183="","",INDEX(入力!$D$5:$D$44,T183))</f>
        <v/>
      </c>
      <c r="V183">
        <f>IF(B183="","",IF(T183="","要確認（名簿と照合できません）",IF(R183="","要確認（資格名がありません）",IF(S183="","要確認（取得日が読めません）",IF((IF(INDEX(入力!$N$5:$N$44,T183)=R183,1,0)+IF(INDEX(入力!$P$5:$P$44,T183)=R183,1,0)+IF(INDEX(入力!$R$5:$R$44,T183)=R183,1,0)+IF(INDEX(入力!$T$5:$T$44,T183)=R183,1,0)+IF(INDEX(入力!$V$5:$V$44,T183)=R183,1,0)+IF(INDEX(入力!$X$5:$X$44,T183)=R183,1,0))+(COUNTIFS($T$6:$T$205,T183,$R$6:$R$205,R183,$X$6:$X$205,"&lt;"&amp;X183))&gt;0,"重複","反映")))))</f>
        <v/>
      </c>
      <c r="W183">
        <f>IF(V183="反映",1,0)</f>
        <v/>
      </c>
      <c r="X183" t="n">
        <v>183</v>
      </c>
      <c r="Y183">
        <f>IF(W183=0,"",COUNTIFS($T$6:$T$205,T183,$W$6:$W$205,1,$S$6:$S$205,"&lt;"&amp;S183)+COUNTIFS($T$6:$T$205,T183,$W$6:$W$205,1,$S$6:$S$205,S183,$X$6:$X$205,"&lt;"&amp;X183)+1)</f>
        <v/>
      </c>
      <c r="Z183">
        <f>IF(Y183="","",T183&amp;"_"&amp;Y183)</f>
        <v/>
      </c>
      <c r="AA183">
        <f>SUBSTITUTE(SUBSTITUTE(SUBSTITUTE(SUBSTITUTE(SUBSTITUTE(INDEX(D183:K183,MIN(8,MAX(1,C183))),"年","/"),"月","/"),"日",""),"-","/"),".","/")</f>
        <v/>
      </c>
    </row>
    <row r="184">
      <c r="A184" s="131" t="n"/>
      <c r="B184">
        <f>TRIM(SUBSTITUTE(SUBSTITUTE(SUBSTITUTE(A184,CHAR(9)," "),"　"," "),CHAR(160)," "))</f>
        <v/>
      </c>
      <c r="C184">
        <f>IF(B184="",0,LEN(B184)-LEN(SUBSTITUTE(B184," ",""))+1)</f>
        <v/>
      </c>
      <c r="D184">
        <f>IF(C184&gt;=1,TRIM(MID(SUBSTITUTE(B184," ",REPT(" ",200)),1,200)),"")</f>
        <v/>
      </c>
      <c r="E184">
        <f>IF(C184&gt;=2,TRIM(MID(SUBSTITUTE(B184," ",REPT(" ",200)),201,200)),"")</f>
        <v/>
      </c>
      <c r="F184">
        <f>IF(C184&gt;=3,TRIM(MID(SUBSTITUTE(B184," ",REPT(" ",200)),401,200)),"")</f>
        <v/>
      </c>
      <c r="G184">
        <f>IF(C184&gt;=4,TRIM(MID(SUBSTITUTE(B184," ",REPT(" ",200)),601,200)),"")</f>
        <v/>
      </c>
      <c r="H184">
        <f>IF(C184&gt;=5,TRIM(MID(SUBSTITUTE(B184," ",REPT(" ",200)),801,200)),"")</f>
        <v/>
      </c>
      <c r="I184">
        <f>IF(C184&gt;=6,TRIM(MID(SUBSTITUTE(B184," ",REPT(" ",200)),1001,200)),"")</f>
        <v/>
      </c>
      <c r="J184">
        <f>IF(C184&gt;=7,TRIM(MID(SUBSTITUTE(B184," ",REPT(" ",200)),1201,200)),"")</f>
        <v/>
      </c>
      <c r="K184">
        <f>IF(C184&gt;=8,TRIM(MID(SUBSTITUTE(B184," ",REPT(" ",200)),1401,200)),"")</f>
        <v/>
      </c>
      <c r="L184">
        <f>SUBSTITUTE(SUBSTITUTE(SUBSTITUTE(D184,"年","-"),"組","-"),"番","")</f>
        <v/>
      </c>
      <c r="M184">
        <f>IF(D184="",0,IF(ISNUMBER(VALUE(SUBSTITUTE(L184,"-",""))),1,0))</f>
        <v/>
      </c>
      <c r="N184">
        <f>IF(M184=0,"",IFERROR(VALUE(TRIM(MID(SUBSTITUTE(L184,"-",REPT(" ",100)),101,100))),""))</f>
        <v/>
      </c>
      <c r="O184">
        <f>IF(M184=0,"",IFERROR(VALUE(TRIM(RIGHT(SUBSTITUTE(L184,"-",REPT(" ",100)),100))),""))</f>
        <v/>
      </c>
      <c r="P184">
        <f>IF(M184=1,E184,D184)</f>
        <v/>
      </c>
      <c r="Q184">
        <f>IF(C184&lt;2,"",TRIM(IF(AND(2&gt;=IF(M184=1,3,2),2&lt;=C184-IF(S184="",0,1)),E184&amp;" ","")&amp;IF(AND(3&gt;=IF(M184=1,3,2),3&lt;=C184-IF(S184="",0,1)),F184&amp;" ","")&amp;IF(AND(4&gt;=IF(M184=1,3,2),4&lt;=C184-IF(S184="",0,1)),G184&amp;" ","")&amp;IF(AND(5&gt;=IF(M184=1,3,2),5&lt;=C184-IF(S184="",0,1)),H184&amp;" ","")&amp;IF(AND(6&gt;=IF(M184=1,3,2),6&lt;=C184-IF(S184="",0,1)),I184&amp;" ","")&amp;IF(AND(7&gt;=IF(M184=1,3,2),7&lt;=C184-IF(S184="",0,1)),J184&amp;" ","")&amp;IF(AND(8&gt;=IF(M184=1,3,2),8&lt;=C184-IF(S184="",0,1)),K184&amp;" ","")))</f>
        <v/>
      </c>
      <c r="R184">
        <f>IF(Q184="","",IFERROR(VLOOKUP(Q184,資格マスタ!$A:$B,2,FALSE),Q184))</f>
        <v/>
      </c>
      <c r="S184" s="132">
        <f>IF(C184&lt;2,"",IFERROR(IF(OR(LEFT(INDEX(D184:K184,MIN(8,MAX(1,C184))),2)="令和",LEFT(INDEX(D184:K184,MIN(8,MAX(1,C184))),2)="平成",LEFT(INDEX(D184:K184,MIN(8,MAX(1,C184))),2)="昭和"),DATE(VALUE(MID(INDEX(D184:K184,MIN(8,MAX(1,C184))),3,FIND("年",INDEX(D184:K184,MIN(8,MAX(1,C184))))-3))+IF(LEFT(INDEX(D184:K184,MIN(8,MAX(1,C184))),2)="令和",2018,IF(LEFT(INDEX(D184:K184,MIN(8,MAX(1,C184))),2)="平成",1988,1925)),VALUE(MID(INDEX(D184:K184,MIN(8,MAX(1,C184))),FIND("年",INDEX(D184:K184,MIN(8,MAX(1,C184))))+1,FIND("月",INDEX(D184:K184,MIN(8,MAX(1,C184))))-FIND("年",INDEX(D184:K184,MIN(8,MAX(1,C184))))-1)),VALUE(SUBSTITUTE(MID(INDEX(D184:K184,MIN(8,MAX(1,C184))),FIND("月",INDEX(D184:K184,MIN(8,MAX(1,C184))))+1,10),"日",""))),DATE(VALUE(TRIM(MID(SUBSTITUTE(AA184,"/",REPT(" ",50)),1,50))),VALUE(TRIM(MID(SUBSTITUTE(AA184,"/",REPT(" ",50)),51,50))),VALUE(TRIM(MID(SUBSTITUTE(AA184,"/",REPT(" ",50)),101,50))))),IFERROR(DATEVALUE(INDEX(D184:K184,MIN(8,MAX(1,C184)))),"")))</f>
        <v/>
      </c>
      <c r="T184">
        <f>IF(B184="","",IFERROR(MATCH(O184,入力!$C$5:$C$44,0),IFERROR(MATCH(SUBSTITUTE(SUBSTITUTE(P184," ",""),"　",""),入力!$AJ$5:$AJ$44,0),"")))</f>
        <v/>
      </c>
      <c r="U184">
        <f>IF(T184="","",INDEX(入力!$D$5:$D$44,T184))</f>
        <v/>
      </c>
      <c r="V184">
        <f>IF(B184="","",IF(T184="","要確認（名簿と照合できません）",IF(R184="","要確認（資格名がありません）",IF(S184="","要確認（取得日が読めません）",IF((IF(INDEX(入力!$N$5:$N$44,T184)=R184,1,0)+IF(INDEX(入力!$P$5:$P$44,T184)=R184,1,0)+IF(INDEX(入力!$R$5:$R$44,T184)=R184,1,0)+IF(INDEX(入力!$T$5:$T$44,T184)=R184,1,0)+IF(INDEX(入力!$V$5:$V$44,T184)=R184,1,0)+IF(INDEX(入力!$X$5:$X$44,T184)=R184,1,0))+(COUNTIFS($T$6:$T$205,T184,$R$6:$R$205,R184,$X$6:$X$205,"&lt;"&amp;X184))&gt;0,"重複","反映")))))</f>
        <v/>
      </c>
      <c r="W184">
        <f>IF(V184="反映",1,0)</f>
        <v/>
      </c>
      <c r="X184" t="n">
        <v>184</v>
      </c>
      <c r="Y184">
        <f>IF(W184=0,"",COUNTIFS($T$6:$T$205,T184,$W$6:$W$205,1,$S$6:$S$205,"&lt;"&amp;S184)+COUNTIFS($T$6:$T$205,T184,$W$6:$W$205,1,$S$6:$S$205,S184,$X$6:$X$205,"&lt;"&amp;X184)+1)</f>
        <v/>
      </c>
      <c r="Z184">
        <f>IF(Y184="","",T184&amp;"_"&amp;Y184)</f>
        <v/>
      </c>
      <c r="AA184">
        <f>SUBSTITUTE(SUBSTITUTE(SUBSTITUTE(SUBSTITUTE(SUBSTITUTE(INDEX(D184:K184,MIN(8,MAX(1,C184))),"年","/"),"月","/"),"日",""),"-","/"),".","/")</f>
        <v/>
      </c>
    </row>
    <row r="185">
      <c r="A185" s="131" t="n"/>
      <c r="B185">
        <f>TRIM(SUBSTITUTE(SUBSTITUTE(SUBSTITUTE(A185,CHAR(9)," "),"　"," "),CHAR(160)," "))</f>
        <v/>
      </c>
      <c r="C185">
        <f>IF(B185="",0,LEN(B185)-LEN(SUBSTITUTE(B185," ",""))+1)</f>
        <v/>
      </c>
      <c r="D185">
        <f>IF(C185&gt;=1,TRIM(MID(SUBSTITUTE(B185," ",REPT(" ",200)),1,200)),"")</f>
        <v/>
      </c>
      <c r="E185">
        <f>IF(C185&gt;=2,TRIM(MID(SUBSTITUTE(B185," ",REPT(" ",200)),201,200)),"")</f>
        <v/>
      </c>
      <c r="F185">
        <f>IF(C185&gt;=3,TRIM(MID(SUBSTITUTE(B185," ",REPT(" ",200)),401,200)),"")</f>
        <v/>
      </c>
      <c r="G185">
        <f>IF(C185&gt;=4,TRIM(MID(SUBSTITUTE(B185," ",REPT(" ",200)),601,200)),"")</f>
        <v/>
      </c>
      <c r="H185">
        <f>IF(C185&gt;=5,TRIM(MID(SUBSTITUTE(B185," ",REPT(" ",200)),801,200)),"")</f>
        <v/>
      </c>
      <c r="I185">
        <f>IF(C185&gt;=6,TRIM(MID(SUBSTITUTE(B185," ",REPT(" ",200)),1001,200)),"")</f>
        <v/>
      </c>
      <c r="J185">
        <f>IF(C185&gt;=7,TRIM(MID(SUBSTITUTE(B185," ",REPT(" ",200)),1201,200)),"")</f>
        <v/>
      </c>
      <c r="K185">
        <f>IF(C185&gt;=8,TRIM(MID(SUBSTITUTE(B185," ",REPT(" ",200)),1401,200)),"")</f>
        <v/>
      </c>
      <c r="L185">
        <f>SUBSTITUTE(SUBSTITUTE(SUBSTITUTE(D185,"年","-"),"組","-"),"番","")</f>
        <v/>
      </c>
      <c r="M185">
        <f>IF(D185="",0,IF(ISNUMBER(VALUE(SUBSTITUTE(L185,"-",""))),1,0))</f>
        <v/>
      </c>
      <c r="N185">
        <f>IF(M185=0,"",IFERROR(VALUE(TRIM(MID(SUBSTITUTE(L185,"-",REPT(" ",100)),101,100))),""))</f>
        <v/>
      </c>
      <c r="O185">
        <f>IF(M185=0,"",IFERROR(VALUE(TRIM(RIGHT(SUBSTITUTE(L185,"-",REPT(" ",100)),100))),""))</f>
        <v/>
      </c>
      <c r="P185">
        <f>IF(M185=1,E185,D185)</f>
        <v/>
      </c>
      <c r="Q185">
        <f>IF(C185&lt;2,"",TRIM(IF(AND(2&gt;=IF(M185=1,3,2),2&lt;=C185-IF(S185="",0,1)),E185&amp;" ","")&amp;IF(AND(3&gt;=IF(M185=1,3,2),3&lt;=C185-IF(S185="",0,1)),F185&amp;" ","")&amp;IF(AND(4&gt;=IF(M185=1,3,2),4&lt;=C185-IF(S185="",0,1)),G185&amp;" ","")&amp;IF(AND(5&gt;=IF(M185=1,3,2),5&lt;=C185-IF(S185="",0,1)),H185&amp;" ","")&amp;IF(AND(6&gt;=IF(M185=1,3,2),6&lt;=C185-IF(S185="",0,1)),I185&amp;" ","")&amp;IF(AND(7&gt;=IF(M185=1,3,2),7&lt;=C185-IF(S185="",0,1)),J185&amp;" ","")&amp;IF(AND(8&gt;=IF(M185=1,3,2),8&lt;=C185-IF(S185="",0,1)),K185&amp;" ","")))</f>
        <v/>
      </c>
      <c r="R185">
        <f>IF(Q185="","",IFERROR(VLOOKUP(Q185,資格マスタ!$A:$B,2,FALSE),Q185))</f>
        <v/>
      </c>
      <c r="S185" s="132">
        <f>IF(C185&lt;2,"",IFERROR(IF(OR(LEFT(INDEX(D185:K185,MIN(8,MAX(1,C185))),2)="令和",LEFT(INDEX(D185:K185,MIN(8,MAX(1,C185))),2)="平成",LEFT(INDEX(D185:K185,MIN(8,MAX(1,C185))),2)="昭和"),DATE(VALUE(MID(INDEX(D185:K185,MIN(8,MAX(1,C185))),3,FIND("年",INDEX(D185:K185,MIN(8,MAX(1,C185))))-3))+IF(LEFT(INDEX(D185:K185,MIN(8,MAX(1,C185))),2)="令和",2018,IF(LEFT(INDEX(D185:K185,MIN(8,MAX(1,C185))),2)="平成",1988,1925)),VALUE(MID(INDEX(D185:K185,MIN(8,MAX(1,C185))),FIND("年",INDEX(D185:K185,MIN(8,MAX(1,C185))))+1,FIND("月",INDEX(D185:K185,MIN(8,MAX(1,C185))))-FIND("年",INDEX(D185:K185,MIN(8,MAX(1,C185))))-1)),VALUE(SUBSTITUTE(MID(INDEX(D185:K185,MIN(8,MAX(1,C185))),FIND("月",INDEX(D185:K185,MIN(8,MAX(1,C185))))+1,10),"日",""))),DATE(VALUE(TRIM(MID(SUBSTITUTE(AA185,"/",REPT(" ",50)),1,50))),VALUE(TRIM(MID(SUBSTITUTE(AA185,"/",REPT(" ",50)),51,50))),VALUE(TRIM(MID(SUBSTITUTE(AA185,"/",REPT(" ",50)),101,50))))),IFERROR(DATEVALUE(INDEX(D185:K185,MIN(8,MAX(1,C185)))),"")))</f>
        <v/>
      </c>
      <c r="T185">
        <f>IF(B185="","",IFERROR(MATCH(O185,入力!$C$5:$C$44,0),IFERROR(MATCH(SUBSTITUTE(SUBSTITUTE(P185," ",""),"　",""),入力!$AJ$5:$AJ$44,0),"")))</f>
        <v/>
      </c>
      <c r="U185">
        <f>IF(T185="","",INDEX(入力!$D$5:$D$44,T185))</f>
        <v/>
      </c>
      <c r="V185">
        <f>IF(B185="","",IF(T185="","要確認（名簿と照合できません）",IF(R185="","要確認（資格名がありません）",IF(S185="","要確認（取得日が読めません）",IF((IF(INDEX(入力!$N$5:$N$44,T185)=R185,1,0)+IF(INDEX(入力!$P$5:$P$44,T185)=R185,1,0)+IF(INDEX(入力!$R$5:$R$44,T185)=R185,1,0)+IF(INDEX(入力!$T$5:$T$44,T185)=R185,1,0)+IF(INDEX(入力!$V$5:$V$44,T185)=R185,1,0)+IF(INDEX(入力!$X$5:$X$44,T185)=R185,1,0))+(COUNTIFS($T$6:$T$205,T185,$R$6:$R$205,R185,$X$6:$X$205,"&lt;"&amp;X185))&gt;0,"重複","反映")))))</f>
        <v/>
      </c>
      <c r="W185">
        <f>IF(V185="反映",1,0)</f>
        <v/>
      </c>
      <c r="X185" t="n">
        <v>185</v>
      </c>
      <c r="Y185">
        <f>IF(W185=0,"",COUNTIFS($T$6:$T$205,T185,$W$6:$W$205,1,$S$6:$S$205,"&lt;"&amp;S185)+COUNTIFS($T$6:$T$205,T185,$W$6:$W$205,1,$S$6:$S$205,S185,$X$6:$X$205,"&lt;"&amp;X185)+1)</f>
        <v/>
      </c>
      <c r="Z185">
        <f>IF(Y185="","",T185&amp;"_"&amp;Y185)</f>
        <v/>
      </c>
      <c r="AA185">
        <f>SUBSTITUTE(SUBSTITUTE(SUBSTITUTE(SUBSTITUTE(SUBSTITUTE(INDEX(D185:K185,MIN(8,MAX(1,C185))),"年","/"),"月","/"),"日",""),"-","/"),".","/")</f>
        <v/>
      </c>
    </row>
    <row r="186">
      <c r="A186" s="131" t="n"/>
      <c r="B186">
        <f>TRIM(SUBSTITUTE(SUBSTITUTE(SUBSTITUTE(A186,CHAR(9)," "),"　"," "),CHAR(160)," "))</f>
        <v/>
      </c>
      <c r="C186">
        <f>IF(B186="",0,LEN(B186)-LEN(SUBSTITUTE(B186," ",""))+1)</f>
        <v/>
      </c>
      <c r="D186">
        <f>IF(C186&gt;=1,TRIM(MID(SUBSTITUTE(B186," ",REPT(" ",200)),1,200)),"")</f>
        <v/>
      </c>
      <c r="E186">
        <f>IF(C186&gt;=2,TRIM(MID(SUBSTITUTE(B186," ",REPT(" ",200)),201,200)),"")</f>
        <v/>
      </c>
      <c r="F186">
        <f>IF(C186&gt;=3,TRIM(MID(SUBSTITUTE(B186," ",REPT(" ",200)),401,200)),"")</f>
        <v/>
      </c>
      <c r="G186">
        <f>IF(C186&gt;=4,TRIM(MID(SUBSTITUTE(B186," ",REPT(" ",200)),601,200)),"")</f>
        <v/>
      </c>
      <c r="H186">
        <f>IF(C186&gt;=5,TRIM(MID(SUBSTITUTE(B186," ",REPT(" ",200)),801,200)),"")</f>
        <v/>
      </c>
      <c r="I186">
        <f>IF(C186&gt;=6,TRIM(MID(SUBSTITUTE(B186," ",REPT(" ",200)),1001,200)),"")</f>
        <v/>
      </c>
      <c r="J186">
        <f>IF(C186&gt;=7,TRIM(MID(SUBSTITUTE(B186," ",REPT(" ",200)),1201,200)),"")</f>
        <v/>
      </c>
      <c r="K186">
        <f>IF(C186&gt;=8,TRIM(MID(SUBSTITUTE(B186," ",REPT(" ",200)),1401,200)),"")</f>
        <v/>
      </c>
      <c r="L186">
        <f>SUBSTITUTE(SUBSTITUTE(SUBSTITUTE(D186,"年","-"),"組","-"),"番","")</f>
        <v/>
      </c>
      <c r="M186">
        <f>IF(D186="",0,IF(ISNUMBER(VALUE(SUBSTITUTE(L186,"-",""))),1,0))</f>
        <v/>
      </c>
      <c r="N186">
        <f>IF(M186=0,"",IFERROR(VALUE(TRIM(MID(SUBSTITUTE(L186,"-",REPT(" ",100)),101,100))),""))</f>
        <v/>
      </c>
      <c r="O186">
        <f>IF(M186=0,"",IFERROR(VALUE(TRIM(RIGHT(SUBSTITUTE(L186,"-",REPT(" ",100)),100))),""))</f>
        <v/>
      </c>
      <c r="P186">
        <f>IF(M186=1,E186,D186)</f>
        <v/>
      </c>
      <c r="Q186">
        <f>IF(C186&lt;2,"",TRIM(IF(AND(2&gt;=IF(M186=1,3,2),2&lt;=C186-IF(S186="",0,1)),E186&amp;" ","")&amp;IF(AND(3&gt;=IF(M186=1,3,2),3&lt;=C186-IF(S186="",0,1)),F186&amp;" ","")&amp;IF(AND(4&gt;=IF(M186=1,3,2),4&lt;=C186-IF(S186="",0,1)),G186&amp;" ","")&amp;IF(AND(5&gt;=IF(M186=1,3,2),5&lt;=C186-IF(S186="",0,1)),H186&amp;" ","")&amp;IF(AND(6&gt;=IF(M186=1,3,2),6&lt;=C186-IF(S186="",0,1)),I186&amp;" ","")&amp;IF(AND(7&gt;=IF(M186=1,3,2),7&lt;=C186-IF(S186="",0,1)),J186&amp;" ","")&amp;IF(AND(8&gt;=IF(M186=1,3,2),8&lt;=C186-IF(S186="",0,1)),K186&amp;" ","")))</f>
        <v/>
      </c>
      <c r="R186">
        <f>IF(Q186="","",IFERROR(VLOOKUP(Q186,資格マスタ!$A:$B,2,FALSE),Q186))</f>
        <v/>
      </c>
      <c r="S186" s="132">
        <f>IF(C186&lt;2,"",IFERROR(IF(OR(LEFT(INDEX(D186:K186,MIN(8,MAX(1,C186))),2)="令和",LEFT(INDEX(D186:K186,MIN(8,MAX(1,C186))),2)="平成",LEFT(INDEX(D186:K186,MIN(8,MAX(1,C186))),2)="昭和"),DATE(VALUE(MID(INDEX(D186:K186,MIN(8,MAX(1,C186))),3,FIND("年",INDEX(D186:K186,MIN(8,MAX(1,C186))))-3))+IF(LEFT(INDEX(D186:K186,MIN(8,MAX(1,C186))),2)="令和",2018,IF(LEFT(INDEX(D186:K186,MIN(8,MAX(1,C186))),2)="平成",1988,1925)),VALUE(MID(INDEX(D186:K186,MIN(8,MAX(1,C186))),FIND("年",INDEX(D186:K186,MIN(8,MAX(1,C186))))+1,FIND("月",INDEX(D186:K186,MIN(8,MAX(1,C186))))-FIND("年",INDEX(D186:K186,MIN(8,MAX(1,C186))))-1)),VALUE(SUBSTITUTE(MID(INDEX(D186:K186,MIN(8,MAX(1,C186))),FIND("月",INDEX(D186:K186,MIN(8,MAX(1,C186))))+1,10),"日",""))),DATE(VALUE(TRIM(MID(SUBSTITUTE(AA186,"/",REPT(" ",50)),1,50))),VALUE(TRIM(MID(SUBSTITUTE(AA186,"/",REPT(" ",50)),51,50))),VALUE(TRIM(MID(SUBSTITUTE(AA186,"/",REPT(" ",50)),101,50))))),IFERROR(DATEVALUE(INDEX(D186:K186,MIN(8,MAX(1,C186)))),"")))</f>
        <v/>
      </c>
      <c r="T186">
        <f>IF(B186="","",IFERROR(MATCH(O186,入力!$C$5:$C$44,0),IFERROR(MATCH(SUBSTITUTE(SUBSTITUTE(P186," ",""),"　",""),入力!$AJ$5:$AJ$44,0),"")))</f>
        <v/>
      </c>
      <c r="U186">
        <f>IF(T186="","",INDEX(入力!$D$5:$D$44,T186))</f>
        <v/>
      </c>
      <c r="V186">
        <f>IF(B186="","",IF(T186="","要確認（名簿と照合できません）",IF(R186="","要確認（資格名がありません）",IF(S186="","要確認（取得日が読めません）",IF((IF(INDEX(入力!$N$5:$N$44,T186)=R186,1,0)+IF(INDEX(入力!$P$5:$P$44,T186)=R186,1,0)+IF(INDEX(入力!$R$5:$R$44,T186)=R186,1,0)+IF(INDEX(入力!$T$5:$T$44,T186)=R186,1,0)+IF(INDEX(入力!$V$5:$V$44,T186)=R186,1,0)+IF(INDEX(入力!$X$5:$X$44,T186)=R186,1,0))+(COUNTIFS($T$6:$T$205,T186,$R$6:$R$205,R186,$X$6:$X$205,"&lt;"&amp;X186))&gt;0,"重複","反映")))))</f>
        <v/>
      </c>
      <c r="W186">
        <f>IF(V186="反映",1,0)</f>
        <v/>
      </c>
      <c r="X186" t="n">
        <v>186</v>
      </c>
      <c r="Y186">
        <f>IF(W186=0,"",COUNTIFS($T$6:$T$205,T186,$W$6:$W$205,1,$S$6:$S$205,"&lt;"&amp;S186)+COUNTIFS($T$6:$T$205,T186,$W$6:$W$205,1,$S$6:$S$205,S186,$X$6:$X$205,"&lt;"&amp;X186)+1)</f>
        <v/>
      </c>
      <c r="Z186">
        <f>IF(Y186="","",T186&amp;"_"&amp;Y186)</f>
        <v/>
      </c>
      <c r="AA186">
        <f>SUBSTITUTE(SUBSTITUTE(SUBSTITUTE(SUBSTITUTE(SUBSTITUTE(INDEX(D186:K186,MIN(8,MAX(1,C186))),"年","/"),"月","/"),"日",""),"-","/"),".","/")</f>
        <v/>
      </c>
    </row>
    <row r="187">
      <c r="A187" s="131" t="n"/>
      <c r="B187">
        <f>TRIM(SUBSTITUTE(SUBSTITUTE(SUBSTITUTE(A187,CHAR(9)," "),"　"," "),CHAR(160)," "))</f>
        <v/>
      </c>
      <c r="C187">
        <f>IF(B187="",0,LEN(B187)-LEN(SUBSTITUTE(B187," ",""))+1)</f>
        <v/>
      </c>
      <c r="D187">
        <f>IF(C187&gt;=1,TRIM(MID(SUBSTITUTE(B187," ",REPT(" ",200)),1,200)),"")</f>
        <v/>
      </c>
      <c r="E187">
        <f>IF(C187&gt;=2,TRIM(MID(SUBSTITUTE(B187," ",REPT(" ",200)),201,200)),"")</f>
        <v/>
      </c>
      <c r="F187">
        <f>IF(C187&gt;=3,TRIM(MID(SUBSTITUTE(B187," ",REPT(" ",200)),401,200)),"")</f>
        <v/>
      </c>
      <c r="G187">
        <f>IF(C187&gt;=4,TRIM(MID(SUBSTITUTE(B187," ",REPT(" ",200)),601,200)),"")</f>
        <v/>
      </c>
      <c r="H187">
        <f>IF(C187&gt;=5,TRIM(MID(SUBSTITUTE(B187," ",REPT(" ",200)),801,200)),"")</f>
        <v/>
      </c>
      <c r="I187">
        <f>IF(C187&gt;=6,TRIM(MID(SUBSTITUTE(B187," ",REPT(" ",200)),1001,200)),"")</f>
        <v/>
      </c>
      <c r="J187">
        <f>IF(C187&gt;=7,TRIM(MID(SUBSTITUTE(B187," ",REPT(" ",200)),1201,200)),"")</f>
        <v/>
      </c>
      <c r="K187">
        <f>IF(C187&gt;=8,TRIM(MID(SUBSTITUTE(B187," ",REPT(" ",200)),1401,200)),"")</f>
        <v/>
      </c>
      <c r="L187">
        <f>SUBSTITUTE(SUBSTITUTE(SUBSTITUTE(D187,"年","-"),"組","-"),"番","")</f>
        <v/>
      </c>
      <c r="M187">
        <f>IF(D187="",0,IF(ISNUMBER(VALUE(SUBSTITUTE(L187,"-",""))),1,0))</f>
        <v/>
      </c>
      <c r="N187">
        <f>IF(M187=0,"",IFERROR(VALUE(TRIM(MID(SUBSTITUTE(L187,"-",REPT(" ",100)),101,100))),""))</f>
        <v/>
      </c>
      <c r="O187">
        <f>IF(M187=0,"",IFERROR(VALUE(TRIM(RIGHT(SUBSTITUTE(L187,"-",REPT(" ",100)),100))),""))</f>
        <v/>
      </c>
      <c r="P187">
        <f>IF(M187=1,E187,D187)</f>
        <v/>
      </c>
      <c r="Q187">
        <f>IF(C187&lt;2,"",TRIM(IF(AND(2&gt;=IF(M187=1,3,2),2&lt;=C187-IF(S187="",0,1)),E187&amp;" ","")&amp;IF(AND(3&gt;=IF(M187=1,3,2),3&lt;=C187-IF(S187="",0,1)),F187&amp;" ","")&amp;IF(AND(4&gt;=IF(M187=1,3,2),4&lt;=C187-IF(S187="",0,1)),G187&amp;" ","")&amp;IF(AND(5&gt;=IF(M187=1,3,2),5&lt;=C187-IF(S187="",0,1)),H187&amp;" ","")&amp;IF(AND(6&gt;=IF(M187=1,3,2),6&lt;=C187-IF(S187="",0,1)),I187&amp;" ","")&amp;IF(AND(7&gt;=IF(M187=1,3,2),7&lt;=C187-IF(S187="",0,1)),J187&amp;" ","")&amp;IF(AND(8&gt;=IF(M187=1,3,2),8&lt;=C187-IF(S187="",0,1)),K187&amp;" ","")))</f>
        <v/>
      </c>
      <c r="R187">
        <f>IF(Q187="","",IFERROR(VLOOKUP(Q187,資格マスタ!$A:$B,2,FALSE),Q187))</f>
        <v/>
      </c>
      <c r="S187" s="132">
        <f>IF(C187&lt;2,"",IFERROR(IF(OR(LEFT(INDEX(D187:K187,MIN(8,MAX(1,C187))),2)="令和",LEFT(INDEX(D187:K187,MIN(8,MAX(1,C187))),2)="平成",LEFT(INDEX(D187:K187,MIN(8,MAX(1,C187))),2)="昭和"),DATE(VALUE(MID(INDEX(D187:K187,MIN(8,MAX(1,C187))),3,FIND("年",INDEX(D187:K187,MIN(8,MAX(1,C187))))-3))+IF(LEFT(INDEX(D187:K187,MIN(8,MAX(1,C187))),2)="令和",2018,IF(LEFT(INDEX(D187:K187,MIN(8,MAX(1,C187))),2)="平成",1988,1925)),VALUE(MID(INDEX(D187:K187,MIN(8,MAX(1,C187))),FIND("年",INDEX(D187:K187,MIN(8,MAX(1,C187))))+1,FIND("月",INDEX(D187:K187,MIN(8,MAX(1,C187))))-FIND("年",INDEX(D187:K187,MIN(8,MAX(1,C187))))-1)),VALUE(SUBSTITUTE(MID(INDEX(D187:K187,MIN(8,MAX(1,C187))),FIND("月",INDEX(D187:K187,MIN(8,MAX(1,C187))))+1,10),"日",""))),DATE(VALUE(TRIM(MID(SUBSTITUTE(AA187,"/",REPT(" ",50)),1,50))),VALUE(TRIM(MID(SUBSTITUTE(AA187,"/",REPT(" ",50)),51,50))),VALUE(TRIM(MID(SUBSTITUTE(AA187,"/",REPT(" ",50)),101,50))))),IFERROR(DATEVALUE(INDEX(D187:K187,MIN(8,MAX(1,C187)))),"")))</f>
        <v/>
      </c>
      <c r="T187">
        <f>IF(B187="","",IFERROR(MATCH(O187,入力!$C$5:$C$44,0),IFERROR(MATCH(SUBSTITUTE(SUBSTITUTE(P187," ",""),"　",""),入力!$AJ$5:$AJ$44,0),"")))</f>
        <v/>
      </c>
      <c r="U187">
        <f>IF(T187="","",INDEX(入力!$D$5:$D$44,T187))</f>
        <v/>
      </c>
      <c r="V187">
        <f>IF(B187="","",IF(T187="","要確認（名簿と照合できません）",IF(R187="","要確認（資格名がありません）",IF(S187="","要確認（取得日が読めません）",IF((IF(INDEX(入力!$N$5:$N$44,T187)=R187,1,0)+IF(INDEX(入力!$P$5:$P$44,T187)=R187,1,0)+IF(INDEX(入力!$R$5:$R$44,T187)=R187,1,0)+IF(INDEX(入力!$T$5:$T$44,T187)=R187,1,0)+IF(INDEX(入力!$V$5:$V$44,T187)=R187,1,0)+IF(INDEX(入力!$X$5:$X$44,T187)=R187,1,0))+(COUNTIFS($T$6:$T$205,T187,$R$6:$R$205,R187,$X$6:$X$205,"&lt;"&amp;X187))&gt;0,"重複","反映")))))</f>
        <v/>
      </c>
      <c r="W187">
        <f>IF(V187="反映",1,0)</f>
        <v/>
      </c>
      <c r="X187" t="n">
        <v>187</v>
      </c>
      <c r="Y187">
        <f>IF(W187=0,"",COUNTIFS($T$6:$T$205,T187,$W$6:$W$205,1,$S$6:$S$205,"&lt;"&amp;S187)+COUNTIFS($T$6:$T$205,T187,$W$6:$W$205,1,$S$6:$S$205,S187,$X$6:$X$205,"&lt;"&amp;X187)+1)</f>
        <v/>
      </c>
      <c r="Z187">
        <f>IF(Y187="","",T187&amp;"_"&amp;Y187)</f>
        <v/>
      </c>
      <c r="AA187">
        <f>SUBSTITUTE(SUBSTITUTE(SUBSTITUTE(SUBSTITUTE(SUBSTITUTE(INDEX(D187:K187,MIN(8,MAX(1,C187))),"年","/"),"月","/"),"日",""),"-","/"),".","/")</f>
        <v/>
      </c>
    </row>
    <row r="188">
      <c r="A188" s="131" t="n"/>
      <c r="B188">
        <f>TRIM(SUBSTITUTE(SUBSTITUTE(SUBSTITUTE(A188,CHAR(9)," "),"　"," "),CHAR(160)," "))</f>
        <v/>
      </c>
      <c r="C188">
        <f>IF(B188="",0,LEN(B188)-LEN(SUBSTITUTE(B188," ",""))+1)</f>
        <v/>
      </c>
      <c r="D188">
        <f>IF(C188&gt;=1,TRIM(MID(SUBSTITUTE(B188," ",REPT(" ",200)),1,200)),"")</f>
        <v/>
      </c>
      <c r="E188">
        <f>IF(C188&gt;=2,TRIM(MID(SUBSTITUTE(B188," ",REPT(" ",200)),201,200)),"")</f>
        <v/>
      </c>
      <c r="F188">
        <f>IF(C188&gt;=3,TRIM(MID(SUBSTITUTE(B188," ",REPT(" ",200)),401,200)),"")</f>
        <v/>
      </c>
      <c r="G188">
        <f>IF(C188&gt;=4,TRIM(MID(SUBSTITUTE(B188," ",REPT(" ",200)),601,200)),"")</f>
        <v/>
      </c>
      <c r="H188">
        <f>IF(C188&gt;=5,TRIM(MID(SUBSTITUTE(B188," ",REPT(" ",200)),801,200)),"")</f>
        <v/>
      </c>
      <c r="I188">
        <f>IF(C188&gt;=6,TRIM(MID(SUBSTITUTE(B188," ",REPT(" ",200)),1001,200)),"")</f>
        <v/>
      </c>
      <c r="J188">
        <f>IF(C188&gt;=7,TRIM(MID(SUBSTITUTE(B188," ",REPT(" ",200)),1201,200)),"")</f>
        <v/>
      </c>
      <c r="K188">
        <f>IF(C188&gt;=8,TRIM(MID(SUBSTITUTE(B188," ",REPT(" ",200)),1401,200)),"")</f>
        <v/>
      </c>
      <c r="L188">
        <f>SUBSTITUTE(SUBSTITUTE(SUBSTITUTE(D188,"年","-"),"組","-"),"番","")</f>
        <v/>
      </c>
      <c r="M188">
        <f>IF(D188="",0,IF(ISNUMBER(VALUE(SUBSTITUTE(L188,"-",""))),1,0))</f>
        <v/>
      </c>
      <c r="N188">
        <f>IF(M188=0,"",IFERROR(VALUE(TRIM(MID(SUBSTITUTE(L188,"-",REPT(" ",100)),101,100))),""))</f>
        <v/>
      </c>
      <c r="O188">
        <f>IF(M188=0,"",IFERROR(VALUE(TRIM(RIGHT(SUBSTITUTE(L188,"-",REPT(" ",100)),100))),""))</f>
        <v/>
      </c>
      <c r="P188">
        <f>IF(M188=1,E188,D188)</f>
        <v/>
      </c>
      <c r="Q188">
        <f>IF(C188&lt;2,"",TRIM(IF(AND(2&gt;=IF(M188=1,3,2),2&lt;=C188-IF(S188="",0,1)),E188&amp;" ","")&amp;IF(AND(3&gt;=IF(M188=1,3,2),3&lt;=C188-IF(S188="",0,1)),F188&amp;" ","")&amp;IF(AND(4&gt;=IF(M188=1,3,2),4&lt;=C188-IF(S188="",0,1)),G188&amp;" ","")&amp;IF(AND(5&gt;=IF(M188=1,3,2),5&lt;=C188-IF(S188="",0,1)),H188&amp;" ","")&amp;IF(AND(6&gt;=IF(M188=1,3,2),6&lt;=C188-IF(S188="",0,1)),I188&amp;" ","")&amp;IF(AND(7&gt;=IF(M188=1,3,2),7&lt;=C188-IF(S188="",0,1)),J188&amp;" ","")&amp;IF(AND(8&gt;=IF(M188=1,3,2),8&lt;=C188-IF(S188="",0,1)),K188&amp;" ","")))</f>
        <v/>
      </c>
      <c r="R188">
        <f>IF(Q188="","",IFERROR(VLOOKUP(Q188,資格マスタ!$A:$B,2,FALSE),Q188))</f>
        <v/>
      </c>
      <c r="S188" s="132">
        <f>IF(C188&lt;2,"",IFERROR(IF(OR(LEFT(INDEX(D188:K188,MIN(8,MAX(1,C188))),2)="令和",LEFT(INDEX(D188:K188,MIN(8,MAX(1,C188))),2)="平成",LEFT(INDEX(D188:K188,MIN(8,MAX(1,C188))),2)="昭和"),DATE(VALUE(MID(INDEX(D188:K188,MIN(8,MAX(1,C188))),3,FIND("年",INDEX(D188:K188,MIN(8,MAX(1,C188))))-3))+IF(LEFT(INDEX(D188:K188,MIN(8,MAX(1,C188))),2)="令和",2018,IF(LEFT(INDEX(D188:K188,MIN(8,MAX(1,C188))),2)="平成",1988,1925)),VALUE(MID(INDEX(D188:K188,MIN(8,MAX(1,C188))),FIND("年",INDEX(D188:K188,MIN(8,MAX(1,C188))))+1,FIND("月",INDEX(D188:K188,MIN(8,MAX(1,C188))))-FIND("年",INDEX(D188:K188,MIN(8,MAX(1,C188))))-1)),VALUE(SUBSTITUTE(MID(INDEX(D188:K188,MIN(8,MAX(1,C188))),FIND("月",INDEX(D188:K188,MIN(8,MAX(1,C188))))+1,10),"日",""))),DATE(VALUE(TRIM(MID(SUBSTITUTE(AA188,"/",REPT(" ",50)),1,50))),VALUE(TRIM(MID(SUBSTITUTE(AA188,"/",REPT(" ",50)),51,50))),VALUE(TRIM(MID(SUBSTITUTE(AA188,"/",REPT(" ",50)),101,50))))),IFERROR(DATEVALUE(INDEX(D188:K188,MIN(8,MAX(1,C188)))),"")))</f>
        <v/>
      </c>
      <c r="T188">
        <f>IF(B188="","",IFERROR(MATCH(O188,入力!$C$5:$C$44,0),IFERROR(MATCH(SUBSTITUTE(SUBSTITUTE(P188," ",""),"　",""),入力!$AJ$5:$AJ$44,0),"")))</f>
        <v/>
      </c>
      <c r="U188">
        <f>IF(T188="","",INDEX(入力!$D$5:$D$44,T188))</f>
        <v/>
      </c>
      <c r="V188">
        <f>IF(B188="","",IF(T188="","要確認（名簿と照合できません）",IF(R188="","要確認（資格名がありません）",IF(S188="","要確認（取得日が読めません）",IF((IF(INDEX(入力!$N$5:$N$44,T188)=R188,1,0)+IF(INDEX(入力!$P$5:$P$44,T188)=R188,1,0)+IF(INDEX(入力!$R$5:$R$44,T188)=R188,1,0)+IF(INDEX(入力!$T$5:$T$44,T188)=R188,1,0)+IF(INDEX(入力!$V$5:$V$44,T188)=R188,1,0)+IF(INDEX(入力!$X$5:$X$44,T188)=R188,1,0))+(COUNTIFS($T$6:$T$205,T188,$R$6:$R$205,R188,$X$6:$X$205,"&lt;"&amp;X188))&gt;0,"重複","反映")))))</f>
        <v/>
      </c>
      <c r="W188">
        <f>IF(V188="反映",1,0)</f>
        <v/>
      </c>
      <c r="X188" t="n">
        <v>188</v>
      </c>
      <c r="Y188">
        <f>IF(W188=0,"",COUNTIFS($T$6:$T$205,T188,$W$6:$W$205,1,$S$6:$S$205,"&lt;"&amp;S188)+COUNTIFS($T$6:$T$205,T188,$W$6:$W$205,1,$S$6:$S$205,S188,$X$6:$X$205,"&lt;"&amp;X188)+1)</f>
        <v/>
      </c>
      <c r="Z188">
        <f>IF(Y188="","",T188&amp;"_"&amp;Y188)</f>
        <v/>
      </c>
      <c r="AA188">
        <f>SUBSTITUTE(SUBSTITUTE(SUBSTITUTE(SUBSTITUTE(SUBSTITUTE(INDEX(D188:K188,MIN(8,MAX(1,C188))),"年","/"),"月","/"),"日",""),"-","/"),".","/")</f>
        <v/>
      </c>
    </row>
    <row r="189">
      <c r="A189" s="131" t="n"/>
      <c r="B189">
        <f>TRIM(SUBSTITUTE(SUBSTITUTE(SUBSTITUTE(A189,CHAR(9)," "),"　"," "),CHAR(160)," "))</f>
        <v/>
      </c>
      <c r="C189">
        <f>IF(B189="",0,LEN(B189)-LEN(SUBSTITUTE(B189," ",""))+1)</f>
        <v/>
      </c>
      <c r="D189">
        <f>IF(C189&gt;=1,TRIM(MID(SUBSTITUTE(B189," ",REPT(" ",200)),1,200)),"")</f>
        <v/>
      </c>
      <c r="E189">
        <f>IF(C189&gt;=2,TRIM(MID(SUBSTITUTE(B189," ",REPT(" ",200)),201,200)),"")</f>
        <v/>
      </c>
      <c r="F189">
        <f>IF(C189&gt;=3,TRIM(MID(SUBSTITUTE(B189," ",REPT(" ",200)),401,200)),"")</f>
        <v/>
      </c>
      <c r="G189">
        <f>IF(C189&gt;=4,TRIM(MID(SUBSTITUTE(B189," ",REPT(" ",200)),601,200)),"")</f>
        <v/>
      </c>
      <c r="H189">
        <f>IF(C189&gt;=5,TRIM(MID(SUBSTITUTE(B189," ",REPT(" ",200)),801,200)),"")</f>
        <v/>
      </c>
      <c r="I189">
        <f>IF(C189&gt;=6,TRIM(MID(SUBSTITUTE(B189," ",REPT(" ",200)),1001,200)),"")</f>
        <v/>
      </c>
      <c r="J189">
        <f>IF(C189&gt;=7,TRIM(MID(SUBSTITUTE(B189," ",REPT(" ",200)),1201,200)),"")</f>
        <v/>
      </c>
      <c r="K189">
        <f>IF(C189&gt;=8,TRIM(MID(SUBSTITUTE(B189," ",REPT(" ",200)),1401,200)),"")</f>
        <v/>
      </c>
      <c r="L189">
        <f>SUBSTITUTE(SUBSTITUTE(SUBSTITUTE(D189,"年","-"),"組","-"),"番","")</f>
        <v/>
      </c>
      <c r="M189">
        <f>IF(D189="",0,IF(ISNUMBER(VALUE(SUBSTITUTE(L189,"-",""))),1,0))</f>
        <v/>
      </c>
      <c r="N189">
        <f>IF(M189=0,"",IFERROR(VALUE(TRIM(MID(SUBSTITUTE(L189,"-",REPT(" ",100)),101,100))),""))</f>
        <v/>
      </c>
      <c r="O189">
        <f>IF(M189=0,"",IFERROR(VALUE(TRIM(RIGHT(SUBSTITUTE(L189,"-",REPT(" ",100)),100))),""))</f>
        <v/>
      </c>
      <c r="P189">
        <f>IF(M189=1,E189,D189)</f>
        <v/>
      </c>
      <c r="Q189">
        <f>IF(C189&lt;2,"",TRIM(IF(AND(2&gt;=IF(M189=1,3,2),2&lt;=C189-IF(S189="",0,1)),E189&amp;" ","")&amp;IF(AND(3&gt;=IF(M189=1,3,2),3&lt;=C189-IF(S189="",0,1)),F189&amp;" ","")&amp;IF(AND(4&gt;=IF(M189=1,3,2),4&lt;=C189-IF(S189="",0,1)),G189&amp;" ","")&amp;IF(AND(5&gt;=IF(M189=1,3,2),5&lt;=C189-IF(S189="",0,1)),H189&amp;" ","")&amp;IF(AND(6&gt;=IF(M189=1,3,2),6&lt;=C189-IF(S189="",0,1)),I189&amp;" ","")&amp;IF(AND(7&gt;=IF(M189=1,3,2),7&lt;=C189-IF(S189="",0,1)),J189&amp;" ","")&amp;IF(AND(8&gt;=IF(M189=1,3,2),8&lt;=C189-IF(S189="",0,1)),K189&amp;" ","")))</f>
        <v/>
      </c>
      <c r="R189">
        <f>IF(Q189="","",IFERROR(VLOOKUP(Q189,資格マスタ!$A:$B,2,FALSE),Q189))</f>
        <v/>
      </c>
      <c r="S189" s="132">
        <f>IF(C189&lt;2,"",IFERROR(IF(OR(LEFT(INDEX(D189:K189,MIN(8,MAX(1,C189))),2)="令和",LEFT(INDEX(D189:K189,MIN(8,MAX(1,C189))),2)="平成",LEFT(INDEX(D189:K189,MIN(8,MAX(1,C189))),2)="昭和"),DATE(VALUE(MID(INDEX(D189:K189,MIN(8,MAX(1,C189))),3,FIND("年",INDEX(D189:K189,MIN(8,MAX(1,C189))))-3))+IF(LEFT(INDEX(D189:K189,MIN(8,MAX(1,C189))),2)="令和",2018,IF(LEFT(INDEX(D189:K189,MIN(8,MAX(1,C189))),2)="平成",1988,1925)),VALUE(MID(INDEX(D189:K189,MIN(8,MAX(1,C189))),FIND("年",INDEX(D189:K189,MIN(8,MAX(1,C189))))+1,FIND("月",INDEX(D189:K189,MIN(8,MAX(1,C189))))-FIND("年",INDEX(D189:K189,MIN(8,MAX(1,C189))))-1)),VALUE(SUBSTITUTE(MID(INDEX(D189:K189,MIN(8,MAX(1,C189))),FIND("月",INDEX(D189:K189,MIN(8,MAX(1,C189))))+1,10),"日",""))),DATE(VALUE(TRIM(MID(SUBSTITUTE(AA189,"/",REPT(" ",50)),1,50))),VALUE(TRIM(MID(SUBSTITUTE(AA189,"/",REPT(" ",50)),51,50))),VALUE(TRIM(MID(SUBSTITUTE(AA189,"/",REPT(" ",50)),101,50))))),IFERROR(DATEVALUE(INDEX(D189:K189,MIN(8,MAX(1,C189)))),"")))</f>
        <v/>
      </c>
      <c r="T189">
        <f>IF(B189="","",IFERROR(MATCH(O189,入力!$C$5:$C$44,0),IFERROR(MATCH(SUBSTITUTE(SUBSTITUTE(P189," ",""),"　",""),入力!$AJ$5:$AJ$44,0),"")))</f>
        <v/>
      </c>
      <c r="U189">
        <f>IF(T189="","",INDEX(入力!$D$5:$D$44,T189))</f>
        <v/>
      </c>
      <c r="V189">
        <f>IF(B189="","",IF(T189="","要確認（名簿と照合できません）",IF(R189="","要確認（資格名がありません）",IF(S189="","要確認（取得日が読めません）",IF((IF(INDEX(入力!$N$5:$N$44,T189)=R189,1,0)+IF(INDEX(入力!$P$5:$P$44,T189)=R189,1,0)+IF(INDEX(入力!$R$5:$R$44,T189)=R189,1,0)+IF(INDEX(入力!$T$5:$T$44,T189)=R189,1,0)+IF(INDEX(入力!$V$5:$V$44,T189)=R189,1,0)+IF(INDEX(入力!$X$5:$X$44,T189)=R189,1,0))+(COUNTIFS($T$6:$T$205,T189,$R$6:$R$205,R189,$X$6:$X$205,"&lt;"&amp;X189))&gt;0,"重複","反映")))))</f>
        <v/>
      </c>
      <c r="W189">
        <f>IF(V189="反映",1,0)</f>
        <v/>
      </c>
      <c r="X189" t="n">
        <v>189</v>
      </c>
      <c r="Y189">
        <f>IF(W189=0,"",COUNTIFS($T$6:$T$205,T189,$W$6:$W$205,1,$S$6:$S$205,"&lt;"&amp;S189)+COUNTIFS($T$6:$T$205,T189,$W$6:$W$205,1,$S$6:$S$205,S189,$X$6:$X$205,"&lt;"&amp;X189)+1)</f>
        <v/>
      </c>
      <c r="Z189">
        <f>IF(Y189="","",T189&amp;"_"&amp;Y189)</f>
        <v/>
      </c>
      <c r="AA189">
        <f>SUBSTITUTE(SUBSTITUTE(SUBSTITUTE(SUBSTITUTE(SUBSTITUTE(INDEX(D189:K189,MIN(8,MAX(1,C189))),"年","/"),"月","/"),"日",""),"-","/"),".","/")</f>
        <v/>
      </c>
    </row>
    <row r="190">
      <c r="A190" s="131" t="n"/>
      <c r="B190">
        <f>TRIM(SUBSTITUTE(SUBSTITUTE(SUBSTITUTE(A190,CHAR(9)," "),"　"," "),CHAR(160)," "))</f>
        <v/>
      </c>
      <c r="C190">
        <f>IF(B190="",0,LEN(B190)-LEN(SUBSTITUTE(B190," ",""))+1)</f>
        <v/>
      </c>
      <c r="D190">
        <f>IF(C190&gt;=1,TRIM(MID(SUBSTITUTE(B190," ",REPT(" ",200)),1,200)),"")</f>
        <v/>
      </c>
      <c r="E190">
        <f>IF(C190&gt;=2,TRIM(MID(SUBSTITUTE(B190," ",REPT(" ",200)),201,200)),"")</f>
        <v/>
      </c>
      <c r="F190">
        <f>IF(C190&gt;=3,TRIM(MID(SUBSTITUTE(B190," ",REPT(" ",200)),401,200)),"")</f>
        <v/>
      </c>
      <c r="G190">
        <f>IF(C190&gt;=4,TRIM(MID(SUBSTITUTE(B190," ",REPT(" ",200)),601,200)),"")</f>
        <v/>
      </c>
      <c r="H190">
        <f>IF(C190&gt;=5,TRIM(MID(SUBSTITUTE(B190," ",REPT(" ",200)),801,200)),"")</f>
        <v/>
      </c>
      <c r="I190">
        <f>IF(C190&gt;=6,TRIM(MID(SUBSTITUTE(B190," ",REPT(" ",200)),1001,200)),"")</f>
        <v/>
      </c>
      <c r="J190">
        <f>IF(C190&gt;=7,TRIM(MID(SUBSTITUTE(B190," ",REPT(" ",200)),1201,200)),"")</f>
        <v/>
      </c>
      <c r="K190">
        <f>IF(C190&gt;=8,TRIM(MID(SUBSTITUTE(B190," ",REPT(" ",200)),1401,200)),"")</f>
        <v/>
      </c>
      <c r="L190">
        <f>SUBSTITUTE(SUBSTITUTE(SUBSTITUTE(D190,"年","-"),"組","-"),"番","")</f>
        <v/>
      </c>
      <c r="M190">
        <f>IF(D190="",0,IF(ISNUMBER(VALUE(SUBSTITUTE(L190,"-",""))),1,0))</f>
        <v/>
      </c>
      <c r="N190">
        <f>IF(M190=0,"",IFERROR(VALUE(TRIM(MID(SUBSTITUTE(L190,"-",REPT(" ",100)),101,100))),""))</f>
        <v/>
      </c>
      <c r="O190">
        <f>IF(M190=0,"",IFERROR(VALUE(TRIM(RIGHT(SUBSTITUTE(L190,"-",REPT(" ",100)),100))),""))</f>
        <v/>
      </c>
      <c r="P190">
        <f>IF(M190=1,E190,D190)</f>
        <v/>
      </c>
      <c r="Q190">
        <f>IF(C190&lt;2,"",TRIM(IF(AND(2&gt;=IF(M190=1,3,2),2&lt;=C190-IF(S190="",0,1)),E190&amp;" ","")&amp;IF(AND(3&gt;=IF(M190=1,3,2),3&lt;=C190-IF(S190="",0,1)),F190&amp;" ","")&amp;IF(AND(4&gt;=IF(M190=1,3,2),4&lt;=C190-IF(S190="",0,1)),G190&amp;" ","")&amp;IF(AND(5&gt;=IF(M190=1,3,2),5&lt;=C190-IF(S190="",0,1)),H190&amp;" ","")&amp;IF(AND(6&gt;=IF(M190=1,3,2),6&lt;=C190-IF(S190="",0,1)),I190&amp;" ","")&amp;IF(AND(7&gt;=IF(M190=1,3,2),7&lt;=C190-IF(S190="",0,1)),J190&amp;" ","")&amp;IF(AND(8&gt;=IF(M190=1,3,2),8&lt;=C190-IF(S190="",0,1)),K190&amp;" ","")))</f>
        <v/>
      </c>
      <c r="R190">
        <f>IF(Q190="","",IFERROR(VLOOKUP(Q190,資格マスタ!$A:$B,2,FALSE),Q190))</f>
        <v/>
      </c>
      <c r="S190" s="132">
        <f>IF(C190&lt;2,"",IFERROR(IF(OR(LEFT(INDEX(D190:K190,MIN(8,MAX(1,C190))),2)="令和",LEFT(INDEX(D190:K190,MIN(8,MAX(1,C190))),2)="平成",LEFT(INDEX(D190:K190,MIN(8,MAX(1,C190))),2)="昭和"),DATE(VALUE(MID(INDEX(D190:K190,MIN(8,MAX(1,C190))),3,FIND("年",INDEX(D190:K190,MIN(8,MAX(1,C190))))-3))+IF(LEFT(INDEX(D190:K190,MIN(8,MAX(1,C190))),2)="令和",2018,IF(LEFT(INDEX(D190:K190,MIN(8,MAX(1,C190))),2)="平成",1988,1925)),VALUE(MID(INDEX(D190:K190,MIN(8,MAX(1,C190))),FIND("年",INDEX(D190:K190,MIN(8,MAX(1,C190))))+1,FIND("月",INDEX(D190:K190,MIN(8,MAX(1,C190))))-FIND("年",INDEX(D190:K190,MIN(8,MAX(1,C190))))-1)),VALUE(SUBSTITUTE(MID(INDEX(D190:K190,MIN(8,MAX(1,C190))),FIND("月",INDEX(D190:K190,MIN(8,MAX(1,C190))))+1,10),"日",""))),DATE(VALUE(TRIM(MID(SUBSTITUTE(AA190,"/",REPT(" ",50)),1,50))),VALUE(TRIM(MID(SUBSTITUTE(AA190,"/",REPT(" ",50)),51,50))),VALUE(TRIM(MID(SUBSTITUTE(AA190,"/",REPT(" ",50)),101,50))))),IFERROR(DATEVALUE(INDEX(D190:K190,MIN(8,MAX(1,C190)))),"")))</f>
        <v/>
      </c>
      <c r="T190">
        <f>IF(B190="","",IFERROR(MATCH(O190,入力!$C$5:$C$44,0),IFERROR(MATCH(SUBSTITUTE(SUBSTITUTE(P190," ",""),"　",""),入力!$AJ$5:$AJ$44,0),"")))</f>
        <v/>
      </c>
      <c r="U190">
        <f>IF(T190="","",INDEX(入力!$D$5:$D$44,T190))</f>
        <v/>
      </c>
      <c r="V190">
        <f>IF(B190="","",IF(T190="","要確認（名簿と照合できません）",IF(R190="","要確認（資格名がありません）",IF(S190="","要確認（取得日が読めません）",IF((IF(INDEX(入力!$N$5:$N$44,T190)=R190,1,0)+IF(INDEX(入力!$P$5:$P$44,T190)=R190,1,0)+IF(INDEX(入力!$R$5:$R$44,T190)=R190,1,0)+IF(INDEX(入力!$T$5:$T$44,T190)=R190,1,0)+IF(INDEX(入力!$V$5:$V$44,T190)=R190,1,0)+IF(INDEX(入力!$X$5:$X$44,T190)=R190,1,0))+(COUNTIFS($T$6:$T$205,T190,$R$6:$R$205,R190,$X$6:$X$205,"&lt;"&amp;X190))&gt;0,"重複","反映")))))</f>
        <v/>
      </c>
      <c r="W190">
        <f>IF(V190="反映",1,0)</f>
        <v/>
      </c>
      <c r="X190" t="n">
        <v>190</v>
      </c>
      <c r="Y190">
        <f>IF(W190=0,"",COUNTIFS($T$6:$T$205,T190,$W$6:$W$205,1,$S$6:$S$205,"&lt;"&amp;S190)+COUNTIFS($T$6:$T$205,T190,$W$6:$W$205,1,$S$6:$S$205,S190,$X$6:$X$205,"&lt;"&amp;X190)+1)</f>
        <v/>
      </c>
      <c r="Z190">
        <f>IF(Y190="","",T190&amp;"_"&amp;Y190)</f>
        <v/>
      </c>
      <c r="AA190">
        <f>SUBSTITUTE(SUBSTITUTE(SUBSTITUTE(SUBSTITUTE(SUBSTITUTE(INDEX(D190:K190,MIN(8,MAX(1,C190))),"年","/"),"月","/"),"日",""),"-","/"),".","/")</f>
        <v/>
      </c>
    </row>
    <row r="191">
      <c r="A191" s="131" t="n"/>
      <c r="B191">
        <f>TRIM(SUBSTITUTE(SUBSTITUTE(SUBSTITUTE(A191,CHAR(9)," "),"　"," "),CHAR(160)," "))</f>
        <v/>
      </c>
      <c r="C191">
        <f>IF(B191="",0,LEN(B191)-LEN(SUBSTITUTE(B191," ",""))+1)</f>
        <v/>
      </c>
      <c r="D191">
        <f>IF(C191&gt;=1,TRIM(MID(SUBSTITUTE(B191," ",REPT(" ",200)),1,200)),"")</f>
        <v/>
      </c>
      <c r="E191">
        <f>IF(C191&gt;=2,TRIM(MID(SUBSTITUTE(B191," ",REPT(" ",200)),201,200)),"")</f>
        <v/>
      </c>
      <c r="F191">
        <f>IF(C191&gt;=3,TRIM(MID(SUBSTITUTE(B191," ",REPT(" ",200)),401,200)),"")</f>
        <v/>
      </c>
      <c r="G191">
        <f>IF(C191&gt;=4,TRIM(MID(SUBSTITUTE(B191," ",REPT(" ",200)),601,200)),"")</f>
        <v/>
      </c>
      <c r="H191">
        <f>IF(C191&gt;=5,TRIM(MID(SUBSTITUTE(B191," ",REPT(" ",200)),801,200)),"")</f>
        <v/>
      </c>
      <c r="I191">
        <f>IF(C191&gt;=6,TRIM(MID(SUBSTITUTE(B191," ",REPT(" ",200)),1001,200)),"")</f>
        <v/>
      </c>
      <c r="J191">
        <f>IF(C191&gt;=7,TRIM(MID(SUBSTITUTE(B191," ",REPT(" ",200)),1201,200)),"")</f>
        <v/>
      </c>
      <c r="K191">
        <f>IF(C191&gt;=8,TRIM(MID(SUBSTITUTE(B191," ",REPT(" ",200)),1401,200)),"")</f>
        <v/>
      </c>
      <c r="L191">
        <f>SUBSTITUTE(SUBSTITUTE(SUBSTITUTE(D191,"年","-"),"組","-"),"番","")</f>
        <v/>
      </c>
      <c r="M191">
        <f>IF(D191="",0,IF(ISNUMBER(VALUE(SUBSTITUTE(L191,"-",""))),1,0))</f>
        <v/>
      </c>
      <c r="N191">
        <f>IF(M191=0,"",IFERROR(VALUE(TRIM(MID(SUBSTITUTE(L191,"-",REPT(" ",100)),101,100))),""))</f>
        <v/>
      </c>
      <c r="O191">
        <f>IF(M191=0,"",IFERROR(VALUE(TRIM(RIGHT(SUBSTITUTE(L191,"-",REPT(" ",100)),100))),""))</f>
        <v/>
      </c>
      <c r="P191">
        <f>IF(M191=1,E191,D191)</f>
        <v/>
      </c>
      <c r="Q191">
        <f>IF(C191&lt;2,"",TRIM(IF(AND(2&gt;=IF(M191=1,3,2),2&lt;=C191-IF(S191="",0,1)),E191&amp;" ","")&amp;IF(AND(3&gt;=IF(M191=1,3,2),3&lt;=C191-IF(S191="",0,1)),F191&amp;" ","")&amp;IF(AND(4&gt;=IF(M191=1,3,2),4&lt;=C191-IF(S191="",0,1)),G191&amp;" ","")&amp;IF(AND(5&gt;=IF(M191=1,3,2),5&lt;=C191-IF(S191="",0,1)),H191&amp;" ","")&amp;IF(AND(6&gt;=IF(M191=1,3,2),6&lt;=C191-IF(S191="",0,1)),I191&amp;" ","")&amp;IF(AND(7&gt;=IF(M191=1,3,2),7&lt;=C191-IF(S191="",0,1)),J191&amp;" ","")&amp;IF(AND(8&gt;=IF(M191=1,3,2),8&lt;=C191-IF(S191="",0,1)),K191&amp;" ","")))</f>
        <v/>
      </c>
      <c r="R191">
        <f>IF(Q191="","",IFERROR(VLOOKUP(Q191,資格マスタ!$A:$B,2,FALSE),Q191))</f>
        <v/>
      </c>
      <c r="S191" s="132">
        <f>IF(C191&lt;2,"",IFERROR(IF(OR(LEFT(INDEX(D191:K191,MIN(8,MAX(1,C191))),2)="令和",LEFT(INDEX(D191:K191,MIN(8,MAX(1,C191))),2)="平成",LEFT(INDEX(D191:K191,MIN(8,MAX(1,C191))),2)="昭和"),DATE(VALUE(MID(INDEX(D191:K191,MIN(8,MAX(1,C191))),3,FIND("年",INDEX(D191:K191,MIN(8,MAX(1,C191))))-3))+IF(LEFT(INDEX(D191:K191,MIN(8,MAX(1,C191))),2)="令和",2018,IF(LEFT(INDEX(D191:K191,MIN(8,MAX(1,C191))),2)="平成",1988,1925)),VALUE(MID(INDEX(D191:K191,MIN(8,MAX(1,C191))),FIND("年",INDEX(D191:K191,MIN(8,MAX(1,C191))))+1,FIND("月",INDEX(D191:K191,MIN(8,MAX(1,C191))))-FIND("年",INDEX(D191:K191,MIN(8,MAX(1,C191))))-1)),VALUE(SUBSTITUTE(MID(INDEX(D191:K191,MIN(8,MAX(1,C191))),FIND("月",INDEX(D191:K191,MIN(8,MAX(1,C191))))+1,10),"日",""))),DATE(VALUE(TRIM(MID(SUBSTITUTE(AA191,"/",REPT(" ",50)),1,50))),VALUE(TRIM(MID(SUBSTITUTE(AA191,"/",REPT(" ",50)),51,50))),VALUE(TRIM(MID(SUBSTITUTE(AA191,"/",REPT(" ",50)),101,50))))),IFERROR(DATEVALUE(INDEX(D191:K191,MIN(8,MAX(1,C191)))),"")))</f>
        <v/>
      </c>
      <c r="T191">
        <f>IF(B191="","",IFERROR(MATCH(O191,入力!$C$5:$C$44,0),IFERROR(MATCH(SUBSTITUTE(SUBSTITUTE(P191," ",""),"　",""),入力!$AJ$5:$AJ$44,0),"")))</f>
        <v/>
      </c>
      <c r="U191">
        <f>IF(T191="","",INDEX(入力!$D$5:$D$44,T191))</f>
        <v/>
      </c>
      <c r="V191">
        <f>IF(B191="","",IF(T191="","要確認（名簿と照合できません）",IF(R191="","要確認（資格名がありません）",IF(S191="","要確認（取得日が読めません）",IF((IF(INDEX(入力!$N$5:$N$44,T191)=R191,1,0)+IF(INDEX(入力!$P$5:$P$44,T191)=R191,1,0)+IF(INDEX(入力!$R$5:$R$44,T191)=R191,1,0)+IF(INDEX(入力!$T$5:$T$44,T191)=R191,1,0)+IF(INDEX(入力!$V$5:$V$44,T191)=R191,1,0)+IF(INDEX(入力!$X$5:$X$44,T191)=R191,1,0))+(COUNTIFS($T$6:$T$205,T191,$R$6:$R$205,R191,$X$6:$X$205,"&lt;"&amp;X191))&gt;0,"重複","反映")))))</f>
        <v/>
      </c>
      <c r="W191">
        <f>IF(V191="反映",1,0)</f>
        <v/>
      </c>
      <c r="X191" t="n">
        <v>191</v>
      </c>
      <c r="Y191">
        <f>IF(W191=0,"",COUNTIFS($T$6:$T$205,T191,$W$6:$W$205,1,$S$6:$S$205,"&lt;"&amp;S191)+COUNTIFS($T$6:$T$205,T191,$W$6:$W$205,1,$S$6:$S$205,S191,$X$6:$X$205,"&lt;"&amp;X191)+1)</f>
        <v/>
      </c>
      <c r="Z191">
        <f>IF(Y191="","",T191&amp;"_"&amp;Y191)</f>
        <v/>
      </c>
      <c r="AA191">
        <f>SUBSTITUTE(SUBSTITUTE(SUBSTITUTE(SUBSTITUTE(SUBSTITUTE(INDEX(D191:K191,MIN(8,MAX(1,C191))),"年","/"),"月","/"),"日",""),"-","/"),".","/")</f>
        <v/>
      </c>
    </row>
    <row r="192">
      <c r="A192" s="131" t="n"/>
      <c r="B192">
        <f>TRIM(SUBSTITUTE(SUBSTITUTE(SUBSTITUTE(A192,CHAR(9)," "),"　"," "),CHAR(160)," "))</f>
        <v/>
      </c>
      <c r="C192">
        <f>IF(B192="",0,LEN(B192)-LEN(SUBSTITUTE(B192," ",""))+1)</f>
        <v/>
      </c>
      <c r="D192">
        <f>IF(C192&gt;=1,TRIM(MID(SUBSTITUTE(B192," ",REPT(" ",200)),1,200)),"")</f>
        <v/>
      </c>
      <c r="E192">
        <f>IF(C192&gt;=2,TRIM(MID(SUBSTITUTE(B192," ",REPT(" ",200)),201,200)),"")</f>
        <v/>
      </c>
      <c r="F192">
        <f>IF(C192&gt;=3,TRIM(MID(SUBSTITUTE(B192," ",REPT(" ",200)),401,200)),"")</f>
        <v/>
      </c>
      <c r="G192">
        <f>IF(C192&gt;=4,TRIM(MID(SUBSTITUTE(B192," ",REPT(" ",200)),601,200)),"")</f>
        <v/>
      </c>
      <c r="H192">
        <f>IF(C192&gt;=5,TRIM(MID(SUBSTITUTE(B192," ",REPT(" ",200)),801,200)),"")</f>
        <v/>
      </c>
      <c r="I192">
        <f>IF(C192&gt;=6,TRIM(MID(SUBSTITUTE(B192," ",REPT(" ",200)),1001,200)),"")</f>
        <v/>
      </c>
      <c r="J192">
        <f>IF(C192&gt;=7,TRIM(MID(SUBSTITUTE(B192," ",REPT(" ",200)),1201,200)),"")</f>
        <v/>
      </c>
      <c r="K192">
        <f>IF(C192&gt;=8,TRIM(MID(SUBSTITUTE(B192," ",REPT(" ",200)),1401,200)),"")</f>
        <v/>
      </c>
      <c r="L192">
        <f>SUBSTITUTE(SUBSTITUTE(SUBSTITUTE(D192,"年","-"),"組","-"),"番","")</f>
        <v/>
      </c>
      <c r="M192">
        <f>IF(D192="",0,IF(ISNUMBER(VALUE(SUBSTITUTE(L192,"-",""))),1,0))</f>
        <v/>
      </c>
      <c r="N192">
        <f>IF(M192=0,"",IFERROR(VALUE(TRIM(MID(SUBSTITUTE(L192,"-",REPT(" ",100)),101,100))),""))</f>
        <v/>
      </c>
      <c r="O192">
        <f>IF(M192=0,"",IFERROR(VALUE(TRIM(RIGHT(SUBSTITUTE(L192,"-",REPT(" ",100)),100))),""))</f>
        <v/>
      </c>
      <c r="P192">
        <f>IF(M192=1,E192,D192)</f>
        <v/>
      </c>
      <c r="Q192">
        <f>IF(C192&lt;2,"",TRIM(IF(AND(2&gt;=IF(M192=1,3,2),2&lt;=C192-IF(S192="",0,1)),E192&amp;" ","")&amp;IF(AND(3&gt;=IF(M192=1,3,2),3&lt;=C192-IF(S192="",0,1)),F192&amp;" ","")&amp;IF(AND(4&gt;=IF(M192=1,3,2),4&lt;=C192-IF(S192="",0,1)),G192&amp;" ","")&amp;IF(AND(5&gt;=IF(M192=1,3,2),5&lt;=C192-IF(S192="",0,1)),H192&amp;" ","")&amp;IF(AND(6&gt;=IF(M192=1,3,2),6&lt;=C192-IF(S192="",0,1)),I192&amp;" ","")&amp;IF(AND(7&gt;=IF(M192=1,3,2),7&lt;=C192-IF(S192="",0,1)),J192&amp;" ","")&amp;IF(AND(8&gt;=IF(M192=1,3,2),8&lt;=C192-IF(S192="",0,1)),K192&amp;" ","")))</f>
        <v/>
      </c>
      <c r="R192">
        <f>IF(Q192="","",IFERROR(VLOOKUP(Q192,資格マスタ!$A:$B,2,FALSE),Q192))</f>
        <v/>
      </c>
      <c r="S192" s="132">
        <f>IF(C192&lt;2,"",IFERROR(IF(OR(LEFT(INDEX(D192:K192,MIN(8,MAX(1,C192))),2)="令和",LEFT(INDEX(D192:K192,MIN(8,MAX(1,C192))),2)="平成",LEFT(INDEX(D192:K192,MIN(8,MAX(1,C192))),2)="昭和"),DATE(VALUE(MID(INDEX(D192:K192,MIN(8,MAX(1,C192))),3,FIND("年",INDEX(D192:K192,MIN(8,MAX(1,C192))))-3))+IF(LEFT(INDEX(D192:K192,MIN(8,MAX(1,C192))),2)="令和",2018,IF(LEFT(INDEX(D192:K192,MIN(8,MAX(1,C192))),2)="平成",1988,1925)),VALUE(MID(INDEX(D192:K192,MIN(8,MAX(1,C192))),FIND("年",INDEX(D192:K192,MIN(8,MAX(1,C192))))+1,FIND("月",INDEX(D192:K192,MIN(8,MAX(1,C192))))-FIND("年",INDEX(D192:K192,MIN(8,MAX(1,C192))))-1)),VALUE(SUBSTITUTE(MID(INDEX(D192:K192,MIN(8,MAX(1,C192))),FIND("月",INDEX(D192:K192,MIN(8,MAX(1,C192))))+1,10),"日",""))),DATE(VALUE(TRIM(MID(SUBSTITUTE(AA192,"/",REPT(" ",50)),1,50))),VALUE(TRIM(MID(SUBSTITUTE(AA192,"/",REPT(" ",50)),51,50))),VALUE(TRIM(MID(SUBSTITUTE(AA192,"/",REPT(" ",50)),101,50))))),IFERROR(DATEVALUE(INDEX(D192:K192,MIN(8,MAX(1,C192)))),"")))</f>
        <v/>
      </c>
      <c r="T192">
        <f>IF(B192="","",IFERROR(MATCH(O192,入力!$C$5:$C$44,0),IFERROR(MATCH(SUBSTITUTE(SUBSTITUTE(P192," ",""),"　",""),入力!$AJ$5:$AJ$44,0),"")))</f>
        <v/>
      </c>
      <c r="U192">
        <f>IF(T192="","",INDEX(入力!$D$5:$D$44,T192))</f>
        <v/>
      </c>
      <c r="V192">
        <f>IF(B192="","",IF(T192="","要確認（名簿と照合できません）",IF(R192="","要確認（資格名がありません）",IF(S192="","要確認（取得日が読めません）",IF((IF(INDEX(入力!$N$5:$N$44,T192)=R192,1,0)+IF(INDEX(入力!$P$5:$P$44,T192)=R192,1,0)+IF(INDEX(入力!$R$5:$R$44,T192)=R192,1,0)+IF(INDEX(入力!$T$5:$T$44,T192)=R192,1,0)+IF(INDEX(入力!$V$5:$V$44,T192)=R192,1,0)+IF(INDEX(入力!$X$5:$X$44,T192)=R192,1,0))+(COUNTIFS($T$6:$T$205,T192,$R$6:$R$205,R192,$X$6:$X$205,"&lt;"&amp;X192))&gt;0,"重複","反映")))))</f>
        <v/>
      </c>
      <c r="W192">
        <f>IF(V192="反映",1,0)</f>
        <v/>
      </c>
      <c r="X192" t="n">
        <v>192</v>
      </c>
      <c r="Y192">
        <f>IF(W192=0,"",COUNTIFS($T$6:$T$205,T192,$W$6:$W$205,1,$S$6:$S$205,"&lt;"&amp;S192)+COUNTIFS($T$6:$T$205,T192,$W$6:$W$205,1,$S$6:$S$205,S192,$X$6:$X$205,"&lt;"&amp;X192)+1)</f>
        <v/>
      </c>
      <c r="Z192">
        <f>IF(Y192="","",T192&amp;"_"&amp;Y192)</f>
        <v/>
      </c>
      <c r="AA192">
        <f>SUBSTITUTE(SUBSTITUTE(SUBSTITUTE(SUBSTITUTE(SUBSTITUTE(INDEX(D192:K192,MIN(8,MAX(1,C192))),"年","/"),"月","/"),"日",""),"-","/"),".","/")</f>
        <v/>
      </c>
    </row>
    <row r="193">
      <c r="A193" s="131" t="n"/>
      <c r="B193">
        <f>TRIM(SUBSTITUTE(SUBSTITUTE(SUBSTITUTE(A193,CHAR(9)," "),"　"," "),CHAR(160)," "))</f>
        <v/>
      </c>
      <c r="C193">
        <f>IF(B193="",0,LEN(B193)-LEN(SUBSTITUTE(B193," ",""))+1)</f>
        <v/>
      </c>
      <c r="D193">
        <f>IF(C193&gt;=1,TRIM(MID(SUBSTITUTE(B193," ",REPT(" ",200)),1,200)),"")</f>
        <v/>
      </c>
      <c r="E193">
        <f>IF(C193&gt;=2,TRIM(MID(SUBSTITUTE(B193," ",REPT(" ",200)),201,200)),"")</f>
        <v/>
      </c>
      <c r="F193">
        <f>IF(C193&gt;=3,TRIM(MID(SUBSTITUTE(B193," ",REPT(" ",200)),401,200)),"")</f>
        <v/>
      </c>
      <c r="G193">
        <f>IF(C193&gt;=4,TRIM(MID(SUBSTITUTE(B193," ",REPT(" ",200)),601,200)),"")</f>
        <v/>
      </c>
      <c r="H193">
        <f>IF(C193&gt;=5,TRIM(MID(SUBSTITUTE(B193," ",REPT(" ",200)),801,200)),"")</f>
        <v/>
      </c>
      <c r="I193">
        <f>IF(C193&gt;=6,TRIM(MID(SUBSTITUTE(B193," ",REPT(" ",200)),1001,200)),"")</f>
        <v/>
      </c>
      <c r="J193">
        <f>IF(C193&gt;=7,TRIM(MID(SUBSTITUTE(B193," ",REPT(" ",200)),1201,200)),"")</f>
        <v/>
      </c>
      <c r="K193">
        <f>IF(C193&gt;=8,TRIM(MID(SUBSTITUTE(B193," ",REPT(" ",200)),1401,200)),"")</f>
        <v/>
      </c>
      <c r="L193">
        <f>SUBSTITUTE(SUBSTITUTE(SUBSTITUTE(D193,"年","-"),"組","-"),"番","")</f>
        <v/>
      </c>
      <c r="M193">
        <f>IF(D193="",0,IF(ISNUMBER(VALUE(SUBSTITUTE(L193,"-",""))),1,0))</f>
        <v/>
      </c>
      <c r="N193">
        <f>IF(M193=0,"",IFERROR(VALUE(TRIM(MID(SUBSTITUTE(L193,"-",REPT(" ",100)),101,100))),""))</f>
        <v/>
      </c>
      <c r="O193">
        <f>IF(M193=0,"",IFERROR(VALUE(TRIM(RIGHT(SUBSTITUTE(L193,"-",REPT(" ",100)),100))),""))</f>
        <v/>
      </c>
      <c r="P193">
        <f>IF(M193=1,E193,D193)</f>
        <v/>
      </c>
      <c r="Q193">
        <f>IF(C193&lt;2,"",TRIM(IF(AND(2&gt;=IF(M193=1,3,2),2&lt;=C193-IF(S193="",0,1)),E193&amp;" ","")&amp;IF(AND(3&gt;=IF(M193=1,3,2),3&lt;=C193-IF(S193="",0,1)),F193&amp;" ","")&amp;IF(AND(4&gt;=IF(M193=1,3,2),4&lt;=C193-IF(S193="",0,1)),G193&amp;" ","")&amp;IF(AND(5&gt;=IF(M193=1,3,2),5&lt;=C193-IF(S193="",0,1)),H193&amp;" ","")&amp;IF(AND(6&gt;=IF(M193=1,3,2),6&lt;=C193-IF(S193="",0,1)),I193&amp;" ","")&amp;IF(AND(7&gt;=IF(M193=1,3,2),7&lt;=C193-IF(S193="",0,1)),J193&amp;" ","")&amp;IF(AND(8&gt;=IF(M193=1,3,2),8&lt;=C193-IF(S193="",0,1)),K193&amp;" ","")))</f>
        <v/>
      </c>
      <c r="R193">
        <f>IF(Q193="","",IFERROR(VLOOKUP(Q193,資格マスタ!$A:$B,2,FALSE),Q193))</f>
        <v/>
      </c>
      <c r="S193" s="132">
        <f>IF(C193&lt;2,"",IFERROR(IF(OR(LEFT(INDEX(D193:K193,MIN(8,MAX(1,C193))),2)="令和",LEFT(INDEX(D193:K193,MIN(8,MAX(1,C193))),2)="平成",LEFT(INDEX(D193:K193,MIN(8,MAX(1,C193))),2)="昭和"),DATE(VALUE(MID(INDEX(D193:K193,MIN(8,MAX(1,C193))),3,FIND("年",INDEX(D193:K193,MIN(8,MAX(1,C193))))-3))+IF(LEFT(INDEX(D193:K193,MIN(8,MAX(1,C193))),2)="令和",2018,IF(LEFT(INDEX(D193:K193,MIN(8,MAX(1,C193))),2)="平成",1988,1925)),VALUE(MID(INDEX(D193:K193,MIN(8,MAX(1,C193))),FIND("年",INDEX(D193:K193,MIN(8,MAX(1,C193))))+1,FIND("月",INDEX(D193:K193,MIN(8,MAX(1,C193))))-FIND("年",INDEX(D193:K193,MIN(8,MAX(1,C193))))-1)),VALUE(SUBSTITUTE(MID(INDEX(D193:K193,MIN(8,MAX(1,C193))),FIND("月",INDEX(D193:K193,MIN(8,MAX(1,C193))))+1,10),"日",""))),DATE(VALUE(TRIM(MID(SUBSTITUTE(AA193,"/",REPT(" ",50)),1,50))),VALUE(TRIM(MID(SUBSTITUTE(AA193,"/",REPT(" ",50)),51,50))),VALUE(TRIM(MID(SUBSTITUTE(AA193,"/",REPT(" ",50)),101,50))))),IFERROR(DATEVALUE(INDEX(D193:K193,MIN(8,MAX(1,C193)))),"")))</f>
        <v/>
      </c>
      <c r="T193">
        <f>IF(B193="","",IFERROR(MATCH(O193,入力!$C$5:$C$44,0),IFERROR(MATCH(SUBSTITUTE(SUBSTITUTE(P193," ",""),"　",""),入力!$AJ$5:$AJ$44,0),"")))</f>
        <v/>
      </c>
      <c r="U193">
        <f>IF(T193="","",INDEX(入力!$D$5:$D$44,T193))</f>
        <v/>
      </c>
      <c r="V193">
        <f>IF(B193="","",IF(T193="","要確認（名簿と照合できません）",IF(R193="","要確認（資格名がありません）",IF(S193="","要確認（取得日が読めません）",IF((IF(INDEX(入力!$N$5:$N$44,T193)=R193,1,0)+IF(INDEX(入力!$P$5:$P$44,T193)=R193,1,0)+IF(INDEX(入力!$R$5:$R$44,T193)=R193,1,0)+IF(INDEX(入力!$T$5:$T$44,T193)=R193,1,0)+IF(INDEX(入力!$V$5:$V$44,T193)=R193,1,0)+IF(INDEX(入力!$X$5:$X$44,T193)=R193,1,0))+(COUNTIFS($T$6:$T$205,T193,$R$6:$R$205,R193,$X$6:$X$205,"&lt;"&amp;X193))&gt;0,"重複","反映")))))</f>
        <v/>
      </c>
      <c r="W193">
        <f>IF(V193="反映",1,0)</f>
        <v/>
      </c>
      <c r="X193" t="n">
        <v>193</v>
      </c>
      <c r="Y193">
        <f>IF(W193=0,"",COUNTIFS($T$6:$T$205,T193,$W$6:$W$205,1,$S$6:$S$205,"&lt;"&amp;S193)+COUNTIFS($T$6:$T$205,T193,$W$6:$W$205,1,$S$6:$S$205,S193,$X$6:$X$205,"&lt;"&amp;X193)+1)</f>
        <v/>
      </c>
      <c r="Z193">
        <f>IF(Y193="","",T193&amp;"_"&amp;Y193)</f>
        <v/>
      </c>
      <c r="AA193">
        <f>SUBSTITUTE(SUBSTITUTE(SUBSTITUTE(SUBSTITUTE(SUBSTITUTE(INDEX(D193:K193,MIN(8,MAX(1,C193))),"年","/"),"月","/"),"日",""),"-","/"),".","/")</f>
        <v/>
      </c>
    </row>
    <row r="194">
      <c r="A194" s="131" t="n"/>
      <c r="B194">
        <f>TRIM(SUBSTITUTE(SUBSTITUTE(SUBSTITUTE(A194,CHAR(9)," "),"　"," "),CHAR(160)," "))</f>
        <v/>
      </c>
      <c r="C194">
        <f>IF(B194="",0,LEN(B194)-LEN(SUBSTITUTE(B194," ",""))+1)</f>
        <v/>
      </c>
      <c r="D194">
        <f>IF(C194&gt;=1,TRIM(MID(SUBSTITUTE(B194," ",REPT(" ",200)),1,200)),"")</f>
        <v/>
      </c>
      <c r="E194">
        <f>IF(C194&gt;=2,TRIM(MID(SUBSTITUTE(B194," ",REPT(" ",200)),201,200)),"")</f>
        <v/>
      </c>
      <c r="F194">
        <f>IF(C194&gt;=3,TRIM(MID(SUBSTITUTE(B194," ",REPT(" ",200)),401,200)),"")</f>
        <v/>
      </c>
      <c r="G194">
        <f>IF(C194&gt;=4,TRIM(MID(SUBSTITUTE(B194," ",REPT(" ",200)),601,200)),"")</f>
        <v/>
      </c>
      <c r="H194">
        <f>IF(C194&gt;=5,TRIM(MID(SUBSTITUTE(B194," ",REPT(" ",200)),801,200)),"")</f>
        <v/>
      </c>
      <c r="I194">
        <f>IF(C194&gt;=6,TRIM(MID(SUBSTITUTE(B194," ",REPT(" ",200)),1001,200)),"")</f>
        <v/>
      </c>
      <c r="J194">
        <f>IF(C194&gt;=7,TRIM(MID(SUBSTITUTE(B194," ",REPT(" ",200)),1201,200)),"")</f>
        <v/>
      </c>
      <c r="K194">
        <f>IF(C194&gt;=8,TRIM(MID(SUBSTITUTE(B194," ",REPT(" ",200)),1401,200)),"")</f>
        <v/>
      </c>
      <c r="L194">
        <f>SUBSTITUTE(SUBSTITUTE(SUBSTITUTE(D194,"年","-"),"組","-"),"番","")</f>
        <v/>
      </c>
      <c r="M194">
        <f>IF(D194="",0,IF(ISNUMBER(VALUE(SUBSTITUTE(L194,"-",""))),1,0))</f>
        <v/>
      </c>
      <c r="N194">
        <f>IF(M194=0,"",IFERROR(VALUE(TRIM(MID(SUBSTITUTE(L194,"-",REPT(" ",100)),101,100))),""))</f>
        <v/>
      </c>
      <c r="O194">
        <f>IF(M194=0,"",IFERROR(VALUE(TRIM(RIGHT(SUBSTITUTE(L194,"-",REPT(" ",100)),100))),""))</f>
        <v/>
      </c>
      <c r="P194">
        <f>IF(M194=1,E194,D194)</f>
        <v/>
      </c>
      <c r="Q194">
        <f>IF(C194&lt;2,"",TRIM(IF(AND(2&gt;=IF(M194=1,3,2),2&lt;=C194-IF(S194="",0,1)),E194&amp;" ","")&amp;IF(AND(3&gt;=IF(M194=1,3,2),3&lt;=C194-IF(S194="",0,1)),F194&amp;" ","")&amp;IF(AND(4&gt;=IF(M194=1,3,2),4&lt;=C194-IF(S194="",0,1)),G194&amp;" ","")&amp;IF(AND(5&gt;=IF(M194=1,3,2),5&lt;=C194-IF(S194="",0,1)),H194&amp;" ","")&amp;IF(AND(6&gt;=IF(M194=1,3,2),6&lt;=C194-IF(S194="",0,1)),I194&amp;" ","")&amp;IF(AND(7&gt;=IF(M194=1,3,2),7&lt;=C194-IF(S194="",0,1)),J194&amp;" ","")&amp;IF(AND(8&gt;=IF(M194=1,3,2),8&lt;=C194-IF(S194="",0,1)),K194&amp;" ","")))</f>
        <v/>
      </c>
      <c r="R194">
        <f>IF(Q194="","",IFERROR(VLOOKUP(Q194,資格マスタ!$A:$B,2,FALSE),Q194))</f>
        <v/>
      </c>
      <c r="S194" s="132">
        <f>IF(C194&lt;2,"",IFERROR(IF(OR(LEFT(INDEX(D194:K194,MIN(8,MAX(1,C194))),2)="令和",LEFT(INDEX(D194:K194,MIN(8,MAX(1,C194))),2)="平成",LEFT(INDEX(D194:K194,MIN(8,MAX(1,C194))),2)="昭和"),DATE(VALUE(MID(INDEX(D194:K194,MIN(8,MAX(1,C194))),3,FIND("年",INDEX(D194:K194,MIN(8,MAX(1,C194))))-3))+IF(LEFT(INDEX(D194:K194,MIN(8,MAX(1,C194))),2)="令和",2018,IF(LEFT(INDEX(D194:K194,MIN(8,MAX(1,C194))),2)="平成",1988,1925)),VALUE(MID(INDEX(D194:K194,MIN(8,MAX(1,C194))),FIND("年",INDEX(D194:K194,MIN(8,MAX(1,C194))))+1,FIND("月",INDEX(D194:K194,MIN(8,MAX(1,C194))))-FIND("年",INDEX(D194:K194,MIN(8,MAX(1,C194))))-1)),VALUE(SUBSTITUTE(MID(INDEX(D194:K194,MIN(8,MAX(1,C194))),FIND("月",INDEX(D194:K194,MIN(8,MAX(1,C194))))+1,10),"日",""))),DATE(VALUE(TRIM(MID(SUBSTITUTE(AA194,"/",REPT(" ",50)),1,50))),VALUE(TRIM(MID(SUBSTITUTE(AA194,"/",REPT(" ",50)),51,50))),VALUE(TRIM(MID(SUBSTITUTE(AA194,"/",REPT(" ",50)),101,50))))),IFERROR(DATEVALUE(INDEX(D194:K194,MIN(8,MAX(1,C194)))),"")))</f>
        <v/>
      </c>
      <c r="T194">
        <f>IF(B194="","",IFERROR(MATCH(O194,入力!$C$5:$C$44,0),IFERROR(MATCH(SUBSTITUTE(SUBSTITUTE(P194," ",""),"　",""),入力!$AJ$5:$AJ$44,0),"")))</f>
        <v/>
      </c>
      <c r="U194">
        <f>IF(T194="","",INDEX(入力!$D$5:$D$44,T194))</f>
        <v/>
      </c>
      <c r="V194">
        <f>IF(B194="","",IF(T194="","要確認（名簿と照合できません）",IF(R194="","要確認（資格名がありません）",IF(S194="","要確認（取得日が読めません）",IF((IF(INDEX(入力!$N$5:$N$44,T194)=R194,1,0)+IF(INDEX(入力!$P$5:$P$44,T194)=R194,1,0)+IF(INDEX(入力!$R$5:$R$44,T194)=R194,1,0)+IF(INDEX(入力!$T$5:$T$44,T194)=R194,1,0)+IF(INDEX(入力!$V$5:$V$44,T194)=R194,1,0)+IF(INDEX(入力!$X$5:$X$44,T194)=R194,1,0))+(COUNTIFS($T$6:$T$205,T194,$R$6:$R$205,R194,$X$6:$X$205,"&lt;"&amp;X194))&gt;0,"重複","反映")))))</f>
        <v/>
      </c>
      <c r="W194">
        <f>IF(V194="反映",1,0)</f>
        <v/>
      </c>
      <c r="X194" t="n">
        <v>194</v>
      </c>
      <c r="Y194">
        <f>IF(W194=0,"",COUNTIFS($T$6:$T$205,T194,$W$6:$W$205,1,$S$6:$S$205,"&lt;"&amp;S194)+COUNTIFS($T$6:$T$205,T194,$W$6:$W$205,1,$S$6:$S$205,S194,$X$6:$X$205,"&lt;"&amp;X194)+1)</f>
        <v/>
      </c>
      <c r="Z194">
        <f>IF(Y194="","",T194&amp;"_"&amp;Y194)</f>
        <v/>
      </c>
      <c r="AA194">
        <f>SUBSTITUTE(SUBSTITUTE(SUBSTITUTE(SUBSTITUTE(SUBSTITUTE(INDEX(D194:K194,MIN(8,MAX(1,C194))),"年","/"),"月","/"),"日",""),"-","/"),".","/")</f>
        <v/>
      </c>
    </row>
    <row r="195">
      <c r="A195" s="131" t="n"/>
      <c r="B195">
        <f>TRIM(SUBSTITUTE(SUBSTITUTE(SUBSTITUTE(A195,CHAR(9)," "),"　"," "),CHAR(160)," "))</f>
        <v/>
      </c>
      <c r="C195">
        <f>IF(B195="",0,LEN(B195)-LEN(SUBSTITUTE(B195," ",""))+1)</f>
        <v/>
      </c>
      <c r="D195">
        <f>IF(C195&gt;=1,TRIM(MID(SUBSTITUTE(B195," ",REPT(" ",200)),1,200)),"")</f>
        <v/>
      </c>
      <c r="E195">
        <f>IF(C195&gt;=2,TRIM(MID(SUBSTITUTE(B195," ",REPT(" ",200)),201,200)),"")</f>
        <v/>
      </c>
      <c r="F195">
        <f>IF(C195&gt;=3,TRIM(MID(SUBSTITUTE(B195," ",REPT(" ",200)),401,200)),"")</f>
        <v/>
      </c>
      <c r="G195">
        <f>IF(C195&gt;=4,TRIM(MID(SUBSTITUTE(B195," ",REPT(" ",200)),601,200)),"")</f>
        <v/>
      </c>
      <c r="H195">
        <f>IF(C195&gt;=5,TRIM(MID(SUBSTITUTE(B195," ",REPT(" ",200)),801,200)),"")</f>
        <v/>
      </c>
      <c r="I195">
        <f>IF(C195&gt;=6,TRIM(MID(SUBSTITUTE(B195," ",REPT(" ",200)),1001,200)),"")</f>
        <v/>
      </c>
      <c r="J195">
        <f>IF(C195&gt;=7,TRIM(MID(SUBSTITUTE(B195," ",REPT(" ",200)),1201,200)),"")</f>
        <v/>
      </c>
      <c r="K195">
        <f>IF(C195&gt;=8,TRIM(MID(SUBSTITUTE(B195," ",REPT(" ",200)),1401,200)),"")</f>
        <v/>
      </c>
      <c r="L195">
        <f>SUBSTITUTE(SUBSTITUTE(SUBSTITUTE(D195,"年","-"),"組","-"),"番","")</f>
        <v/>
      </c>
      <c r="M195">
        <f>IF(D195="",0,IF(ISNUMBER(VALUE(SUBSTITUTE(L195,"-",""))),1,0))</f>
        <v/>
      </c>
      <c r="N195">
        <f>IF(M195=0,"",IFERROR(VALUE(TRIM(MID(SUBSTITUTE(L195,"-",REPT(" ",100)),101,100))),""))</f>
        <v/>
      </c>
      <c r="O195">
        <f>IF(M195=0,"",IFERROR(VALUE(TRIM(RIGHT(SUBSTITUTE(L195,"-",REPT(" ",100)),100))),""))</f>
        <v/>
      </c>
      <c r="P195">
        <f>IF(M195=1,E195,D195)</f>
        <v/>
      </c>
      <c r="Q195">
        <f>IF(C195&lt;2,"",TRIM(IF(AND(2&gt;=IF(M195=1,3,2),2&lt;=C195-IF(S195="",0,1)),E195&amp;" ","")&amp;IF(AND(3&gt;=IF(M195=1,3,2),3&lt;=C195-IF(S195="",0,1)),F195&amp;" ","")&amp;IF(AND(4&gt;=IF(M195=1,3,2),4&lt;=C195-IF(S195="",0,1)),G195&amp;" ","")&amp;IF(AND(5&gt;=IF(M195=1,3,2),5&lt;=C195-IF(S195="",0,1)),H195&amp;" ","")&amp;IF(AND(6&gt;=IF(M195=1,3,2),6&lt;=C195-IF(S195="",0,1)),I195&amp;" ","")&amp;IF(AND(7&gt;=IF(M195=1,3,2),7&lt;=C195-IF(S195="",0,1)),J195&amp;" ","")&amp;IF(AND(8&gt;=IF(M195=1,3,2),8&lt;=C195-IF(S195="",0,1)),K195&amp;" ","")))</f>
        <v/>
      </c>
      <c r="R195">
        <f>IF(Q195="","",IFERROR(VLOOKUP(Q195,資格マスタ!$A:$B,2,FALSE),Q195))</f>
        <v/>
      </c>
      <c r="S195" s="132">
        <f>IF(C195&lt;2,"",IFERROR(IF(OR(LEFT(INDEX(D195:K195,MIN(8,MAX(1,C195))),2)="令和",LEFT(INDEX(D195:K195,MIN(8,MAX(1,C195))),2)="平成",LEFT(INDEX(D195:K195,MIN(8,MAX(1,C195))),2)="昭和"),DATE(VALUE(MID(INDEX(D195:K195,MIN(8,MAX(1,C195))),3,FIND("年",INDEX(D195:K195,MIN(8,MAX(1,C195))))-3))+IF(LEFT(INDEX(D195:K195,MIN(8,MAX(1,C195))),2)="令和",2018,IF(LEFT(INDEX(D195:K195,MIN(8,MAX(1,C195))),2)="平成",1988,1925)),VALUE(MID(INDEX(D195:K195,MIN(8,MAX(1,C195))),FIND("年",INDEX(D195:K195,MIN(8,MAX(1,C195))))+1,FIND("月",INDEX(D195:K195,MIN(8,MAX(1,C195))))-FIND("年",INDEX(D195:K195,MIN(8,MAX(1,C195))))-1)),VALUE(SUBSTITUTE(MID(INDEX(D195:K195,MIN(8,MAX(1,C195))),FIND("月",INDEX(D195:K195,MIN(8,MAX(1,C195))))+1,10),"日",""))),DATE(VALUE(TRIM(MID(SUBSTITUTE(AA195,"/",REPT(" ",50)),1,50))),VALUE(TRIM(MID(SUBSTITUTE(AA195,"/",REPT(" ",50)),51,50))),VALUE(TRIM(MID(SUBSTITUTE(AA195,"/",REPT(" ",50)),101,50))))),IFERROR(DATEVALUE(INDEX(D195:K195,MIN(8,MAX(1,C195)))),"")))</f>
        <v/>
      </c>
      <c r="T195">
        <f>IF(B195="","",IFERROR(MATCH(O195,入力!$C$5:$C$44,0),IFERROR(MATCH(SUBSTITUTE(SUBSTITUTE(P195," ",""),"　",""),入力!$AJ$5:$AJ$44,0),"")))</f>
        <v/>
      </c>
      <c r="U195">
        <f>IF(T195="","",INDEX(入力!$D$5:$D$44,T195))</f>
        <v/>
      </c>
      <c r="V195">
        <f>IF(B195="","",IF(T195="","要確認（名簿と照合できません）",IF(R195="","要確認（資格名がありません）",IF(S195="","要確認（取得日が読めません）",IF((IF(INDEX(入力!$N$5:$N$44,T195)=R195,1,0)+IF(INDEX(入力!$P$5:$P$44,T195)=R195,1,0)+IF(INDEX(入力!$R$5:$R$44,T195)=R195,1,0)+IF(INDEX(入力!$T$5:$T$44,T195)=R195,1,0)+IF(INDEX(入力!$V$5:$V$44,T195)=R195,1,0)+IF(INDEX(入力!$X$5:$X$44,T195)=R195,1,0))+(COUNTIFS($T$6:$T$205,T195,$R$6:$R$205,R195,$X$6:$X$205,"&lt;"&amp;X195))&gt;0,"重複","反映")))))</f>
        <v/>
      </c>
      <c r="W195">
        <f>IF(V195="反映",1,0)</f>
        <v/>
      </c>
      <c r="X195" t="n">
        <v>195</v>
      </c>
      <c r="Y195">
        <f>IF(W195=0,"",COUNTIFS($T$6:$T$205,T195,$W$6:$W$205,1,$S$6:$S$205,"&lt;"&amp;S195)+COUNTIFS($T$6:$T$205,T195,$W$6:$W$205,1,$S$6:$S$205,S195,$X$6:$X$205,"&lt;"&amp;X195)+1)</f>
        <v/>
      </c>
      <c r="Z195">
        <f>IF(Y195="","",T195&amp;"_"&amp;Y195)</f>
        <v/>
      </c>
      <c r="AA195">
        <f>SUBSTITUTE(SUBSTITUTE(SUBSTITUTE(SUBSTITUTE(SUBSTITUTE(INDEX(D195:K195,MIN(8,MAX(1,C195))),"年","/"),"月","/"),"日",""),"-","/"),".","/")</f>
        <v/>
      </c>
    </row>
    <row r="196">
      <c r="A196" s="131" t="n"/>
      <c r="B196">
        <f>TRIM(SUBSTITUTE(SUBSTITUTE(SUBSTITUTE(A196,CHAR(9)," "),"　"," "),CHAR(160)," "))</f>
        <v/>
      </c>
      <c r="C196">
        <f>IF(B196="",0,LEN(B196)-LEN(SUBSTITUTE(B196," ",""))+1)</f>
        <v/>
      </c>
      <c r="D196">
        <f>IF(C196&gt;=1,TRIM(MID(SUBSTITUTE(B196," ",REPT(" ",200)),1,200)),"")</f>
        <v/>
      </c>
      <c r="E196">
        <f>IF(C196&gt;=2,TRIM(MID(SUBSTITUTE(B196," ",REPT(" ",200)),201,200)),"")</f>
        <v/>
      </c>
      <c r="F196">
        <f>IF(C196&gt;=3,TRIM(MID(SUBSTITUTE(B196," ",REPT(" ",200)),401,200)),"")</f>
        <v/>
      </c>
      <c r="G196">
        <f>IF(C196&gt;=4,TRIM(MID(SUBSTITUTE(B196," ",REPT(" ",200)),601,200)),"")</f>
        <v/>
      </c>
      <c r="H196">
        <f>IF(C196&gt;=5,TRIM(MID(SUBSTITUTE(B196," ",REPT(" ",200)),801,200)),"")</f>
        <v/>
      </c>
      <c r="I196">
        <f>IF(C196&gt;=6,TRIM(MID(SUBSTITUTE(B196," ",REPT(" ",200)),1001,200)),"")</f>
        <v/>
      </c>
      <c r="J196">
        <f>IF(C196&gt;=7,TRIM(MID(SUBSTITUTE(B196," ",REPT(" ",200)),1201,200)),"")</f>
        <v/>
      </c>
      <c r="K196">
        <f>IF(C196&gt;=8,TRIM(MID(SUBSTITUTE(B196," ",REPT(" ",200)),1401,200)),"")</f>
        <v/>
      </c>
      <c r="L196">
        <f>SUBSTITUTE(SUBSTITUTE(SUBSTITUTE(D196,"年","-"),"組","-"),"番","")</f>
        <v/>
      </c>
      <c r="M196">
        <f>IF(D196="",0,IF(ISNUMBER(VALUE(SUBSTITUTE(L196,"-",""))),1,0))</f>
        <v/>
      </c>
      <c r="N196">
        <f>IF(M196=0,"",IFERROR(VALUE(TRIM(MID(SUBSTITUTE(L196,"-",REPT(" ",100)),101,100))),""))</f>
        <v/>
      </c>
      <c r="O196">
        <f>IF(M196=0,"",IFERROR(VALUE(TRIM(RIGHT(SUBSTITUTE(L196,"-",REPT(" ",100)),100))),""))</f>
        <v/>
      </c>
      <c r="P196">
        <f>IF(M196=1,E196,D196)</f>
        <v/>
      </c>
      <c r="Q196">
        <f>IF(C196&lt;2,"",TRIM(IF(AND(2&gt;=IF(M196=1,3,2),2&lt;=C196-IF(S196="",0,1)),E196&amp;" ","")&amp;IF(AND(3&gt;=IF(M196=1,3,2),3&lt;=C196-IF(S196="",0,1)),F196&amp;" ","")&amp;IF(AND(4&gt;=IF(M196=1,3,2),4&lt;=C196-IF(S196="",0,1)),G196&amp;" ","")&amp;IF(AND(5&gt;=IF(M196=1,3,2),5&lt;=C196-IF(S196="",0,1)),H196&amp;" ","")&amp;IF(AND(6&gt;=IF(M196=1,3,2),6&lt;=C196-IF(S196="",0,1)),I196&amp;" ","")&amp;IF(AND(7&gt;=IF(M196=1,3,2),7&lt;=C196-IF(S196="",0,1)),J196&amp;" ","")&amp;IF(AND(8&gt;=IF(M196=1,3,2),8&lt;=C196-IF(S196="",0,1)),K196&amp;" ","")))</f>
        <v/>
      </c>
      <c r="R196">
        <f>IF(Q196="","",IFERROR(VLOOKUP(Q196,資格マスタ!$A:$B,2,FALSE),Q196))</f>
        <v/>
      </c>
      <c r="S196" s="132">
        <f>IF(C196&lt;2,"",IFERROR(IF(OR(LEFT(INDEX(D196:K196,MIN(8,MAX(1,C196))),2)="令和",LEFT(INDEX(D196:K196,MIN(8,MAX(1,C196))),2)="平成",LEFT(INDEX(D196:K196,MIN(8,MAX(1,C196))),2)="昭和"),DATE(VALUE(MID(INDEX(D196:K196,MIN(8,MAX(1,C196))),3,FIND("年",INDEX(D196:K196,MIN(8,MAX(1,C196))))-3))+IF(LEFT(INDEX(D196:K196,MIN(8,MAX(1,C196))),2)="令和",2018,IF(LEFT(INDEX(D196:K196,MIN(8,MAX(1,C196))),2)="平成",1988,1925)),VALUE(MID(INDEX(D196:K196,MIN(8,MAX(1,C196))),FIND("年",INDEX(D196:K196,MIN(8,MAX(1,C196))))+1,FIND("月",INDEX(D196:K196,MIN(8,MAX(1,C196))))-FIND("年",INDEX(D196:K196,MIN(8,MAX(1,C196))))-1)),VALUE(SUBSTITUTE(MID(INDEX(D196:K196,MIN(8,MAX(1,C196))),FIND("月",INDEX(D196:K196,MIN(8,MAX(1,C196))))+1,10),"日",""))),DATE(VALUE(TRIM(MID(SUBSTITUTE(AA196,"/",REPT(" ",50)),1,50))),VALUE(TRIM(MID(SUBSTITUTE(AA196,"/",REPT(" ",50)),51,50))),VALUE(TRIM(MID(SUBSTITUTE(AA196,"/",REPT(" ",50)),101,50))))),IFERROR(DATEVALUE(INDEX(D196:K196,MIN(8,MAX(1,C196)))),"")))</f>
        <v/>
      </c>
      <c r="T196">
        <f>IF(B196="","",IFERROR(MATCH(O196,入力!$C$5:$C$44,0),IFERROR(MATCH(SUBSTITUTE(SUBSTITUTE(P196," ",""),"　",""),入力!$AJ$5:$AJ$44,0),"")))</f>
        <v/>
      </c>
      <c r="U196">
        <f>IF(T196="","",INDEX(入力!$D$5:$D$44,T196))</f>
        <v/>
      </c>
      <c r="V196">
        <f>IF(B196="","",IF(T196="","要確認（名簿と照合できません）",IF(R196="","要確認（資格名がありません）",IF(S196="","要確認（取得日が読めません）",IF((IF(INDEX(入力!$N$5:$N$44,T196)=R196,1,0)+IF(INDEX(入力!$P$5:$P$44,T196)=R196,1,0)+IF(INDEX(入力!$R$5:$R$44,T196)=R196,1,0)+IF(INDEX(入力!$T$5:$T$44,T196)=R196,1,0)+IF(INDEX(入力!$V$5:$V$44,T196)=R196,1,0)+IF(INDEX(入力!$X$5:$X$44,T196)=R196,1,0))+(COUNTIFS($T$6:$T$205,T196,$R$6:$R$205,R196,$X$6:$X$205,"&lt;"&amp;X196))&gt;0,"重複","反映")))))</f>
        <v/>
      </c>
      <c r="W196">
        <f>IF(V196="反映",1,0)</f>
        <v/>
      </c>
      <c r="X196" t="n">
        <v>196</v>
      </c>
      <c r="Y196">
        <f>IF(W196=0,"",COUNTIFS($T$6:$T$205,T196,$W$6:$W$205,1,$S$6:$S$205,"&lt;"&amp;S196)+COUNTIFS($T$6:$T$205,T196,$W$6:$W$205,1,$S$6:$S$205,S196,$X$6:$X$205,"&lt;"&amp;X196)+1)</f>
        <v/>
      </c>
      <c r="Z196">
        <f>IF(Y196="","",T196&amp;"_"&amp;Y196)</f>
        <v/>
      </c>
      <c r="AA196">
        <f>SUBSTITUTE(SUBSTITUTE(SUBSTITUTE(SUBSTITUTE(SUBSTITUTE(INDEX(D196:K196,MIN(8,MAX(1,C196))),"年","/"),"月","/"),"日",""),"-","/"),".","/")</f>
        <v/>
      </c>
    </row>
    <row r="197">
      <c r="A197" s="131" t="n"/>
      <c r="B197">
        <f>TRIM(SUBSTITUTE(SUBSTITUTE(SUBSTITUTE(A197,CHAR(9)," "),"　"," "),CHAR(160)," "))</f>
        <v/>
      </c>
      <c r="C197">
        <f>IF(B197="",0,LEN(B197)-LEN(SUBSTITUTE(B197," ",""))+1)</f>
        <v/>
      </c>
      <c r="D197">
        <f>IF(C197&gt;=1,TRIM(MID(SUBSTITUTE(B197," ",REPT(" ",200)),1,200)),"")</f>
        <v/>
      </c>
      <c r="E197">
        <f>IF(C197&gt;=2,TRIM(MID(SUBSTITUTE(B197," ",REPT(" ",200)),201,200)),"")</f>
        <v/>
      </c>
      <c r="F197">
        <f>IF(C197&gt;=3,TRIM(MID(SUBSTITUTE(B197," ",REPT(" ",200)),401,200)),"")</f>
        <v/>
      </c>
      <c r="G197">
        <f>IF(C197&gt;=4,TRIM(MID(SUBSTITUTE(B197," ",REPT(" ",200)),601,200)),"")</f>
        <v/>
      </c>
      <c r="H197">
        <f>IF(C197&gt;=5,TRIM(MID(SUBSTITUTE(B197," ",REPT(" ",200)),801,200)),"")</f>
        <v/>
      </c>
      <c r="I197">
        <f>IF(C197&gt;=6,TRIM(MID(SUBSTITUTE(B197," ",REPT(" ",200)),1001,200)),"")</f>
        <v/>
      </c>
      <c r="J197">
        <f>IF(C197&gt;=7,TRIM(MID(SUBSTITUTE(B197," ",REPT(" ",200)),1201,200)),"")</f>
        <v/>
      </c>
      <c r="K197">
        <f>IF(C197&gt;=8,TRIM(MID(SUBSTITUTE(B197," ",REPT(" ",200)),1401,200)),"")</f>
        <v/>
      </c>
      <c r="L197">
        <f>SUBSTITUTE(SUBSTITUTE(SUBSTITUTE(D197,"年","-"),"組","-"),"番","")</f>
        <v/>
      </c>
      <c r="M197">
        <f>IF(D197="",0,IF(ISNUMBER(VALUE(SUBSTITUTE(L197,"-",""))),1,0))</f>
        <v/>
      </c>
      <c r="N197">
        <f>IF(M197=0,"",IFERROR(VALUE(TRIM(MID(SUBSTITUTE(L197,"-",REPT(" ",100)),101,100))),""))</f>
        <v/>
      </c>
      <c r="O197">
        <f>IF(M197=0,"",IFERROR(VALUE(TRIM(RIGHT(SUBSTITUTE(L197,"-",REPT(" ",100)),100))),""))</f>
        <v/>
      </c>
      <c r="P197">
        <f>IF(M197=1,E197,D197)</f>
        <v/>
      </c>
      <c r="Q197">
        <f>IF(C197&lt;2,"",TRIM(IF(AND(2&gt;=IF(M197=1,3,2),2&lt;=C197-IF(S197="",0,1)),E197&amp;" ","")&amp;IF(AND(3&gt;=IF(M197=1,3,2),3&lt;=C197-IF(S197="",0,1)),F197&amp;" ","")&amp;IF(AND(4&gt;=IF(M197=1,3,2),4&lt;=C197-IF(S197="",0,1)),G197&amp;" ","")&amp;IF(AND(5&gt;=IF(M197=1,3,2),5&lt;=C197-IF(S197="",0,1)),H197&amp;" ","")&amp;IF(AND(6&gt;=IF(M197=1,3,2),6&lt;=C197-IF(S197="",0,1)),I197&amp;" ","")&amp;IF(AND(7&gt;=IF(M197=1,3,2),7&lt;=C197-IF(S197="",0,1)),J197&amp;" ","")&amp;IF(AND(8&gt;=IF(M197=1,3,2),8&lt;=C197-IF(S197="",0,1)),K197&amp;" ","")))</f>
        <v/>
      </c>
      <c r="R197">
        <f>IF(Q197="","",IFERROR(VLOOKUP(Q197,資格マスタ!$A:$B,2,FALSE),Q197))</f>
        <v/>
      </c>
      <c r="S197" s="132">
        <f>IF(C197&lt;2,"",IFERROR(IF(OR(LEFT(INDEX(D197:K197,MIN(8,MAX(1,C197))),2)="令和",LEFT(INDEX(D197:K197,MIN(8,MAX(1,C197))),2)="平成",LEFT(INDEX(D197:K197,MIN(8,MAX(1,C197))),2)="昭和"),DATE(VALUE(MID(INDEX(D197:K197,MIN(8,MAX(1,C197))),3,FIND("年",INDEX(D197:K197,MIN(8,MAX(1,C197))))-3))+IF(LEFT(INDEX(D197:K197,MIN(8,MAX(1,C197))),2)="令和",2018,IF(LEFT(INDEX(D197:K197,MIN(8,MAX(1,C197))),2)="平成",1988,1925)),VALUE(MID(INDEX(D197:K197,MIN(8,MAX(1,C197))),FIND("年",INDEX(D197:K197,MIN(8,MAX(1,C197))))+1,FIND("月",INDEX(D197:K197,MIN(8,MAX(1,C197))))-FIND("年",INDEX(D197:K197,MIN(8,MAX(1,C197))))-1)),VALUE(SUBSTITUTE(MID(INDEX(D197:K197,MIN(8,MAX(1,C197))),FIND("月",INDEX(D197:K197,MIN(8,MAX(1,C197))))+1,10),"日",""))),DATE(VALUE(TRIM(MID(SUBSTITUTE(AA197,"/",REPT(" ",50)),1,50))),VALUE(TRIM(MID(SUBSTITUTE(AA197,"/",REPT(" ",50)),51,50))),VALUE(TRIM(MID(SUBSTITUTE(AA197,"/",REPT(" ",50)),101,50))))),IFERROR(DATEVALUE(INDEX(D197:K197,MIN(8,MAX(1,C197)))),"")))</f>
        <v/>
      </c>
      <c r="T197">
        <f>IF(B197="","",IFERROR(MATCH(O197,入力!$C$5:$C$44,0),IFERROR(MATCH(SUBSTITUTE(SUBSTITUTE(P197," ",""),"　",""),入力!$AJ$5:$AJ$44,0),"")))</f>
        <v/>
      </c>
      <c r="U197">
        <f>IF(T197="","",INDEX(入力!$D$5:$D$44,T197))</f>
        <v/>
      </c>
      <c r="V197">
        <f>IF(B197="","",IF(T197="","要確認（名簿と照合できません）",IF(R197="","要確認（資格名がありません）",IF(S197="","要確認（取得日が読めません）",IF((IF(INDEX(入力!$N$5:$N$44,T197)=R197,1,0)+IF(INDEX(入力!$P$5:$P$44,T197)=R197,1,0)+IF(INDEX(入力!$R$5:$R$44,T197)=R197,1,0)+IF(INDEX(入力!$T$5:$T$44,T197)=R197,1,0)+IF(INDEX(入力!$V$5:$V$44,T197)=R197,1,0)+IF(INDEX(入力!$X$5:$X$44,T197)=R197,1,0))+(COUNTIFS($T$6:$T$205,T197,$R$6:$R$205,R197,$X$6:$X$205,"&lt;"&amp;X197))&gt;0,"重複","反映")))))</f>
        <v/>
      </c>
      <c r="W197">
        <f>IF(V197="反映",1,0)</f>
        <v/>
      </c>
      <c r="X197" t="n">
        <v>197</v>
      </c>
      <c r="Y197">
        <f>IF(W197=0,"",COUNTIFS($T$6:$T$205,T197,$W$6:$W$205,1,$S$6:$S$205,"&lt;"&amp;S197)+COUNTIFS($T$6:$T$205,T197,$W$6:$W$205,1,$S$6:$S$205,S197,$X$6:$X$205,"&lt;"&amp;X197)+1)</f>
        <v/>
      </c>
      <c r="Z197">
        <f>IF(Y197="","",T197&amp;"_"&amp;Y197)</f>
        <v/>
      </c>
      <c r="AA197">
        <f>SUBSTITUTE(SUBSTITUTE(SUBSTITUTE(SUBSTITUTE(SUBSTITUTE(INDEX(D197:K197,MIN(8,MAX(1,C197))),"年","/"),"月","/"),"日",""),"-","/"),".","/")</f>
        <v/>
      </c>
    </row>
    <row r="198">
      <c r="A198" s="131" t="n"/>
      <c r="B198">
        <f>TRIM(SUBSTITUTE(SUBSTITUTE(SUBSTITUTE(A198,CHAR(9)," "),"　"," "),CHAR(160)," "))</f>
        <v/>
      </c>
      <c r="C198">
        <f>IF(B198="",0,LEN(B198)-LEN(SUBSTITUTE(B198," ",""))+1)</f>
        <v/>
      </c>
      <c r="D198">
        <f>IF(C198&gt;=1,TRIM(MID(SUBSTITUTE(B198," ",REPT(" ",200)),1,200)),"")</f>
        <v/>
      </c>
      <c r="E198">
        <f>IF(C198&gt;=2,TRIM(MID(SUBSTITUTE(B198," ",REPT(" ",200)),201,200)),"")</f>
        <v/>
      </c>
      <c r="F198">
        <f>IF(C198&gt;=3,TRIM(MID(SUBSTITUTE(B198," ",REPT(" ",200)),401,200)),"")</f>
        <v/>
      </c>
      <c r="G198">
        <f>IF(C198&gt;=4,TRIM(MID(SUBSTITUTE(B198," ",REPT(" ",200)),601,200)),"")</f>
        <v/>
      </c>
      <c r="H198">
        <f>IF(C198&gt;=5,TRIM(MID(SUBSTITUTE(B198," ",REPT(" ",200)),801,200)),"")</f>
        <v/>
      </c>
      <c r="I198">
        <f>IF(C198&gt;=6,TRIM(MID(SUBSTITUTE(B198," ",REPT(" ",200)),1001,200)),"")</f>
        <v/>
      </c>
      <c r="J198">
        <f>IF(C198&gt;=7,TRIM(MID(SUBSTITUTE(B198," ",REPT(" ",200)),1201,200)),"")</f>
        <v/>
      </c>
      <c r="K198">
        <f>IF(C198&gt;=8,TRIM(MID(SUBSTITUTE(B198," ",REPT(" ",200)),1401,200)),"")</f>
        <v/>
      </c>
      <c r="L198">
        <f>SUBSTITUTE(SUBSTITUTE(SUBSTITUTE(D198,"年","-"),"組","-"),"番","")</f>
        <v/>
      </c>
      <c r="M198">
        <f>IF(D198="",0,IF(ISNUMBER(VALUE(SUBSTITUTE(L198,"-",""))),1,0))</f>
        <v/>
      </c>
      <c r="N198">
        <f>IF(M198=0,"",IFERROR(VALUE(TRIM(MID(SUBSTITUTE(L198,"-",REPT(" ",100)),101,100))),""))</f>
        <v/>
      </c>
      <c r="O198">
        <f>IF(M198=0,"",IFERROR(VALUE(TRIM(RIGHT(SUBSTITUTE(L198,"-",REPT(" ",100)),100))),""))</f>
        <v/>
      </c>
      <c r="P198">
        <f>IF(M198=1,E198,D198)</f>
        <v/>
      </c>
      <c r="Q198">
        <f>IF(C198&lt;2,"",TRIM(IF(AND(2&gt;=IF(M198=1,3,2),2&lt;=C198-IF(S198="",0,1)),E198&amp;" ","")&amp;IF(AND(3&gt;=IF(M198=1,3,2),3&lt;=C198-IF(S198="",0,1)),F198&amp;" ","")&amp;IF(AND(4&gt;=IF(M198=1,3,2),4&lt;=C198-IF(S198="",0,1)),G198&amp;" ","")&amp;IF(AND(5&gt;=IF(M198=1,3,2),5&lt;=C198-IF(S198="",0,1)),H198&amp;" ","")&amp;IF(AND(6&gt;=IF(M198=1,3,2),6&lt;=C198-IF(S198="",0,1)),I198&amp;" ","")&amp;IF(AND(7&gt;=IF(M198=1,3,2),7&lt;=C198-IF(S198="",0,1)),J198&amp;" ","")&amp;IF(AND(8&gt;=IF(M198=1,3,2),8&lt;=C198-IF(S198="",0,1)),K198&amp;" ","")))</f>
        <v/>
      </c>
      <c r="R198">
        <f>IF(Q198="","",IFERROR(VLOOKUP(Q198,資格マスタ!$A:$B,2,FALSE),Q198))</f>
        <v/>
      </c>
      <c r="S198" s="132">
        <f>IF(C198&lt;2,"",IFERROR(IF(OR(LEFT(INDEX(D198:K198,MIN(8,MAX(1,C198))),2)="令和",LEFT(INDEX(D198:K198,MIN(8,MAX(1,C198))),2)="平成",LEFT(INDEX(D198:K198,MIN(8,MAX(1,C198))),2)="昭和"),DATE(VALUE(MID(INDEX(D198:K198,MIN(8,MAX(1,C198))),3,FIND("年",INDEX(D198:K198,MIN(8,MAX(1,C198))))-3))+IF(LEFT(INDEX(D198:K198,MIN(8,MAX(1,C198))),2)="令和",2018,IF(LEFT(INDEX(D198:K198,MIN(8,MAX(1,C198))),2)="平成",1988,1925)),VALUE(MID(INDEX(D198:K198,MIN(8,MAX(1,C198))),FIND("年",INDEX(D198:K198,MIN(8,MAX(1,C198))))+1,FIND("月",INDEX(D198:K198,MIN(8,MAX(1,C198))))-FIND("年",INDEX(D198:K198,MIN(8,MAX(1,C198))))-1)),VALUE(SUBSTITUTE(MID(INDEX(D198:K198,MIN(8,MAX(1,C198))),FIND("月",INDEX(D198:K198,MIN(8,MAX(1,C198))))+1,10),"日",""))),DATE(VALUE(TRIM(MID(SUBSTITUTE(AA198,"/",REPT(" ",50)),1,50))),VALUE(TRIM(MID(SUBSTITUTE(AA198,"/",REPT(" ",50)),51,50))),VALUE(TRIM(MID(SUBSTITUTE(AA198,"/",REPT(" ",50)),101,50))))),IFERROR(DATEVALUE(INDEX(D198:K198,MIN(8,MAX(1,C198)))),"")))</f>
        <v/>
      </c>
      <c r="T198">
        <f>IF(B198="","",IFERROR(MATCH(O198,入力!$C$5:$C$44,0),IFERROR(MATCH(SUBSTITUTE(SUBSTITUTE(P198," ",""),"　",""),入力!$AJ$5:$AJ$44,0),"")))</f>
        <v/>
      </c>
      <c r="U198">
        <f>IF(T198="","",INDEX(入力!$D$5:$D$44,T198))</f>
        <v/>
      </c>
      <c r="V198">
        <f>IF(B198="","",IF(T198="","要確認（名簿と照合できません）",IF(R198="","要確認（資格名がありません）",IF(S198="","要確認（取得日が読めません）",IF((IF(INDEX(入力!$N$5:$N$44,T198)=R198,1,0)+IF(INDEX(入力!$P$5:$P$44,T198)=R198,1,0)+IF(INDEX(入力!$R$5:$R$44,T198)=R198,1,0)+IF(INDEX(入力!$T$5:$T$44,T198)=R198,1,0)+IF(INDEX(入力!$V$5:$V$44,T198)=R198,1,0)+IF(INDEX(入力!$X$5:$X$44,T198)=R198,1,0))+(COUNTIFS($T$6:$T$205,T198,$R$6:$R$205,R198,$X$6:$X$205,"&lt;"&amp;X198))&gt;0,"重複","反映")))))</f>
        <v/>
      </c>
      <c r="W198">
        <f>IF(V198="反映",1,0)</f>
        <v/>
      </c>
      <c r="X198" t="n">
        <v>198</v>
      </c>
      <c r="Y198">
        <f>IF(W198=0,"",COUNTIFS($T$6:$T$205,T198,$W$6:$W$205,1,$S$6:$S$205,"&lt;"&amp;S198)+COUNTIFS($T$6:$T$205,T198,$W$6:$W$205,1,$S$6:$S$205,S198,$X$6:$X$205,"&lt;"&amp;X198)+1)</f>
        <v/>
      </c>
      <c r="Z198">
        <f>IF(Y198="","",T198&amp;"_"&amp;Y198)</f>
        <v/>
      </c>
      <c r="AA198">
        <f>SUBSTITUTE(SUBSTITUTE(SUBSTITUTE(SUBSTITUTE(SUBSTITUTE(INDEX(D198:K198,MIN(8,MAX(1,C198))),"年","/"),"月","/"),"日",""),"-","/"),".","/")</f>
        <v/>
      </c>
    </row>
    <row r="199">
      <c r="A199" s="131" t="n"/>
      <c r="B199">
        <f>TRIM(SUBSTITUTE(SUBSTITUTE(SUBSTITUTE(A199,CHAR(9)," "),"　"," "),CHAR(160)," "))</f>
        <v/>
      </c>
      <c r="C199">
        <f>IF(B199="",0,LEN(B199)-LEN(SUBSTITUTE(B199," ",""))+1)</f>
        <v/>
      </c>
      <c r="D199">
        <f>IF(C199&gt;=1,TRIM(MID(SUBSTITUTE(B199," ",REPT(" ",200)),1,200)),"")</f>
        <v/>
      </c>
      <c r="E199">
        <f>IF(C199&gt;=2,TRIM(MID(SUBSTITUTE(B199," ",REPT(" ",200)),201,200)),"")</f>
        <v/>
      </c>
      <c r="F199">
        <f>IF(C199&gt;=3,TRIM(MID(SUBSTITUTE(B199," ",REPT(" ",200)),401,200)),"")</f>
        <v/>
      </c>
      <c r="G199">
        <f>IF(C199&gt;=4,TRIM(MID(SUBSTITUTE(B199," ",REPT(" ",200)),601,200)),"")</f>
        <v/>
      </c>
      <c r="H199">
        <f>IF(C199&gt;=5,TRIM(MID(SUBSTITUTE(B199," ",REPT(" ",200)),801,200)),"")</f>
        <v/>
      </c>
      <c r="I199">
        <f>IF(C199&gt;=6,TRIM(MID(SUBSTITUTE(B199," ",REPT(" ",200)),1001,200)),"")</f>
        <v/>
      </c>
      <c r="J199">
        <f>IF(C199&gt;=7,TRIM(MID(SUBSTITUTE(B199," ",REPT(" ",200)),1201,200)),"")</f>
        <v/>
      </c>
      <c r="K199">
        <f>IF(C199&gt;=8,TRIM(MID(SUBSTITUTE(B199," ",REPT(" ",200)),1401,200)),"")</f>
        <v/>
      </c>
      <c r="L199">
        <f>SUBSTITUTE(SUBSTITUTE(SUBSTITUTE(D199,"年","-"),"組","-"),"番","")</f>
        <v/>
      </c>
      <c r="M199">
        <f>IF(D199="",0,IF(ISNUMBER(VALUE(SUBSTITUTE(L199,"-",""))),1,0))</f>
        <v/>
      </c>
      <c r="N199">
        <f>IF(M199=0,"",IFERROR(VALUE(TRIM(MID(SUBSTITUTE(L199,"-",REPT(" ",100)),101,100))),""))</f>
        <v/>
      </c>
      <c r="O199">
        <f>IF(M199=0,"",IFERROR(VALUE(TRIM(RIGHT(SUBSTITUTE(L199,"-",REPT(" ",100)),100))),""))</f>
        <v/>
      </c>
      <c r="P199">
        <f>IF(M199=1,E199,D199)</f>
        <v/>
      </c>
      <c r="Q199">
        <f>IF(C199&lt;2,"",TRIM(IF(AND(2&gt;=IF(M199=1,3,2),2&lt;=C199-IF(S199="",0,1)),E199&amp;" ","")&amp;IF(AND(3&gt;=IF(M199=1,3,2),3&lt;=C199-IF(S199="",0,1)),F199&amp;" ","")&amp;IF(AND(4&gt;=IF(M199=1,3,2),4&lt;=C199-IF(S199="",0,1)),G199&amp;" ","")&amp;IF(AND(5&gt;=IF(M199=1,3,2),5&lt;=C199-IF(S199="",0,1)),H199&amp;" ","")&amp;IF(AND(6&gt;=IF(M199=1,3,2),6&lt;=C199-IF(S199="",0,1)),I199&amp;" ","")&amp;IF(AND(7&gt;=IF(M199=1,3,2),7&lt;=C199-IF(S199="",0,1)),J199&amp;" ","")&amp;IF(AND(8&gt;=IF(M199=1,3,2),8&lt;=C199-IF(S199="",0,1)),K199&amp;" ","")))</f>
        <v/>
      </c>
      <c r="R199">
        <f>IF(Q199="","",IFERROR(VLOOKUP(Q199,資格マスタ!$A:$B,2,FALSE),Q199))</f>
        <v/>
      </c>
      <c r="S199" s="132">
        <f>IF(C199&lt;2,"",IFERROR(IF(OR(LEFT(INDEX(D199:K199,MIN(8,MAX(1,C199))),2)="令和",LEFT(INDEX(D199:K199,MIN(8,MAX(1,C199))),2)="平成",LEFT(INDEX(D199:K199,MIN(8,MAX(1,C199))),2)="昭和"),DATE(VALUE(MID(INDEX(D199:K199,MIN(8,MAX(1,C199))),3,FIND("年",INDEX(D199:K199,MIN(8,MAX(1,C199))))-3))+IF(LEFT(INDEX(D199:K199,MIN(8,MAX(1,C199))),2)="令和",2018,IF(LEFT(INDEX(D199:K199,MIN(8,MAX(1,C199))),2)="平成",1988,1925)),VALUE(MID(INDEX(D199:K199,MIN(8,MAX(1,C199))),FIND("年",INDEX(D199:K199,MIN(8,MAX(1,C199))))+1,FIND("月",INDEX(D199:K199,MIN(8,MAX(1,C199))))-FIND("年",INDEX(D199:K199,MIN(8,MAX(1,C199))))-1)),VALUE(SUBSTITUTE(MID(INDEX(D199:K199,MIN(8,MAX(1,C199))),FIND("月",INDEX(D199:K199,MIN(8,MAX(1,C199))))+1,10),"日",""))),DATE(VALUE(TRIM(MID(SUBSTITUTE(AA199,"/",REPT(" ",50)),1,50))),VALUE(TRIM(MID(SUBSTITUTE(AA199,"/",REPT(" ",50)),51,50))),VALUE(TRIM(MID(SUBSTITUTE(AA199,"/",REPT(" ",50)),101,50))))),IFERROR(DATEVALUE(INDEX(D199:K199,MIN(8,MAX(1,C199)))),"")))</f>
        <v/>
      </c>
      <c r="T199">
        <f>IF(B199="","",IFERROR(MATCH(O199,入力!$C$5:$C$44,0),IFERROR(MATCH(SUBSTITUTE(SUBSTITUTE(P199," ",""),"　",""),入力!$AJ$5:$AJ$44,0),"")))</f>
        <v/>
      </c>
      <c r="U199">
        <f>IF(T199="","",INDEX(入力!$D$5:$D$44,T199))</f>
        <v/>
      </c>
      <c r="V199">
        <f>IF(B199="","",IF(T199="","要確認（名簿と照合できません）",IF(R199="","要確認（資格名がありません）",IF(S199="","要確認（取得日が読めません）",IF((IF(INDEX(入力!$N$5:$N$44,T199)=R199,1,0)+IF(INDEX(入力!$P$5:$P$44,T199)=R199,1,0)+IF(INDEX(入力!$R$5:$R$44,T199)=R199,1,0)+IF(INDEX(入力!$T$5:$T$44,T199)=R199,1,0)+IF(INDEX(入力!$V$5:$V$44,T199)=R199,1,0)+IF(INDEX(入力!$X$5:$X$44,T199)=R199,1,0))+(COUNTIFS($T$6:$T$205,T199,$R$6:$R$205,R199,$X$6:$X$205,"&lt;"&amp;X199))&gt;0,"重複","反映")))))</f>
        <v/>
      </c>
      <c r="W199">
        <f>IF(V199="反映",1,0)</f>
        <v/>
      </c>
      <c r="X199" t="n">
        <v>199</v>
      </c>
      <c r="Y199">
        <f>IF(W199=0,"",COUNTIFS($T$6:$T$205,T199,$W$6:$W$205,1,$S$6:$S$205,"&lt;"&amp;S199)+COUNTIFS($T$6:$T$205,T199,$W$6:$W$205,1,$S$6:$S$205,S199,$X$6:$X$205,"&lt;"&amp;X199)+1)</f>
        <v/>
      </c>
      <c r="Z199">
        <f>IF(Y199="","",T199&amp;"_"&amp;Y199)</f>
        <v/>
      </c>
      <c r="AA199">
        <f>SUBSTITUTE(SUBSTITUTE(SUBSTITUTE(SUBSTITUTE(SUBSTITUTE(INDEX(D199:K199,MIN(8,MAX(1,C199))),"年","/"),"月","/"),"日",""),"-","/"),".","/")</f>
        <v/>
      </c>
    </row>
    <row r="200">
      <c r="A200" s="131" t="n"/>
      <c r="B200">
        <f>TRIM(SUBSTITUTE(SUBSTITUTE(SUBSTITUTE(A200,CHAR(9)," "),"　"," "),CHAR(160)," "))</f>
        <v/>
      </c>
      <c r="C200">
        <f>IF(B200="",0,LEN(B200)-LEN(SUBSTITUTE(B200," ",""))+1)</f>
        <v/>
      </c>
      <c r="D200">
        <f>IF(C200&gt;=1,TRIM(MID(SUBSTITUTE(B200," ",REPT(" ",200)),1,200)),"")</f>
        <v/>
      </c>
      <c r="E200">
        <f>IF(C200&gt;=2,TRIM(MID(SUBSTITUTE(B200," ",REPT(" ",200)),201,200)),"")</f>
        <v/>
      </c>
      <c r="F200">
        <f>IF(C200&gt;=3,TRIM(MID(SUBSTITUTE(B200," ",REPT(" ",200)),401,200)),"")</f>
        <v/>
      </c>
      <c r="G200">
        <f>IF(C200&gt;=4,TRIM(MID(SUBSTITUTE(B200," ",REPT(" ",200)),601,200)),"")</f>
        <v/>
      </c>
      <c r="H200">
        <f>IF(C200&gt;=5,TRIM(MID(SUBSTITUTE(B200," ",REPT(" ",200)),801,200)),"")</f>
        <v/>
      </c>
      <c r="I200">
        <f>IF(C200&gt;=6,TRIM(MID(SUBSTITUTE(B200," ",REPT(" ",200)),1001,200)),"")</f>
        <v/>
      </c>
      <c r="J200">
        <f>IF(C200&gt;=7,TRIM(MID(SUBSTITUTE(B200," ",REPT(" ",200)),1201,200)),"")</f>
        <v/>
      </c>
      <c r="K200">
        <f>IF(C200&gt;=8,TRIM(MID(SUBSTITUTE(B200," ",REPT(" ",200)),1401,200)),"")</f>
        <v/>
      </c>
      <c r="L200">
        <f>SUBSTITUTE(SUBSTITUTE(SUBSTITUTE(D200,"年","-"),"組","-"),"番","")</f>
        <v/>
      </c>
      <c r="M200">
        <f>IF(D200="",0,IF(ISNUMBER(VALUE(SUBSTITUTE(L200,"-",""))),1,0))</f>
        <v/>
      </c>
      <c r="N200">
        <f>IF(M200=0,"",IFERROR(VALUE(TRIM(MID(SUBSTITUTE(L200,"-",REPT(" ",100)),101,100))),""))</f>
        <v/>
      </c>
      <c r="O200">
        <f>IF(M200=0,"",IFERROR(VALUE(TRIM(RIGHT(SUBSTITUTE(L200,"-",REPT(" ",100)),100))),""))</f>
        <v/>
      </c>
      <c r="P200">
        <f>IF(M200=1,E200,D200)</f>
        <v/>
      </c>
      <c r="Q200">
        <f>IF(C200&lt;2,"",TRIM(IF(AND(2&gt;=IF(M200=1,3,2),2&lt;=C200-IF(S200="",0,1)),E200&amp;" ","")&amp;IF(AND(3&gt;=IF(M200=1,3,2),3&lt;=C200-IF(S200="",0,1)),F200&amp;" ","")&amp;IF(AND(4&gt;=IF(M200=1,3,2),4&lt;=C200-IF(S200="",0,1)),G200&amp;" ","")&amp;IF(AND(5&gt;=IF(M200=1,3,2),5&lt;=C200-IF(S200="",0,1)),H200&amp;" ","")&amp;IF(AND(6&gt;=IF(M200=1,3,2),6&lt;=C200-IF(S200="",0,1)),I200&amp;" ","")&amp;IF(AND(7&gt;=IF(M200=1,3,2),7&lt;=C200-IF(S200="",0,1)),J200&amp;" ","")&amp;IF(AND(8&gt;=IF(M200=1,3,2),8&lt;=C200-IF(S200="",0,1)),K200&amp;" ","")))</f>
        <v/>
      </c>
      <c r="R200">
        <f>IF(Q200="","",IFERROR(VLOOKUP(Q200,資格マスタ!$A:$B,2,FALSE),Q200))</f>
        <v/>
      </c>
      <c r="S200" s="132">
        <f>IF(C200&lt;2,"",IFERROR(IF(OR(LEFT(INDEX(D200:K200,MIN(8,MAX(1,C200))),2)="令和",LEFT(INDEX(D200:K200,MIN(8,MAX(1,C200))),2)="平成",LEFT(INDEX(D200:K200,MIN(8,MAX(1,C200))),2)="昭和"),DATE(VALUE(MID(INDEX(D200:K200,MIN(8,MAX(1,C200))),3,FIND("年",INDEX(D200:K200,MIN(8,MAX(1,C200))))-3))+IF(LEFT(INDEX(D200:K200,MIN(8,MAX(1,C200))),2)="令和",2018,IF(LEFT(INDEX(D200:K200,MIN(8,MAX(1,C200))),2)="平成",1988,1925)),VALUE(MID(INDEX(D200:K200,MIN(8,MAX(1,C200))),FIND("年",INDEX(D200:K200,MIN(8,MAX(1,C200))))+1,FIND("月",INDEX(D200:K200,MIN(8,MAX(1,C200))))-FIND("年",INDEX(D200:K200,MIN(8,MAX(1,C200))))-1)),VALUE(SUBSTITUTE(MID(INDEX(D200:K200,MIN(8,MAX(1,C200))),FIND("月",INDEX(D200:K200,MIN(8,MAX(1,C200))))+1,10),"日",""))),DATE(VALUE(TRIM(MID(SUBSTITUTE(AA200,"/",REPT(" ",50)),1,50))),VALUE(TRIM(MID(SUBSTITUTE(AA200,"/",REPT(" ",50)),51,50))),VALUE(TRIM(MID(SUBSTITUTE(AA200,"/",REPT(" ",50)),101,50))))),IFERROR(DATEVALUE(INDEX(D200:K200,MIN(8,MAX(1,C200)))),"")))</f>
        <v/>
      </c>
      <c r="T200">
        <f>IF(B200="","",IFERROR(MATCH(O200,入力!$C$5:$C$44,0),IFERROR(MATCH(SUBSTITUTE(SUBSTITUTE(P200," ",""),"　",""),入力!$AJ$5:$AJ$44,0),"")))</f>
        <v/>
      </c>
      <c r="U200">
        <f>IF(T200="","",INDEX(入力!$D$5:$D$44,T200))</f>
        <v/>
      </c>
      <c r="V200">
        <f>IF(B200="","",IF(T200="","要確認（名簿と照合できません）",IF(R200="","要確認（資格名がありません）",IF(S200="","要確認（取得日が読めません）",IF((IF(INDEX(入力!$N$5:$N$44,T200)=R200,1,0)+IF(INDEX(入力!$P$5:$P$44,T200)=R200,1,0)+IF(INDEX(入力!$R$5:$R$44,T200)=R200,1,0)+IF(INDEX(入力!$T$5:$T$44,T200)=R200,1,0)+IF(INDEX(入力!$V$5:$V$44,T200)=R200,1,0)+IF(INDEX(入力!$X$5:$X$44,T200)=R200,1,0))+(COUNTIFS($T$6:$T$205,T200,$R$6:$R$205,R200,$X$6:$X$205,"&lt;"&amp;X200))&gt;0,"重複","反映")))))</f>
        <v/>
      </c>
      <c r="W200">
        <f>IF(V200="反映",1,0)</f>
        <v/>
      </c>
      <c r="X200" t="n">
        <v>200</v>
      </c>
      <c r="Y200">
        <f>IF(W200=0,"",COUNTIFS($T$6:$T$205,T200,$W$6:$W$205,1,$S$6:$S$205,"&lt;"&amp;S200)+COUNTIFS($T$6:$T$205,T200,$W$6:$W$205,1,$S$6:$S$205,S200,$X$6:$X$205,"&lt;"&amp;X200)+1)</f>
        <v/>
      </c>
      <c r="Z200">
        <f>IF(Y200="","",T200&amp;"_"&amp;Y200)</f>
        <v/>
      </c>
      <c r="AA200">
        <f>SUBSTITUTE(SUBSTITUTE(SUBSTITUTE(SUBSTITUTE(SUBSTITUTE(INDEX(D200:K200,MIN(8,MAX(1,C200))),"年","/"),"月","/"),"日",""),"-","/"),".","/")</f>
        <v/>
      </c>
    </row>
    <row r="201">
      <c r="A201" s="131" t="n"/>
      <c r="B201">
        <f>TRIM(SUBSTITUTE(SUBSTITUTE(SUBSTITUTE(A201,CHAR(9)," "),"　"," "),CHAR(160)," "))</f>
        <v/>
      </c>
      <c r="C201">
        <f>IF(B201="",0,LEN(B201)-LEN(SUBSTITUTE(B201," ",""))+1)</f>
        <v/>
      </c>
      <c r="D201">
        <f>IF(C201&gt;=1,TRIM(MID(SUBSTITUTE(B201," ",REPT(" ",200)),1,200)),"")</f>
        <v/>
      </c>
      <c r="E201">
        <f>IF(C201&gt;=2,TRIM(MID(SUBSTITUTE(B201," ",REPT(" ",200)),201,200)),"")</f>
        <v/>
      </c>
      <c r="F201">
        <f>IF(C201&gt;=3,TRIM(MID(SUBSTITUTE(B201," ",REPT(" ",200)),401,200)),"")</f>
        <v/>
      </c>
      <c r="G201">
        <f>IF(C201&gt;=4,TRIM(MID(SUBSTITUTE(B201," ",REPT(" ",200)),601,200)),"")</f>
        <v/>
      </c>
      <c r="H201">
        <f>IF(C201&gt;=5,TRIM(MID(SUBSTITUTE(B201," ",REPT(" ",200)),801,200)),"")</f>
        <v/>
      </c>
      <c r="I201">
        <f>IF(C201&gt;=6,TRIM(MID(SUBSTITUTE(B201," ",REPT(" ",200)),1001,200)),"")</f>
        <v/>
      </c>
      <c r="J201">
        <f>IF(C201&gt;=7,TRIM(MID(SUBSTITUTE(B201," ",REPT(" ",200)),1201,200)),"")</f>
        <v/>
      </c>
      <c r="K201">
        <f>IF(C201&gt;=8,TRIM(MID(SUBSTITUTE(B201," ",REPT(" ",200)),1401,200)),"")</f>
        <v/>
      </c>
      <c r="L201">
        <f>SUBSTITUTE(SUBSTITUTE(SUBSTITUTE(D201,"年","-"),"組","-"),"番","")</f>
        <v/>
      </c>
      <c r="M201">
        <f>IF(D201="",0,IF(ISNUMBER(VALUE(SUBSTITUTE(L201,"-",""))),1,0))</f>
        <v/>
      </c>
      <c r="N201">
        <f>IF(M201=0,"",IFERROR(VALUE(TRIM(MID(SUBSTITUTE(L201,"-",REPT(" ",100)),101,100))),""))</f>
        <v/>
      </c>
      <c r="O201">
        <f>IF(M201=0,"",IFERROR(VALUE(TRIM(RIGHT(SUBSTITUTE(L201,"-",REPT(" ",100)),100))),""))</f>
        <v/>
      </c>
      <c r="P201">
        <f>IF(M201=1,E201,D201)</f>
        <v/>
      </c>
      <c r="Q201">
        <f>IF(C201&lt;2,"",TRIM(IF(AND(2&gt;=IF(M201=1,3,2),2&lt;=C201-IF(S201="",0,1)),E201&amp;" ","")&amp;IF(AND(3&gt;=IF(M201=1,3,2),3&lt;=C201-IF(S201="",0,1)),F201&amp;" ","")&amp;IF(AND(4&gt;=IF(M201=1,3,2),4&lt;=C201-IF(S201="",0,1)),G201&amp;" ","")&amp;IF(AND(5&gt;=IF(M201=1,3,2),5&lt;=C201-IF(S201="",0,1)),H201&amp;" ","")&amp;IF(AND(6&gt;=IF(M201=1,3,2),6&lt;=C201-IF(S201="",0,1)),I201&amp;" ","")&amp;IF(AND(7&gt;=IF(M201=1,3,2),7&lt;=C201-IF(S201="",0,1)),J201&amp;" ","")&amp;IF(AND(8&gt;=IF(M201=1,3,2),8&lt;=C201-IF(S201="",0,1)),K201&amp;" ","")))</f>
        <v/>
      </c>
      <c r="R201">
        <f>IF(Q201="","",IFERROR(VLOOKUP(Q201,資格マスタ!$A:$B,2,FALSE),Q201))</f>
        <v/>
      </c>
      <c r="S201" s="132">
        <f>IF(C201&lt;2,"",IFERROR(IF(OR(LEFT(INDEX(D201:K201,MIN(8,MAX(1,C201))),2)="令和",LEFT(INDEX(D201:K201,MIN(8,MAX(1,C201))),2)="平成",LEFT(INDEX(D201:K201,MIN(8,MAX(1,C201))),2)="昭和"),DATE(VALUE(MID(INDEX(D201:K201,MIN(8,MAX(1,C201))),3,FIND("年",INDEX(D201:K201,MIN(8,MAX(1,C201))))-3))+IF(LEFT(INDEX(D201:K201,MIN(8,MAX(1,C201))),2)="令和",2018,IF(LEFT(INDEX(D201:K201,MIN(8,MAX(1,C201))),2)="平成",1988,1925)),VALUE(MID(INDEX(D201:K201,MIN(8,MAX(1,C201))),FIND("年",INDEX(D201:K201,MIN(8,MAX(1,C201))))+1,FIND("月",INDEX(D201:K201,MIN(8,MAX(1,C201))))-FIND("年",INDEX(D201:K201,MIN(8,MAX(1,C201))))-1)),VALUE(SUBSTITUTE(MID(INDEX(D201:K201,MIN(8,MAX(1,C201))),FIND("月",INDEX(D201:K201,MIN(8,MAX(1,C201))))+1,10),"日",""))),DATE(VALUE(TRIM(MID(SUBSTITUTE(AA201,"/",REPT(" ",50)),1,50))),VALUE(TRIM(MID(SUBSTITUTE(AA201,"/",REPT(" ",50)),51,50))),VALUE(TRIM(MID(SUBSTITUTE(AA201,"/",REPT(" ",50)),101,50))))),IFERROR(DATEVALUE(INDEX(D201:K201,MIN(8,MAX(1,C201)))),"")))</f>
        <v/>
      </c>
      <c r="T201">
        <f>IF(B201="","",IFERROR(MATCH(O201,入力!$C$5:$C$44,0),IFERROR(MATCH(SUBSTITUTE(SUBSTITUTE(P201," ",""),"　",""),入力!$AJ$5:$AJ$44,0),"")))</f>
        <v/>
      </c>
      <c r="U201">
        <f>IF(T201="","",INDEX(入力!$D$5:$D$44,T201))</f>
        <v/>
      </c>
      <c r="V201">
        <f>IF(B201="","",IF(T201="","要確認（名簿と照合できません）",IF(R201="","要確認（資格名がありません）",IF(S201="","要確認（取得日が読めません）",IF((IF(INDEX(入力!$N$5:$N$44,T201)=R201,1,0)+IF(INDEX(入力!$P$5:$P$44,T201)=R201,1,0)+IF(INDEX(入力!$R$5:$R$44,T201)=R201,1,0)+IF(INDEX(入力!$T$5:$T$44,T201)=R201,1,0)+IF(INDEX(入力!$V$5:$V$44,T201)=R201,1,0)+IF(INDEX(入力!$X$5:$X$44,T201)=R201,1,0))+(COUNTIFS($T$6:$T$205,T201,$R$6:$R$205,R201,$X$6:$X$205,"&lt;"&amp;X201))&gt;0,"重複","反映")))))</f>
        <v/>
      </c>
      <c r="W201">
        <f>IF(V201="反映",1,0)</f>
        <v/>
      </c>
      <c r="X201" t="n">
        <v>201</v>
      </c>
      <c r="Y201">
        <f>IF(W201=0,"",COUNTIFS($T$6:$T$205,T201,$W$6:$W$205,1,$S$6:$S$205,"&lt;"&amp;S201)+COUNTIFS($T$6:$T$205,T201,$W$6:$W$205,1,$S$6:$S$205,S201,$X$6:$X$205,"&lt;"&amp;X201)+1)</f>
        <v/>
      </c>
      <c r="Z201">
        <f>IF(Y201="","",T201&amp;"_"&amp;Y201)</f>
        <v/>
      </c>
      <c r="AA201">
        <f>SUBSTITUTE(SUBSTITUTE(SUBSTITUTE(SUBSTITUTE(SUBSTITUTE(INDEX(D201:K201,MIN(8,MAX(1,C201))),"年","/"),"月","/"),"日",""),"-","/"),".","/")</f>
        <v/>
      </c>
    </row>
    <row r="202">
      <c r="A202" s="131" t="n"/>
      <c r="B202">
        <f>TRIM(SUBSTITUTE(SUBSTITUTE(SUBSTITUTE(A202,CHAR(9)," "),"　"," "),CHAR(160)," "))</f>
        <v/>
      </c>
      <c r="C202">
        <f>IF(B202="",0,LEN(B202)-LEN(SUBSTITUTE(B202," ",""))+1)</f>
        <v/>
      </c>
      <c r="D202">
        <f>IF(C202&gt;=1,TRIM(MID(SUBSTITUTE(B202," ",REPT(" ",200)),1,200)),"")</f>
        <v/>
      </c>
      <c r="E202">
        <f>IF(C202&gt;=2,TRIM(MID(SUBSTITUTE(B202," ",REPT(" ",200)),201,200)),"")</f>
        <v/>
      </c>
      <c r="F202">
        <f>IF(C202&gt;=3,TRIM(MID(SUBSTITUTE(B202," ",REPT(" ",200)),401,200)),"")</f>
        <v/>
      </c>
      <c r="G202">
        <f>IF(C202&gt;=4,TRIM(MID(SUBSTITUTE(B202," ",REPT(" ",200)),601,200)),"")</f>
        <v/>
      </c>
      <c r="H202">
        <f>IF(C202&gt;=5,TRIM(MID(SUBSTITUTE(B202," ",REPT(" ",200)),801,200)),"")</f>
        <v/>
      </c>
      <c r="I202">
        <f>IF(C202&gt;=6,TRIM(MID(SUBSTITUTE(B202," ",REPT(" ",200)),1001,200)),"")</f>
        <v/>
      </c>
      <c r="J202">
        <f>IF(C202&gt;=7,TRIM(MID(SUBSTITUTE(B202," ",REPT(" ",200)),1201,200)),"")</f>
        <v/>
      </c>
      <c r="K202">
        <f>IF(C202&gt;=8,TRIM(MID(SUBSTITUTE(B202," ",REPT(" ",200)),1401,200)),"")</f>
        <v/>
      </c>
      <c r="L202">
        <f>SUBSTITUTE(SUBSTITUTE(SUBSTITUTE(D202,"年","-"),"組","-"),"番","")</f>
        <v/>
      </c>
      <c r="M202">
        <f>IF(D202="",0,IF(ISNUMBER(VALUE(SUBSTITUTE(L202,"-",""))),1,0))</f>
        <v/>
      </c>
      <c r="N202">
        <f>IF(M202=0,"",IFERROR(VALUE(TRIM(MID(SUBSTITUTE(L202,"-",REPT(" ",100)),101,100))),""))</f>
        <v/>
      </c>
      <c r="O202">
        <f>IF(M202=0,"",IFERROR(VALUE(TRIM(RIGHT(SUBSTITUTE(L202,"-",REPT(" ",100)),100))),""))</f>
        <v/>
      </c>
      <c r="P202">
        <f>IF(M202=1,E202,D202)</f>
        <v/>
      </c>
      <c r="Q202">
        <f>IF(C202&lt;2,"",TRIM(IF(AND(2&gt;=IF(M202=1,3,2),2&lt;=C202-IF(S202="",0,1)),E202&amp;" ","")&amp;IF(AND(3&gt;=IF(M202=1,3,2),3&lt;=C202-IF(S202="",0,1)),F202&amp;" ","")&amp;IF(AND(4&gt;=IF(M202=1,3,2),4&lt;=C202-IF(S202="",0,1)),G202&amp;" ","")&amp;IF(AND(5&gt;=IF(M202=1,3,2),5&lt;=C202-IF(S202="",0,1)),H202&amp;" ","")&amp;IF(AND(6&gt;=IF(M202=1,3,2),6&lt;=C202-IF(S202="",0,1)),I202&amp;" ","")&amp;IF(AND(7&gt;=IF(M202=1,3,2),7&lt;=C202-IF(S202="",0,1)),J202&amp;" ","")&amp;IF(AND(8&gt;=IF(M202=1,3,2),8&lt;=C202-IF(S202="",0,1)),K202&amp;" ","")))</f>
        <v/>
      </c>
      <c r="R202">
        <f>IF(Q202="","",IFERROR(VLOOKUP(Q202,資格マスタ!$A:$B,2,FALSE),Q202))</f>
        <v/>
      </c>
      <c r="S202" s="132">
        <f>IF(C202&lt;2,"",IFERROR(IF(OR(LEFT(INDEX(D202:K202,MIN(8,MAX(1,C202))),2)="令和",LEFT(INDEX(D202:K202,MIN(8,MAX(1,C202))),2)="平成",LEFT(INDEX(D202:K202,MIN(8,MAX(1,C202))),2)="昭和"),DATE(VALUE(MID(INDEX(D202:K202,MIN(8,MAX(1,C202))),3,FIND("年",INDEX(D202:K202,MIN(8,MAX(1,C202))))-3))+IF(LEFT(INDEX(D202:K202,MIN(8,MAX(1,C202))),2)="令和",2018,IF(LEFT(INDEX(D202:K202,MIN(8,MAX(1,C202))),2)="平成",1988,1925)),VALUE(MID(INDEX(D202:K202,MIN(8,MAX(1,C202))),FIND("年",INDEX(D202:K202,MIN(8,MAX(1,C202))))+1,FIND("月",INDEX(D202:K202,MIN(8,MAX(1,C202))))-FIND("年",INDEX(D202:K202,MIN(8,MAX(1,C202))))-1)),VALUE(SUBSTITUTE(MID(INDEX(D202:K202,MIN(8,MAX(1,C202))),FIND("月",INDEX(D202:K202,MIN(8,MAX(1,C202))))+1,10),"日",""))),DATE(VALUE(TRIM(MID(SUBSTITUTE(AA202,"/",REPT(" ",50)),1,50))),VALUE(TRIM(MID(SUBSTITUTE(AA202,"/",REPT(" ",50)),51,50))),VALUE(TRIM(MID(SUBSTITUTE(AA202,"/",REPT(" ",50)),101,50))))),IFERROR(DATEVALUE(INDEX(D202:K202,MIN(8,MAX(1,C202)))),"")))</f>
        <v/>
      </c>
      <c r="T202">
        <f>IF(B202="","",IFERROR(MATCH(O202,入力!$C$5:$C$44,0),IFERROR(MATCH(SUBSTITUTE(SUBSTITUTE(P202," ",""),"　",""),入力!$AJ$5:$AJ$44,0),"")))</f>
        <v/>
      </c>
      <c r="U202">
        <f>IF(T202="","",INDEX(入力!$D$5:$D$44,T202))</f>
        <v/>
      </c>
      <c r="V202">
        <f>IF(B202="","",IF(T202="","要確認（名簿と照合できません）",IF(R202="","要確認（資格名がありません）",IF(S202="","要確認（取得日が読めません）",IF((IF(INDEX(入力!$N$5:$N$44,T202)=R202,1,0)+IF(INDEX(入力!$P$5:$P$44,T202)=R202,1,0)+IF(INDEX(入力!$R$5:$R$44,T202)=R202,1,0)+IF(INDEX(入力!$T$5:$T$44,T202)=R202,1,0)+IF(INDEX(入力!$V$5:$V$44,T202)=R202,1,0)+IF(INDEX(入力!$X$5:$X$44,T202)=R202,1,0))+(COUNTIFS($T$6:$T$205,T202,$R$6:$R$205,R202,$X$6:$X$205,"&lt;"&amp;X202))&gt;0,"重複","反映")))))</f>
        <v/>
      </c>
      <c r="W202">
        <f>IF(V202="反映",1,0)</f>
        <v/>
      </c>
      <c r="X202" t="n">
        <v>202</v>
      </c>
      <c r="Y202">
        <f>IF(W202=0,"",COUNTIFS($T$6:$T$205,T202,$W$6:$W$205,1,$S$6:$S$205,"&lt;"&amp;S202)+COUNTIFS($T$6:$T$205,T202,$W$6:$W$205,1,$S$6:$S$205,S202,$X$6:$X$205,"&lt;"&amp;X202)+1)</f>
        <v/>
      </c>
      <c r="Z202">
        <f>IF(Y202="","",T202&amp;"_"&amp;Y202)</f>
        <v/>
      </c>
      <c r="AA202">
        <f>SUBSTITUTE(SUBSTITUTE(SUBSTITUTE(SUBSTITUTE(SUBSTITUTE(INDEX(D202:K202,MIN(8,MAX(1,C202))),"年","/"),"月","/"),"日",""),"-","/"),".","/")</f>
        <v/>
      </c>
    </row>
    <row r="203">
      <c r="A203" s="131" t="n"/>
      <c r="B203">
        <f>TRIM(SUBSTITUTE(SUBSTITUTE(SUBSTITUTE(A203,CHAR(9)," "),"　"," "),CHAR(160)," "))</f>
        <v/>
      </c>
      <c r="C203">
        <f>IF(B203="",0,LEN(B203)-LEN(SUBSTITUTE(B203," ",""))+1)</f>
        <v/>
      </c>
      <c r="D203">
        <f>IF(C203&gt;=1,TRIM(MID(SUBSTITUTE(B203," ",REPT(" ",200)),1,200)),"")</f>
        <v/>
      </c>
      <c r="E203">
        <f>IF(C203&gt;=2,TRIM(MID(SUBSTITUTE(B203," ",REPT(" ",200)),201,200)),"")</f>
        <v/>
      </c>
      <c r="F203">
        <f>IF(C203&gt;=3,TRIM(MID(SUBSTITUTE(B203," ",REPT(" ",200)),401,200)),"")</f>
        <v/>
      </c>
      <c r="G203">
        <f>IF(C203&gt;=4,TRIM(MID(SUBSTITUTE(B203," ",REPT(" ",200)),601,200)),"")</f>
        <v/>
      </c>
      <c r="H203">
        <f>IF(C203&gt;=5,TRIM(MID(SUBSTITUTE(B203," ",REPT(" ",200)),801,200)),"")</f>
        <v/>
      </c>
      <c r="I203">
        <f>IF(C203&gt;=6,TRIM(MID(SUBSTITUTE(B203," ",REPT(" ",200)),1001,200)),"")</f>
        <v/>
      </c>
      <c r="J203">
        <f>IF(C203&gt;=7,TRIM(MID(SUBSTITUTE(B203," ",REPT(" ",200)),1201,200)),"")</f>
        <v/>
      </c>
      <c r="K203">
        <f>IF(C203&gt;=8,TRIM(MID(SUBSTITUTE(B203," ",REPT(" ",200)),1401,200)),"")</f>
        <v/>
      </c>
      <c r="L203">
        <f>SUBSTITUTE(SUBSTITUTE(SUBSTITUTE(D203,"年","-"),"組","-"),"番","")</f>
        <v/>
      </c>
      <c r="M203">
        <f>IF(D203="",0,IF(ISNUMBER(VALUE(SUBSTITUTE(L203,"-",""))),1,0))</f>
        <v/>
      </c>
      <c r="N203">
        <f>IF(M203=0,"",IFERROR(VALUE(TRIM(MID(SUBSTITUTE(L203,"-",REPT(" ",100)),101,100))),""))</f>
        <v/>
      </c>
      <c r="O203">
        <f>IF(M203=0,"",IFERROR(VALUE(TRIM(RIGHT(SUBSTITUTE(L203,"-",REPT(" ",100)),100))),""))</f>
        <v/>
      </c>
      <c r="P203">
        <f>IF(M203=1,E203,D203)</f>
        <v/>
      </c>
      <c r="Q203">
        <f>IF(C203&lt;2,"",TRIM(IF(AND(2&gt;=IF(M203=1,3,2),2&lt;=C203-IF(S203="",0,1)),E203&amp;" ","")&amp;IF(AND(3&gt;=IF(M203=1,3,2),3&lt;=C203-IF(S203="",0,1)),F203&amp;" ","")&amp;IF(AND(4&gt;=IF(M203=1,3,2),4&lt;=C203-IF(S203="",0,1)),G203&amp;" ","")&amp;IF(AND(5&gt;=IF(M203=1,3,2),5&lt;=C203-IF(S203="",0,1)),H203&amp;" ","")&amp;IF(AND(6&gt;=IF(M203=1,3,2),6&lt;=C203-IF(S203="",0,1)),I203&amp;" ","")&amp;IF(AND(7&gt;=IF(M203=1,3,2),7&lt;=C203-IF(S203="",0,1)),J203&amp;" ","")&amp;IF(AND(8&gt;=IF(M203=1,3,2),8&lt;=C203-IF(S203="",0,1)),K203&amp;" ","")))</f>
        <v/>
      </c>
      <c r="R203">
        <f>IF(Q203="","",IFERROR(VLOOKUP(Q203,資格マスタ!$A:$B,2,FALSE),Q203))</f>
        <v/>
      </c>
      <c r="S203" s="132">
        <f>IF(C203&lt;2,"",IFERROR(IF(OR(LEFT(INDEX(D203:K203,MIN(8,MAX(1,C203))),2)="令和",LEFT(INDEX(D203:K203,MIN(8,MAX(1,C203))),2)="平成",LEFT(INDEX(D203:K203,MIN(8,MAX(1,C203))),2)="昭和"),DATE(VALUE(MID(INDEX(D203:K203,MIN(8,MAX(1,C203))),3,FIND("年",INDEX(D203:K203,MIN(8,MAX(1,C203))))-3))+IF(LEFT(INDEX(D203:K203,MIN(8,MAX(1,C203))),2)="令和",2018,IF(LEFT(INDEX(D203:K203,MIN(8,MAX(1,C203))),2)="平成",1988,1925)),VALUE(MID(INDEX(D203:K203,MIN(8,MAX(1,C203))),FIND("年",INDEX(D203:K203,MIN(8,MAX(1,C203))))+1,FIND("月",INDEX(D203:K203,MIN(8,MAX(1,C203))))-FIND("年",INDEX(D203:K203,MIN(8,MAX(1,C203))))-1)),VALUE(SUBSTITUTE(MID(INDEX(D203:K203,MIN(8,MAX(1,C203))),FIND("月",INDEX(D203:K203,MIN(8,MAX(1,C203))))+1,10),"日",""))),DATE(VALUE(TRIM(MID(SUBSTITUTE(AA203,"/",REPT(" ",50)),1,50))),VALUE(TRIM(MID(SUBSTITUTE(AA203,"/",REPT(" ",50)),51,50))),VALUE(TRIM(MID(SUBSTITUTE(AA203,"/",REPT(" ",50)),101,50))))),IFERROR(DATEVALUE(INDEX(D203:K203,MIN(8,MAX(1,C203)))),"")))</f>
        <v/>
      </c>
      <c r="T203">
        <f>IF(B203="","",IFERROR(MATCH(O203,入力!$C$5:$C$44,0),IFERROR(MATCH(SUBSTITUTE(SUBSTITUTE(P203," ",""),"　",""),入力!$AJ$5:$AJ$44,0),"")))</f>
        <v/>
      </c>
      <c r="U203">
        <f>IF(T203="","",INDEX(入力!$D$5:$D$44,T203))</f>
        <v/>
      </c>
      <c r="V203">
        <f>IF(B203="","",IF(T203="","要確認（名簿と照合できません）",IF(R203="","要確認（資格名がありません）",IF(S203="","要確認（取得日が読めません）",IF((IF(INDEX(入力!$N$5:$N$44,T203)=R203,1,0)+IF(INDEX(入力!$P$5:$P$44,T203)=R203,1,0)+IF(INDEX(入力!$R$5:$R$44,T203)=R203,1,0)+IF(INDEX(入力!$T$5:$T$44,T203)=R203,1,0)+IF(INDEX(入力!$V$5:$V$44,T203)=R203,1,0)+IF(INDEX(入力!$X$5:$X$44,T203)=R203,1,0))+(COUNTIFS($T$6:$T$205,T203,$R$6:$R$205,R203,$X$6:$X$205,"&lt;"&amp;X203))&gt;0,"重複","反映")))))</f>
        <v/>
      </c>
      <c r="W203">
        <f>IF(V203="反映",1,0)</f>
        <v/>
      </c>
      <c r="X203" t="n">
        <v>203</v>
      </c>
      <c r="Y203">
        <f>IF(W203=0,"",COUNTIFS($T$6:$T$205,T203,$W$6:$W$205,1,$S$6:$S$205,"&lt;"&amp;S203)+COUNTIFS($T$6:$T$205,T203,$W$6:$W$205,1,$S$6:$S$205,S203,$X$6:$X$205,"&lt;"&amp;X203)+1)</f>
        <v/>
      </c>
      <c r="Z203">
        <f>IF(Y203="","",T203&amp;"_"&amp;Y203)</f>
        <v/>
      </c>
      <c r="AA203">
        <f>SUBSTITUTE(SUBSTITUTE(SUBSTITUTE(SUBSTITUTE(SUBSTITUTE(INDEX(D203:K203,MIN(8,MAX(1,C203))),"年","/"),"月","/"),"日",""),"-","/"),".","/")</f>
        <v/>
      </c>
    </row>
    <row r="204">
      <c r="A204" s="131" t="n"/>
      <c r="B204">
        <f>TRIM(SUBSTITUTE(SUBSTITUTE(SUBSTITUTE(A204,CHAR(9)," "),"　"," "),CHAR(160)," "))</f>
        <v/>
      </c>
      <c r="C204">
        <f>IF(B204="",0,LEN(B204)-LEN(SUBSTITUTE(B204," ",""))+1)</f>
        <v/>
      </c>
      <c r="D204">
        <f>IF(C204&gt;=1,TRIM(MID(SUBSTITUTE(B204," ",REPT(" ",200)),1,200)),"")</f>
        <v/>
      </c>
      <c r="E204">
        <f>IF(C204&gt;=2,TRIM(MID(SUBSTITUTE(B204," ",REPT(" ",200)),201,200)),"")</f>
        <v/>
      </c>
      <c r="F204">
        <f>IF(C204&gt;=3,TRIM(MID(SUBSTITUTE(B204," ",REPT(" ",200)),401,200)),"")</f>
        <v/>
      </c>
      <c r="G204">
        <f>IF(C204&gt;=4,TRIM(MID(SUBSTITUTE(B204," ",REPT(" ",200)),601,200)),"")</f>
        <v/>
      </c>
      <c r="H204">
        <f>IF(C204&gt;=5,TRIM(MID(SUBSTITUTE(B204," ",REPT(" ",200)),801,200)),"")</f>
        <v/>
      </c>
      <c r="I204">
        <f>IF(C204&gt;=6,TRIM(MID(SUBSTITUTE(B204," ",REPT(" ",200)),1001,200)),"")</f>
        <v/>
      </c>
      <c r="J204">
        <f>IF(C204&gt;=7,TRIM(MID(SUBSTITUTE(B204," ",REPT(" ",200)),1201,200)),"")</f>
        <v/>
      </c>
      <c r="K204">
        <f>IF(C204&gt;=8,TRIM(MID(SUBSTITUTE(B204," ",REPT(" ",200)),1401,200)),"")</f>
        <v/>
      </c>
      <c r="L204">
        <f>SUBSTITUTE(SUBSTITUTE(SUBSTITUTE(D204,"年","-"),"組","-"),"番","")</f>
        <v/>
      </c>
      <c r="M204">
        <f>IF(D204="",0,IF(ISNUMBER(VALUE(SUBSTITUTE(L204,"-",""))),1,0))</f>
        <v/>
      </c>
      <c r="N204">
        <f>IF(M204=0,"",IFERROR(VALUE(TRIM(MID(SUBSTITUTE(L204,"-",REPT(" ",100)),101,100))),""))</f>
        <v/>
      </c>
      <c r="O204">
        <f>IF(M204=0,"",IFERROR(VALUE(TRIM(RIGHT(SUBSTITUTE(L204,"-",REPT(" ",100)),100))),""))</f>
        <v/>
      </c>
      <c r="P204">
        <f>IF(M204=1,E204,D204)</f>
        <v/>
      </c>
      <c r="Q204">
        <f>IF(C204&lt;2,"",TRIM(IF(AND(2&gt;=IF(M204=1,3,2),2&lt;=C204-IF(S204="",0,1)),E204&amp;" ","")&amp;IF(AND(3&gt;=IF(M204=1,3,2),3&lt;=C204-IF(S204="",0,1)),F204&amp;" ","")&amp;IF(AND(4&gt;=IF(M204=1,3,2),4&lt;=C204-IF(S204="",0,1)),G204&amp;" ","")&amp;IF(AND(5&gt;=IF(M204=1,3,2),5&lt;=C204-IF(S204="",0,1)),H204&amp;" ","")&amp;IF(AND(6&gt;=IF(M204=1,3,2),6&lt;=C204-IF(S204="",0,1)),I204&amp;" ","")&amp;IF(AND(7&gt;=IF(M204=1,3,2),7&lt;=C204-IF(S204="",0,1)),J204&amp;" ","")&amp;IF(AND(8&gt;=IF(M204=1,3,2),8&lt;=C204-IF(S204="",0,1)),K204&amp;" ","")))</f>
        <v/>
      </c>
      <c r="R204">
        <f>IF(Q204="","",IFERROR(VLOOKUP(Q204,資格マスタ!$A:$B,2,FALSE),Q204))</f>
        <v/>
      </c>
      <c r="S204" s="132">
        <f>IF(C204&lt;2,"",IFERROR(IF(OR(LEFT(INDEX(D204:K204,MIN(8,MAX(1,C204))),2)="令和",LEFT(INDEX(D204:K204,MIN(8,MAX(1,C204))),2)="平成",LEFT(INDEX(D204:K204,MIN(8,MAX(1,C204))),2)="昭和"),DATE(VALUE(MID(INDEX(D204:K204,MIN(8,MAX(1,C204))),3,FIND("年",INDEX(D204:K204,MIN(8,MAX(1,C204))))-3))+IF(LEFT(INDEX(D204:K204,MIN(8,MAX(1,C204))),2)="令和",2018,IF(LEFT(INDEX(D204:K204,MIN(8,MAX(1,C204))),2)="平成",1988,1925)),VALUE(MID(INDEX(D204:K204,MIN(8,MAX(1,C204))),FIND("年",INDEX(D204:K204,MIN(8,MAX(1,C204))))+1,FIND("月",INDEX(D204:K204,MIN(8,MAX(1,C204))))-FIND("年",INDEX(D204:K204,MIN(8,MAX(1,C204))))-1)),VALUE(SUBSTITUTE(MID(INDEX(D204:K204,MIN(8,MAX(1,C204))),FIND("月",INDEX(D204:K204,MIN(8,MAX(1,C204))))+1,10),"日",""))),DATE(VALUE(TRIM(MID(SUBSTITUTE(AA204,"/",REPT(" ",50)),1,50))),VALUE(TRIM(MID(SUBSTITUTE(AA204,"/",REPT(" ",50)),51,50))),VALUE(TRIM(MID(SUBSTITUTE(AA204,"/",REPT(" ",50)),101,50))))),IFERROR(DATEVALUE(INDEX(D204:K204,MIN(8,MAX(1,C204)))),"")))</f>
        <v/>
      </c>
      <c r="T204">
        <f>IF(B204="","",IFERROR(MATCH(O204,入力!$C$5:$C$44,0),IFERROR(MATCH(SUBSTITUTE(SUBSTITUTE(P204," ",""),"　",""),入力!$AJ$5:$AJ$44,0),"")))</f>
        <v/>
      </c>
      <c r="U204">
        <f>IF(T204="","",INDEX(入力!$D$5:$D$44,T204))</f>
        <v/>
      </c>
      <c r="V204">
        <f>IF(B204="","",IF(T204="","要確認（名簿と照合できません）",IF(R204="","要確認（資格名がありません）",IF(S204="","要確認（取得日が読めません）",IF((IF(INDEX(入力!$N$5:$N$44,T204)=R204,1,0)+IF(INDEX(入力!$P$5:$P$44,T204)=R204,1,0)+IF(INDEX(入力!$R$5:$R$44,T204)=R204,1,0)+IF(INDEX(入力!$T$5:$T$44,T204)=R204,1,0)+IF(INDEX(入力!$V$5:$V$44,T204)=R204,1,0)+IF(INDEX(入力!$X$5:$X$44,T204)=R204,1,0))+(COUNTIFS($T$6:$T$205,T204,$R$6:$R$205,R204,$X$6:$X$205,"&lt;"&amp;X204))&gt;0,"重複","反映")))))</f>
        <v/>
      </c>
      <c r="W204">
        <f>IF(V204="反映",1,0)</f>
        <v/>
      </c>
      <c r="X204" t="n">
        <v>204</v>
      </c>
      <c r="Y204">
        <f>IF(W204=0,"",COUNTIFS($T$6:$T$205,T204,$W$6:$W$205,1,$S$6:$S$205,"&lt;"&amp;S204)+COUNTIFS($T$6:$T$205,T204,$W$6:$W$205,1,$S$6:$S$205,S204,$X$6:$X$205,"&lt;"&amp;X204)+1)</f>
        <v/>
      </c>
      <c r="Z204">
        <f>IF(Y204="","",T204&amp;"_"&amp;Y204)</f>
        <v/>
      </c>
      <c r="AA204">
        <f>SUBSTITUTE(SUBSTITUTE(SUBSTITUTE(SUBSTITUTE(SUBSTITUTE(INDEX(D204:K204,MIN(8,MAX(1,C204))),"年","/"),"月","/"),"日",""),"-","/"),".","/")</f>
        <v/>
      </c>
    </row>
    <row r="205">
      <c r="A205" s="131" t="n"/>
      <c r="B205">
        <f>TRIM(SUBSTITUTE(SUBSTITUTE(SUBSTITUTE(A205,CHAR(9)," "),"　"," "),CHAR(160)," "))</f>
        <v/>
      </c>
      <c r="C205">
        <f>IF(B205="",0,LEN(B205)-LEN(SUBSTITUTE(B205," ",""))+1)</f>
        <v/>
      </c>
      <c r="D205">
        <f>IF(C205&gt;=1,TRIM(MID(SUBSTITUTE(B205," ",REPT(" ",200)),1,200)),"")</f>
        <v/>
      </c>
      <c r="E205">
        <f>IF(C205&gt;=2,TRIM(MID(SUBSTITUTE(B205," ",REPT(" ",200)),201,200)),"")</f>
        <v/>
      </c>
      <c r="F205">
        <f>IF(C205&gt;=3,TRIM(MID(SUBSTITUTE(B205," ",REPT(" ",200)),401,200)),"")</f>
        <v/>
      </c>
      <c r="G205">
        <f>IF(C205&gt;=4,TRIM(MID(SUBSTITUTE(B205," ",REPT(" ",200)),601,200)),"")</f>
        <v/>
      </c>
      <c r="H205">
        <f>IF(C205&gt;=5,TRIM(MID(SUBSTITUTE(B205," ",REPT(" ",200)),801,200)),"")</f>
        <v/>
      </c>
      <c r="I205">
        <f>IF(C205&gt;=6,TRIM(MID(SUBSTITUTE(B205," ",REPT(" ",200)),1001,200)),"")</f>
        <v/>
      </c>
      <c r="J205">
        <f>IF(C205&gt;=7,TRIM(MID(SUBSTITUTE(B205," ",REPT(" ",200)),1201,200)),"")</f>
        <v/>
      </c>
      <c r="K205">
        <f>IF(C205&gt;=8,TRIM(MID(SUBSTITUTE(B205," ",REPT(" ",200)),1401,200)),"")</f>
        <v/>
      </c>
      <c r="L205">
        <f>SUBSTITUTE(SUBSTITUTE(SUBSTITUTE(D205,"年","-"),"組","-"),"番","")</f>
        <v/>
      </c>
      <c r="M205">
        <f>IF(D205="",0,IF(ISNUMBER(VALUE(SUBSTITUTE(L205,"-",""))),1,0))</f>
        <v/>
      </c>
      <c r="N205">
        <f>IF(M205=0,"",IFERROR(VALUE(TRIM(MID(SUBSTITUTE(L205,"-",REPT(" ",100)),101,100))),""))</f>
        <v/>
      </c>
      <c r="O205">
        <f>IF(M205=0,"",IFERROR(VALUE(TRIM(RIGHT(SUBSTITUTE(L205,"-",REPT(" ",100)),100))),""))</f>
        <v/>
      </c>
      <c r="P205">
        <f>IF(M205=1,E205,D205)</f>
        <v/>
      </c>
      <c r="Q205">
        <f>IF(C205&lt;2,"",TRIM(IF(AND(2&gt;=IF(M205=1,3,2),2&lt;=C205-IF(S205="",0,1)),E205&amp;" ","")&amp;IF(AND(3&gt;=IF(M205=1,3,2),3&lt;=C205-IF(S205="",0,1)),F205&amp;" ","")&amp;IF(AND(4&gt;=IF(M205=1,3,2),4&lt;=C205-IF(S205="",0,1)),G205&amp;" ","")&amp;IF(AND(5&gt;=IF(M205=1,3,2),5&lt;=C205-IF(S205="",0,1)),H205&amp;" ","")&amp;IF(AND(6&gt;=IF(M205=1,3,2),6&lt;=C205-IF(S205="",0,1)),I205&amp;" ","")&amp;IF(AND(7&gt;=IF(M205=1,3,2),7&lt;=C205-IF(S205="",0,1)),J205&amp;" ","")&amp;IF(AND(8&gt;=IF(M205=1,3,2),8&lt;=C205-IF(S205="",0,1)),K205&amp;" ","")))</f>
        <v/>
      </c>
      <c r="R205">
        <f>IF(Q205="","",IFERROR(VLOOKUP(Q205,資格マスタ!$A:$B,2,FALSE),Q205))</f>
        <v/>
      </c>
      <c r="S205" s="132">
        <f>IF(C205&lt;2,"",IFERROR(IF(OR(LEFT(INDEX(D205:K205,MIN(8,MAX(1,C205))),2)="令和",LEFT(INDEX(D205:K205,MIN(8,MAX(1,C205))),2)="平成",LEFT(INDEX(D205:K205,MIN(8,MAX(1,C205))),2)="昭和"),DATE(VALUE(MID(INDEX(D205:K205,MIN(8,MAX(1,C205))),3,FIND("年",INDEX(D205:K205,MIN(8,MAX(1,C205))))-3))+IF(LEFT(INDEX(D205:K205,MIN(8,MAX(1,C205))),2)="令和",2018,IF(LEFT(INDEX(D205:K205,MIN(8,MAX(1,C205))),2)="平成",1988,1925)),VALUE(MID(INDEX(D205:K205,MIN(8,MAX(1,C205))),FIND("年",INDEX(D205:K205,MIN(8,MAX(1,C205))))+1,FIND("月",INDEX(D205:K205,MIN(8,MAX(1,C205))))-FIND("年",INDEX(D205:K205,MIN(8,MAX(1,C205))))-1)),VALUE(SUBSTITUTE(MID(INDEX(D205:K205,MIN(8,MAX(1,C205))),FIND("月",INDEX(D205:K205,MIN(8,MAX(1,C205))))+1,10),"日",""))),DATE(VALUE(TRIM(MID(SUBSTITUTE(AA205,"/",REPT(" ",50)),1,50))),VALUE(TRIM(MID(SUBSTITUTE(AA205,"/",REPT(" ",50)),51,50))),VALUE(TRIM(MID(SUBSTITUTE(AA205,"/",REPT(" ",50)),101,50))))),IFERROR(DATEVALUE(INDEX(D205:K205,MIN(8,MAX(1,C205)))),"")))</f>
        <v/>
      </c>
      <c r="T205">
        <f>IF(B205="","",IFERROR(MATCH(O205,入力!$C$5:$C$44,0),IFERROR(MATCH(SUBSTITUTE(SUBSTITUTE(P205," ",""),"　",""),入力!$AJ$5:$AJ$44,0),"")))</f>
        <v/>
      </c>
      <c r="U205">
        <f>IF(T205="","",INDEX(入力!$D$5:$D$44,T205))</f>
        <v/>
      </c>
      <c r="V205">
        <f>IF(B205="","",IF(T205="","要確認（名簿と照合できません）",IF(R205="","要確認（資格名がありません）",IF(S205="","要確認（取得日が読めません）",IF((IF(INDEX(入力!$N$5:$N$44,T205)=R205,1,0)+IF(INDEX(入力!$P$5:$P$44,T205)=R205,1,0)+IF(INDEX(入力!$R$5:$R$44,T205)=R205,1,0)+IF(INDEX(入力!$T$5:$T$44,T205)=R205,1,0)+IF(INDEX(入力!$V$5:$V$44,T205)=R205,1,0)+IF(INDEX(入力!$X$5:$X$44,T205)=R205,1,0))+(COUNTIFS($T$6:$T$205,T205,$R$6:$R$205,R205,$X$6:$X$205,"&lt;"&amp;X205))&gt;0,"重複","反映")))))</f>
        <v/>
      </c>
      <c r="W205">
        <f>IF(V205="反映",1,0)</f>
        <v/>
      </c>
      <c r="X205" t="n">
        <v>205</v>
      </c>
      <c r="Y205">
        <f>IF(W205=0,"",COUNTIFS($T$6:$T$205,T205,$W$6:$W$205,1,$S$6:$S$205,"&lt;"&amp;S205)+COUNTIFS($T$6:$T$205,T205,$W$6:$W$205,1,$S$6:$S$205,S205,$X$6:$X$205,"&lt;"&amp;X205)+1)</f>
        <v/>
      </c>
      <c r="Z205">
        <f>IF(Y205="","",T205&amp;"_"&amp;Y205)</f>
        <v/>
      </c>
      <c r="AA205">
        <f>SUBSTITUTE(SUBSTITUTE(SUBSTITUTE(SUBSTITUTE(SUBSTITUTE(INDEX(D205:K205,MIN(8,MAX(1,C205))),"年","/"),"月","/"),"日",""),"-","/"),".","/")</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7"/>
  <sheetViews>
    <sheetView workbookViewId="0">
      <selection activeCell="A1" sqref="A1"/>
    </sheetView>
  </sheetViews>
  <sheetFormatPr baseColWidth="8" defaultRowHeight="15"/>
  <cols>
    <col width="42" customWidth="1" style="118" min="1" max="1"/>
    <col width="30" customWidth="1" style="118" min="2" max="2"/>
    <col width="46" customWidth="1" style="118" min="3" max="3"/>
  </cols>
  <sheetData>
    <row r="1">
      <c r="A1" s="129" t="inlineStr">
        <is>
          <t>設定（全員に共通）</t>
        </is>
      </c>
    </row>
    <row r="3">
      <c r="A3" t="inlineStr">
        <is>
          <t>基準日（満○歳の計算日・用紙の「令和　年　月　日現在」）</t>
        </is>
      </c>
      <c r="B3" s="133" t="n">
        <v>46266</v>
      </c>
      <c r="C3" s="121" t="inlineStr">
        <is>
          <t>用紙の日付欄にもこの日付が入ります</t>
        </is>
      </c>
    </row>
    <row r="4">
      <c r="A4" t="inlineStr">
        <is>
          <t>学校名</t>
        </is>
      </c>
      <c r="B4" s="131" t="inlineStr">
        <is>
          <t>大阪府立佐野工科高等学校</t>
        </is>
      </c>
      <c r="C4" s="121" t="inlineStr">
        <is>
          <t>履歴書の在籍校欄に出ます</t>
        </is>
      </c>
    </row>
    <row r="5">
      <c r="A5" t="inlineStr">
        <is>
          <t>既定の学科</t>
        </is>
      </c>
      <c r="B5" s="131" t="inlineStr">
        <is>
          <t>機械系機械技術科（専科）</t>
        </is>
      </c>
      <c r="C5" s="121" t="inlineStr">
        <is>
          <t>「入力」の学科が空欄のとき、この学科になります</t>
        </is>
      </c>
    </row>
    <row r="6">
      <c r="A6" t="inlineStr">
        <is>
          <t>卒業（見込）年（令和）</t>
        </is>
      </c>
      <c r="B6" s="131" t="n">
        <v>9</v>
      </c>
      <c r="C6" s="121" t="inlineStr">
        <is>
          <t>在籍校欄の「令和　年」</t>
        </is>
      </c>
    </row>
    <row r="7">
      <c r="A7" t="inlineStr">
        <is>
          <t>卒業（見込）月</t>
        </is>
      </c>
      <c r="B7" s="131" t="n">
        <v>3</v>
      </c>
      <c r="C7" s="121" t="inlineStr">
        <is>
          <t>在籍校欄の「　月」</t>
        </is>
      </c>
    </row>
  </sheetData>
  <dataValidations count="1">
    <dataValidation sqref="B5" showDropDown="0" showInputMessage="0" showErrorMessage="0" allowBlank="1" type="list">
      <formula1>=学科マスタ!$A$3:$A$8</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26" customWidth="1" style="118" min="1" max="1"/>
    <col width="18" customWidth="1" style="118" min="2" max="2"/>
    <col hidden="1" width="13" customWidth="1" style="118" min="3" max="3"/>
  </cols>
  <sheetData>
    <row r="1">
      <c r="A1" s="129" t="inlineStr">
        <is>
          <t>反映項目（履歴書に出す項目を選びます）</t>
        </is>
      </c>
    </row>
    <row r="2">
      <c r="A2" s="121" t="inlineStr">
        <is>
          <t>B列を「×」にすると、入力してあってもその欄は空欄のまま印刷されます。</t>
        </is>
      </c>
    </row>
    <row r="3">
      <c r="A3" s="134" t="inlineStr">
        <is>
          <t>項目</t>
        </is>
      </c>
      <c r="B3" s="134" t="inlineStr">
        <is>
          <t>反映する（○／×）</t>
        </is>
      </c>
    </row>
    <row r="4">
      <c r="A4" t="inlineStr">
        <is>
          <t>氏名</t>
        </is>
      </c>
      <c r="B4" s="135" t="inlineStr">
        <is>
          <t>○</t>
        </is>
      </c>
      <c r="C4" t="inlineStr">
        <is>
          <t>name</t>
        </is>
      </c>
    </row>
    <row r="5">
      <c r="A5" t="inlineStr">
        <is>
          <t>ふりがな（氏名）</t>
        </is>
      </c>
      <c r="B5" s="135" t="inlineStr">
        <is>
          <t>○</t>
        </is>
      </c>
      <c r="C5" t="inlineStr">
        <is>
          <t>name_kana</t>
        </is>
      </c>
    </row>
    <row r="6">
      <c r="A6" t="inlineStr">
        <is>
          <t>生年月日・満○歳</t>
        </is>
      </c>
      <c r="B6" s="135" t="inlineStr">
        <is>
          <t>○</t>
        </is>
      </c>
      <c r="C6" t="inlineStr">
        <is>
          <t>birth</t>
        </is>
      </c>
    </row>
    <row r="7">
      <c r="A7" t="inlineStr">
        <is>
          <t>郵便番号</t>
        </is>
      </c>
      <c r="B7" s="135" t="inlineStr">
        <is>
          <t>○</t>
        </is>
      </c>
      <c r="C7" t="inlineStr">
        <is>
          <t>zip</t>
        </is>
      </c>
    </row>
    <row r="8">
      <c r="A8" t="inlineStr">
        <is>
          <t>住所</t>
        </is>
      </c>
      <c r="B8" s="135" t="inlineStr">
        <is>
          <t>○</t>
        </is>
      </c>
      <c r="C8" t="inlineStr">
        <is>
          <t>address</t>
        </is>
      </c>
    </row>
    <row r="9">
      <c r="A9" t="inlineStr">
        <is>
          <t>ふりがな（住所）</t>
        </is>
      </c>
      <c r="B9" s="135" t="inlineStr">
        <is>
          <t>○</t>
        </is>
      </c>
      <c r="C9" t="inlineStr">
        <is>
          <t>address_kana</t>
        </is>
      </c>
    </row>
    <row r="10">
      <c r="A10" t="inlineStr">
        <is>
          <t>連絡先（「同上」を含む）</t>
        </is>
      </c>
      <c r="B10" s="135" t="inlineStr">
        <is>
          <t>○</t>
        </is>
      </c>
      <c r="C10" t="inlineStr">
        <is>
          <t>contact</t>
        </is>
      </c>
    </row>
    <row r="11">
      <c r="A11" t="inlineStr">
        <is>
          <t>資格等</t>
        </is>
      </c>
      <c r="B11" s="135" t="inlineStr">
        <is>
          <t>○</t>
        </is>
      </c>
      <c r="C11" t="inlineStr">
        <is>
          <t>licenses</t>
        </is>
      </c>
    </row>
    <row r="12">
      <c r="A12" t="inlineStr">
        <is>
          <t>校内外の諸活動</t>
        </is>
      </c>
      <c r="B12" s="135" t="inlineStr">
        <is>
          <t>○</t>
        </is>
      </c>
      <c r="C12" t="inlineStr">
        <is>
          <t>activities</t>
        </is>
      </c>
    </row>
    <row r="13">
      <c r="A13" t="inlineStr">
        <is>
          <t>志望の動機</t>
        </is>
      </c>
      <c r="B13" s="135" t="inlineStr">
        <is>
          <t>○</t>
        </is>
      </c>
      <c r="C13" t="inlineStr">
        <is>
          <t>motivation</t>
        </is>
      </c>
    </row>
    <row r="14">
      <c r="A14" t="inlineStr">
        <is>
          <t>希望の職種</t>
        </is>
      </c>
      <c r="B14" s="135" t="inlineStr">
        <is>
          <t>○</t>
        </is>
      </c>
      <c r="C14" t="inlineStr">
        <is>
          <t>desired_job</t>
        </is>
      </c>
    </row>
    <row r="15">
      <c r="A15" t="inlineStr">
        <is>
          <t>アピールポイント</t>
        </is>
      </c>
      <c r="B15" s="135" t="inlineStr">
        <is>
          <t>○</t>
        </is>
      </c>
      <c r="C15" t="inlineStr">
        <is>
          <t>appeal</t>
        </is>
      </c>
    </row>
    <row r="16">
      <c r="A16" t="inlineStr">
        <is>
          <t>職歴</t>
        </is>
      </c>
      <c r="B16" s="135" t="inlineStr">
        <is>
          <t>○</t>
        </is>
      </c>
      <c r="C16" t="inlineStr">
        <is>
          <t>jobs</t>
        </is>
      </c>
    </row>
    <row r="17">
      <c r="A17" t="inlineStr">
        <is>
          <t>備考</t>
        </is>
      </c>
      <c r="B17" s="135" t="inlineStr">
        <is>
          <t>○</t>
        </is>
      </c>
      <c r="C17" t="inlineStr">
        <is>
          <t>remarks</t>
        </is>
      </c>
    </row>
  </sheetData>
  <dataValidations count="1">
    <dataValidation sqref="B4 B5 B6 B7 B8 B9 B10 B11 B12 B13 B14 B15 B16 B17" showDropDown="0" showInputMessage="0" showErrorMessage="0" allowBlank="1" type="list">
      <formula1>"○,×"</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40" customWidth="1" style="118" min="1" max="1"/>
  </cols>
  <sheetData>
    <row r="1">
      <c r="A1" s="129" t="inlineStr">
        <is>
          <t>学科マスタ（在籍校欄に出す学科・6種類）</t>
        </is>
      </c>
    </row>
    <row r="2">
      <c r="A2" s="134" t="inlineStr">
        <is>
          <t>学科名</t>
        </is>
      </c>
    </row>
    <row r="3">
      <c r="A3" s="131" t="inlineStr">
        <is>
          <t>産業創造系製品開発科（専科）</t>
        </is>
      </c>
    </row>
    <row r="4">
      <c r="A4" s="131" t="inlineStr">
        <is>
          <t>産業創造系ﾃｷｽﾀｲﾙﾃﾞｻﾞｲﾝ科（専科）</t>
        </is>
      </c>
    </row>
    <row r="5">
      <c r="A5" s="131" t="inlineStr">
        <is>
          <t>機械系機械技術科（専科）</t>
        </is>
      </c>
    </row>
    <row r="6">
      <c r="A6" s="131" t="inlineStr">
        <is>
          <t>機械系機械設計科（専科）</t>
        </is>
      </c>
    </row>
    <row r="7">
      <c r="A7" s="131" t="inlineStr">
        <is>
          <t>電気系電気技術科（専科）</t>
        </is>
      </c>
    </row>
    <row r="8">
      <c r="A8" s="131" t="inlineStr">
        <is>
          <t>電気系電子制御科（専科）</t>
        </is>
      </c>
    </row>
    <row r="10">
      <c r="A10" s="121" t="inlineStr">
        <is>
          <t>※ 学科名を変えたいときは、上の6行を書き換えてください。</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72"/>
  <sheetViews>
    <sheetView workbookViewId="0">
      <pane ySplit="2" topLeftCell="A3" activePane="bottomLeft" state="frozen"/>
      <selection pane="bottomLeft" activeCell="A1" sqref="A1"/>
    </sheetView>
  </sheetViews>
  <sheetFormatPr baseColWidth="8" defaultRowHeight="15"/>
  <cols>
    <col width="36" customWidth="1" style="118" min="1" max="1"/>
    <col width="36" customWidth="1" style="118" min="2" max="2"/>
  </cols>
  <sheetData>
    <row r="1">
      <c r="A1" s="129" t="inlineStr">
        <is>
          <t>資格マスタ（入力した名称 → 履歴書に印字する正式名称）</t>
        </is>
      </c>
    </row>
    <row r="2">
      <c r="A2" s="134" t="inlineStr">
        <is>
          <t>入力での名称</t>
        </is>
      </c>
      <c r="B2" s="134" t="inlineStr">
        <is>
          <t>履歴書での正式名称</t>
        </is>
      </c>
    </row>
    <row r="3">
      <c r="A3" s="131" t="inlineStr">
        <is>
          <t>実用英語検定5級</t>
        </is>
      </c>
      <c r="B3" s="131" t="inlineStr">
        <is>
          <t>実用英語検定5級</t>
        </is>
      </c>
    </row>
    <row r="4">
      <c r="A4" s="131" t="inlineStr">
        <is>
          <t>実用英語検定4級</t>
        </is>
      </c>
      <c r="B4" s="131" t="inlineStr">
        <is>
          <t>実用英語検定4級</t>
        </is>
      </c>
    </row>
    <row r="5">
      <c r="A5" s="131" t="inlineStr">
        <is>
          <t>実用英語検定3級</t>
        </is>
      </c>
      <c r="B5" s="131" t="inlineStr">
        <is>
          <t>実用英語検定3級</t>
        </is>
      </c>
    </row>
    <row r="6">
      <c r="A6" s="131" t="inlineStr">
        <is>
          <t>実用英語検定準２級</t>
        </is>
      </c>
      <c r="B6" s="131" t="inlineStr">
        <is>
          <t>実用英語検定準２級</t>
        </is>
      </c>
    </row>
    <row r="7">
      <c r="A7" s="131" t="inlineStr">
        <is>
          <t>実用英語検定2級</t>
        </is>
      </c>
      <c r="B7" s="131" t="inlineStr">
        <is>
          <t>実用英語検定2級</t>
        </is>
      </c>
    </row>
    <row r="8">
      <c r="A8" s="131" t="inlineStr">
        <is>
          <t>実用英語検定1級</t>
        </is>
      </c>
      <c r="B8" s="131" t="inlineStr">
        <is>
          <t>実用英語検定1級</t>
        </is>
      </c>
    </row>
    <row r="9">
      <c r="A9" s="131" t="inlineStr">
        <is>
          <t>日本漢字能力検定4級</t>
        </is>
      </c>
      <c r="B9" s="131" t="inlineStr">
        <is>
          <t>日本漢字能力検定4級</t>
        </is>
      </c>
    </row>
    <row r="10">
      <c r="A10" s="131" t="inlineStr">
        <is>
          <t>日本漢字能力検定3級</t>
        </is>
      </c>
      <c r="B10" s="131" t="inlineStr">
        <is>
          <t>日本漢字能力検定3級</t>
        </is>
      </c>
    </row>
    <row r="11">
      <c r="A11" s="131" t="inlineStr">
        <is>
          <t>日本漢字能力検定準2級</t>
        </is>
      </c>
      <c r="B11" s="131" t="inlineStr">
        <is>
          <t>日本漢字能力検定準2級</t>
        </is>
      </c>
    </row>
    <row r="12">
      <c r="A12" s="131" t="inlineStr">
        <is>
          <t>日本漢字能力検定2級</t>
        </is>
      </c>
      <c r="B12" s="131" t="inlineStr">
        <is>
          <t>日本漢字能力検定2級</t>
        </is>
      </c>
    </row>
    <row r="13">
      <c r="A13" s="131" t="inlineStr">
        <is>
          <t>計算技術検定1級</t>
        </is>
      </c>
      <c r="B13" s="131" t="inlineStr">
        <is>
          <t>計算技術検定1級</t>
        </is>
      </c>
    </row>
    <row r="14">
      <c r="A14" s="131" t="inlineStr">
        <is>
          <t>計算技術検定2級</t>
        </is>
      </c>
      <c r="B14" s="131" t="inlineStr">
        <is>
          <t>計算技術検定2級</t>
        </is>
      </c>
    </row>
    <row r="15">
      <c r="A15" s="131" t="inlineStr">
        <is>
          <t>計算技術検定3級</t>
        </is>
      </c>
      <c r="B15" s="131" t="inlineStr">
        <is>
          <t>計算技術検定3級</t>
        </is>
      </c>
    </row>
    <row r="16">
      <c r="A16" s="131" t="inlineStr">
        <is>
          <t>計算技術検定4級</t>
        </is>
      </c>
      <c r="B16" s="131" t="inlineStr">
        <is>
          <t>計算技術検定4級</t>
        </is>
      </c>
    </row>
    <row r="17">
      <c r="A17" s="131" t="inlineStr">
        <is>
          <t>情報技術検定1級</t>
        </is>
      </c>
      <c r="B17" s="131" t="inlineStr">
        <is>
          <t>情報技術検定1級</t>
        </is>
      </c>
    </row>
    <row r="18">
      <c r="A18" s="131" t="inlineStr">
        <is>
          <t>情報技術検定2級</t>
        </is>
      </c>
      <c r="B18" s="131" t="inlineStr">
        <is>
          <t>情報技術検定2級</t>
        </is>
      </c>
    </row>
    <row r="19">
      <c r="A19" s="131" t="inlineStr">
        <is>
          <t>情報技術検定3級</t>
        </is>
      </c>
      <c r="B19" s="131" t="inlineStr">
        <is>
          <t>情報技術検定3級</t>
        </is>
      </c>
    </row>
    <row r="20">
      <c r="A20" s="131" t="inlineStr">
        <is>
          <t>初級CAD検定</t>
        </is>
      </c>
      <c r="B20" s="131" t="inlineStr">
        <is>
          <t>初級CAD検定</t>
        </is>
      </c>
    </row>
    <row r="21">
      <c r="A21" s="131" t="inlineStr">
        <is>
          <t>基礎製図検定</t>
        </is>
      </c>
      <c r="B21" s="131" t="inlineStr">
        <is>
          <t>基礎製図検定</t>
        </is>
      </c>
    </row>
    <row r="22">
      <c r="A22" s="131" t="inlineStr">
        <is>
          <t>機械製図検定</t>
        </is>
      </c>
      <c r="B22" s="131" t="inlineStr">
        <is>
          <t>機械製図検定</t>
        </is>
      </c>
    </row>
    <row r="23">
      <c r="A23" s="131" t="inlineStr">
        <is>
          <t>色彩検定３級</t>
        </is>
      </c>
      <c r="B23" s="131" t="inlineStr">
        <is>
          <t>色彩検定３級</t>
        </is>
      </c>
    </row>
    <row r="24">
      <c r="A24" s="131" t="inlineStr">
        <is>
          <t>色彩検定２級</t>
        </is>
      </c>
      <c r="B24" s="131" t="inlineStr">
        <is>
          <t>色彩検定２級</t>
        </is>
      </c>
    </row>
    <row r="25">
      <c r="A25" s="131" t="inlineStr">
        <is>
          <t>色彩検定UC級</t>
        </is>
      </c>
      <c r="B25" s="131" t="inlineStr">
        <is>
          <t>色彩検定UC級</t>
        </is>
      </c>
    </row>
    <row r="26">
      <c r="A26" s="131" t="inlineStr">
        <is>
          <t>QC検定4級</t>
        </is>
      </c>
      <c r="B26" s="131" t="inlineStr">
        <is>
          <t>QC検定4級</t>
        </is>
      </c>
    </row>
    <row r="27">
      <c r="A27" s="131" t="inlineStr">
        <is>
          <t>QC検定3級</t>
        </is>
      </c>
      <c r="B27" s="131" t="inlineStr">
        <is>
          <t>QC検定3級</t>
        </is>
      </c>
    </row>
    <row r="28">
      <c r="A28" s="131" t="inlineStr">
        <is>
          <t>日本語ワープロ検定2級</t>
        </is>
      </c>
      <c r="B28" s="131" t="inlineStr">
        <is>
          <t>日本語ワープロ検定2級</t>
        </is>
      </c>
    </row>
    <row r="29">
      <c r="A29" s="131" t="inlineStr">
        <is>
          <t>日本語ワープロ検定準2級</t>
        </is>
      </c>
      <c r="B29" s="131" t="inlineStr">
        <is>
          <t>日本語ワープロ検定準2級</t>
        </is>
      </c>
    </row>
    <row r="30">
      <c r="A30" s="131" t="inlineStr">
        <is>
          <t>日本語ワープロ検定3級</t>
        </is>
      </c>
      <c r="B30" s="131" t="inlineStr">
        <is>
          <t>日本語ワープロ検定3級</t>
        </is>
      </c>
    </row>
    <row r="31">
      <c r="A31" s="131" t="inlineStr">
        <is>
          <t>日本語ワープロ検定4級</t>
        </is>
      </c>
      <c r="B31" s="131" t="inlineStr">
        <is>
          <t>日本語ワープロ検定4級</t>
        </is>
      </c>
    </row>
    <row r="32">
      <c r="A32" s="131" t="inlineStr">
        <is>
          <t>情報処理技能検定(表計算)4級</t>
        </is>
      </c>
      <c r="B32" s="131" t="inlineStr">
        <is>
          <t>情報処理技能検定(表計算)4級</t>
        </is>
      </c>
    </row>
    <row r="33">
      <c r="A33" s="131" t="inlineStr">
        <is>
          <t>文書デザイン検定4級</t>
        </is>
      </c>
      <c r="B33" s="131" t="inlineStr">
        <is>
          <t>文書デザイン検定4級</t>
        </is>
      </c>
    </row>
    <row r="34">
      <c r="A34" s="131" t="inlineStr">
        <is>
          <t>プレゼンテーション作成検定3級</t>
        </is>
      </c>
      <c r="B34" s="131" t="inlineStr">
        <is>
          <t>プレゼンテーション作成検定3級</t>
        </is>
      </c>
    </row>
    <row r="35">
      <c r="A35" s="131" t="inlineStr">
        <is>
          <t>プレゼンテーション作成検定4級</t>
        </is>
      </c>
      <c r="B35" s="131" t="inlineStr">
        <is>
          <t>プレゼンテーション作成検定4級</t>
        </is>
      </c>
    </row>
    <row r="36">
      <c r="A36" s="131" t="inlineStr">
        <is>
          <t>パソコンスピード認定1級</t>
        </is>
      </c>
      <c r="B36" s="131" t="inlineStr">
        <is>
          <t>パソコンスピード認定1級</t>
        </is>
      </c>
    </row>
    <row r="37">
      <c r="A37" s="131" t="inlineStr">
        <is>
          <t>パソコンスピード認定2級</t>
        </is>
      </c>
      <c r="B37" s="131" t="inlineStr">
        <is>
          <t>パソコンスピード認定2級</t>
        </is>
      </c>
    </row>
    <row r="38">
      <c r="A38" s="131" t="inlineStr">
        <is>
          <t>パソコンスピード認定3級</t>
        </is>
      </c>
      <c r="B38" s="131" t="inlineStr">
        <is>
          <t>パソコンスピード認定3級</t>
        </is>
      </c>
    </row>
    <row r="39">
      <c r="A39" s="131" t="inlineStr">
        <is>
          <t>パソコンスピード認定4級</t>
        </is>
      </c>
      <c r="B39" s="131" t="inlineStr">
        <is>
          <t>パソコンスピード認定4級</t>
        </is>
      </c>
    </row>
    <row r="40">
      <c r="A40" s="131" t="inlineStr">
        <is>
          <t>パソコンスピード認定5級</t>
        </is>
      </c>
      <c r="B40" s="131" t="inlineStr">
        <is>
          <t>パソコンスピード認定5級</t>
        </is>
      </c>
    </row>
    <row r="41">
      <c r="A41" s="131" t="inlineStr">
        <is>
          <t>電気工事士第一種</t>
        </is>
      </c>
      <c r="B41" s="131" t="inlineStr">
        <is>
          <t>電気工事士第一種</t>
        </is>
      </c>
    </row>
    <row r="42">
      <c r="A42" s="131" t="inlineStr">
        <is>
          <t>電気工事士第二種</t>
        </is>
      </c>
      <c r="B42" s="131" t="inlineStr">
        <is>
          <t>電気工事士第二種</t>
        </is>
      </c>
    </row>
    <row r="43">
      <c r="A43" s="131" t="inlineStr">
        <is>
          <t>危険物取扱者乙1</t>
        </is>
      </c>
      <c r="B43" s="131" t="inlineStr">
        <is>
          <t>危険物取扱者乙1</t>
        </is>
      </c>
    </row>
    <row r="44">
      <c r="A44" s="131" t="inlineStr">
        <is>
          <t>危険物取扱者乙2</t>
        </is>
      </c>
      <c r="B44" s="131" t="inlineStr">
        <is>
          <t>危険物取扱者乙2</t>
        </is>
      </c>
    </row>
    <row r="45">
      <c r="A45" s="131" t="inlineStr">
        <is>
          <t>危険物取扱者乙3</t>
        </is>
      </c>
      <c r="B45" s="131" t="inlineStr">
        <is>
          <t>危険物取扱者乙3</t>
        </is>
      </c>
    </row>
    <row r="46">
      <c r="A46" s="131" t="inlineStr">
        <is>
          <t>危険物取扱者乙4</t>
        </is>
      </c>
      <c r="B46" s="131" t="inlineStr">
        <is>
          <t>危険物取扱者乙4</t>
        </is>
      </c>
    </row>
    <row r="47">
      <c r="A47" s="131" t="inlineStr">
        <is>
          <t>危険物取扱者乙5</t>
        </is>
      </c>
      <c r="B47" s="131" t="inlineStr">
        <is>
          <t>危険物取扱者乙5</t>
        </is>
      </c>
    </row>
    <row r="48">
      <c r="A48" s="131" t="inlineStr">
        <is>
          <t>危険物取扱者乙6</t>
        </is>
      </c>
      <c r="B48" s="131" t="inlineStr">
        <is>
          <t>危険物取扱者乙6</t>
        </is>
      </c>
    </row>
    <row r="49">
      <c r="A49" s="131" t="inlineStr">
        <is>
          <t>危険物取扱者丙</t>
        </is>
      </c>
      <c r="B49" s="131" t="inlineStr">
        <is>
          <t>危険物取扱者丙</t>
        </is>
      </c>
    </row>
    <row r="50">
      <c r="A50" s="131" t="inlineStr">
        <is>
          <t>ガス溶接技能講習修了</t>
        </is>
      </c>
      <c r="B50" s="131" t="inlineStr">
        <is>
          <t>ガス溶接技能講習修了</t>
        </is>
      </c>
    </row>
    <row r="51">
      <c r="A51" s="131" t="inlineStr">
        <is>
          <t>ボイラー取扱技能講習修了</t>
        </is>
      </c>
      <c r="B51" s="131" t="inlineStr">
        <is>
          <t>ボイラー取扱技能講習修了</t>
        </is>
      </c>
    </row>
    <row r="52">
      <c r="A52" s="131" t="inlineStr">
        <is>
          <t>ア－ク溶接安全衛生教育修了</t>
        </is>
      </c>
      <c r="B52" s="131" t="inlineStr">
        <is>
          <t>ア－ク溶接安全衛生教育修了</t>
        </is>
      </c>
    </row>
    <row r="53">
      <c r="A53" s="131" t="inlineStr">
        <is>
          <t>小型フォークリフト運転特別教育講習修了</t>
        </is>
      </c>
      <c r="B53" s="131" t="inlineStr">
        <is>
          <t>小型フォークリフト運転特別教育講習修了</t>
        </is>
      </c>
    </row>
    <row r="54">
      <c r="A54" s="131" t="inlineStr">
        <is>
          <t>二級ボイラー技士2級</t>
        </is>
      </c>
      <c r="B54" s="131" t="inlineStr">
        <is>
          <t>二級ボイラー技士2級</t>
        </is>
      </c>
    </row>
    <row r="55">
      <c r="A55" s="131" t="inlineStr">
        <is>
          <t>技能検定　機械加工（普通旋盤作業）2級</t>
        </is>
      </c>
      <c r="B55" s="131" t="inlineStr">
        <is>
          <t>技能検定　機械加工（普通旋盤作業）2級</t>
        </is>
      </c>
    </row>
    <row r="56">
      <c r="A56" s="131" t="inlineStr">
        <is>
          <t>技能検定　機械加工（普通旋盤作業）3級</t>
        </is>
      </c>
      <c r="B56" s="131" t="inlineStr">
        <is>
          <t>技能検定　機械加工（普通旋盤作業）3級</t>
        </is>
      </c>
    </row>
    <row r="57">
      <c r="A57" s="131" t="inlineStr">
        <is>
          <t>技能検定　機械検査（機械検査作業）2級</t>
        </is>
      </c>
      <c r="B57" s="131" t="inlineStr">
        <is>
          <t>技能検定　機械検査（機械検査作業）2級</t>
        </is>
      </c>
    </row>
    <row r="58">
      <c r="A58" s="131" t="inlineStr">
        <is>
          <t>技能検定　機械検査（機械検査作業）3級</t>
        </is>
      </c>
      <c r="B58" s="131" t="inlineStr">
        <is>
          <t>技能検定　機械検査（機械検査作業）3級</t>
        </is>
      </c>
    </row>
    <row r="59">
      <c r="A59" s="131" t="inlineStr">
        <is>
          <t>アーク溶接技能者適格性証明書Ａ－２Ｆ</t>
        </is>
      </c>
      <c r="B59" s="131" t="inlineStr">
        <is>
          <t>アーク溶接技能者適格性証明書Ａ－２Ｆ</t>
        </is>
      </c>
    </row>
    <row r="60">
      <c r="A60" s="131" t="inlineStr">
        <is>
          <t>アーク溶接技能者適格性証明書Ａ－２V</t>
        </is>
      </c>
      <c r="B60" s="131" t="inlineStr">
        <is>
          <t>アーク溶接技能者適格性証明書Ａ－２V</t>
        </is>
      </c>
    </row>
    <row r="61">
      <c r="A61" s="131" t="inlineStr">
        <is>
          <t>アーク溶接技能者適格性証明書Ｎ－２Ｆ</t>
        </is>
      </c>
      <c r="B61" s="131" t="inlineStr">
        <is>
          <t>アーク溶接技能者適格性証明書Ｎ－２Ｆ</t>
        </is>
      </c>
    </row>
    <row r="62">
      <c r="A62" s="131" t="inlineStr">
        <is>
          <t>アーク溶接技能者適格性証明書Ａ－２H</t>
        </is>
      </c>
      <c r="B62" s="131" t="inlineStr">
        <is>
          <t>アーク溶接技能者適格性証明書Ａ－２H</t>
        </is>
      </c>
    </row>
    <row r="63">
      <c r="A63" s="131" t="inlineStr">
        <is>
          <t>アーク溶接技能者適格性証明書SＮ－２Ｆ</t>
        </is>
      </c>
      <c r="B63" s="131" t="inlineStr">
        <is>
          <t>アーク溶接技能者適格性証明書SＮ－２Ｆ</t>
        </is>
      </c>
    </row>
    <row r="64">
      <c r="A64" s="131" t="inlineStr">
        <is>
          <t>アーク溶接技能者適格性証明書T－1Ｆ</t>
        </is>
      </c>
      <c r="B64" s="131" t="inlineStr">
        <is>
          <t>アーク溶接技能者適格性証明書T－1Ｆ</t>
        </is>
      </c>
    </row>
    <row r="65">
      <c r="A65" s="131" t="inlineStr">
        <is>
          <t>アーク溶接技能者適格性証明書SA－2Ｆ</t>
        </is>
      </c>
      <c r="B65" s="131" t="inlineStr">
        <is>
          <t>アーク溶接技能者適格性証明書SA－2Ｆ</t>
        </is>
      </c>
    </row>
    <row r="66">
      <c r="A66" s="131" t="inlineStr">
        <is>
          <t>第二級デジタル通信</t>
        </is>
      </c>
      <c r="B66" s="131" t="inlineStr">
        <is>
          <t>第二級デジタル通信</t>
        </is>
      </c>
    </row>
    <row r="67">
      <c r="A67" s="131" t="inlineStr">
        <is>
          <t>ジュニアマイスターゴールド</t>
        </is>
      </c>
      <c r="B67" s="131" t="inlineStr">
        <is>
          <t>ジュニアマイスターゴールド</t>
        </is>
      </c>
    </row>
    <row r="68">
      <c r="A68" s="131" t="inlineStr">
        <is>
          <t>ジュニアマイスターシルバー</t>
        </is>
      </c>
      <c r="B68" s="131" t="inlineStr">
        <is>
          <t>ジュニアマイスターシルバー</t>
        </is>
      </c>
    </row>
    <row r="69">
      <c r="A69" s="131" t="inlineStr">
        <is>
          <t>ジュニアマイスターブロンズ</t>
        </is>
      </c>
      <c r="B69" s="131" t="inlineStr">
        <is>
          <t>ジュニアマイスターブロンズ</t>
        </is>
      </c>
    </row>
    <row r="70">
      <c r="A70" s="131" t="inlineStr">
        <is>
          <t>フォークリフト運転技能講習</t>
        </is>
      </c>
      <c r="B70" s="131" t="inlineStr">
        <is>
          <t>フォークリフト運転技能講習</t>
        </is>
      </c>
    </row>
    <row r="71">
      <c r="A71" s="131" t="inlineStr">
        <is>
          <t>玉掛け技能講習</t>
        </is>
      </c>
      <c r="B71" s="131" t="inlineStr">
        <is>
          <t>玉掛け技能講習</t>
        </is>
      </c>
    </row>
    <row r="72">
      <c r="A72" s="131" t="inlineStr">
        <is>
          <t>硬筆書写技能検定4級</t>
        </is>
      </c>
      <c r="B72" s="131" t="inlineStr">
        <is>
          <t>硬筆書写技能検定4級</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482"/>
  <sheetViews>
    <sheetView workbookViewId="0">
      <selection activeCell="A1" sqref="A1"/>
    </sheetView>
  </sheetViews>
  <sheetFormatPr baseColWidth="8" defaultRowHeight="15"/>
  <cols>
    <col width="8" customWidth="1" style="118" min="1" max="1"/>
    <col width="6" customWidth="1" style="118" min="2" max="2"/>
    <col width="12" customWidth="1" style="118" min="3" max="3"/>
    <col width="30" customWidth="1" style="118" min="4" max="4"/>
    <col width="30" customWidth="1" style="118" min="5" max="5"/>
    <col width="12" customWidth="1" style="118" min="6" max="6"/>
    <col width="8" customWidth="1" style="118" min="7" max="7"/>
    <col width="14" customWidth="1" style="118" min="8" max="8"/>
  </cols>
  <sheetData>
    <row r="1">
      <c r="A1" s="129" t="inlineStr">
        <is>
          <t>資格集約（自動計算・さわらないでください）</t>
        </is>
      </c>
    </row>
    <row r="2">
      <c r="A2" s="136" t="inlineStr">
        <is>
          <t>生徒No</t>
        </is>
      </c>
      <c r="B2" s="136" t="inlineStr">
        <is>
          <t>枠</t>
        </is>
      </c>
      <c r="C2" s="136" t="inlineStr">
        <is>
          <t>取得年月</t>
        </is>
      </c>
      <c r="D2" s="136" t="inlineStr">
        <is>
          <t>入力した名称</t>
        </is>
      </c>
      <c r="E2" s="136" t="inlineStr">
        <is>
          <t>正式名称</t>
        </is>
      </c>
      <c r="F2" s="136" t="inlineStr">
        <is>
          <t>並び順キー</t>
        </is>
      </c>
      <c r="G2" s="136" t="inlineStr">
        <is>
          <t>順位</t>
        </is>
      </c>
      <c r="H2" s="136" t="inlineStr">
        <is>
          <t>表示（年月）</t>
        </is>
      </c>
    </row>
    <row r="3">
      <c r="A3" t="n">
        <v>1</v>
      </c>
      <c r="B3" t="n">
        <v>1</v>
      </c>
      <c r="C3" s="132">
        <f>IFERROR(IF(ISNUMBER(入力!O5),入力!O5,DATEVALUE(入力!O5)),"")</f>
        <v/>
      </c>
      <c r="D3">
        <f>IF(入力!N5="","",入力!N5)</f>
        <v/>
      </c>
      <c r="E3">
        <f>IF(D3="","",IFERROR(VLOOKUP(D3,資格マスタ!$A:$B,2,FALSE),D3))</f>
        <v/>
      </c>
      <c r="F3">
        <f>IF(E3="","",IF(C3="",DATE(9999,1,1),C3))</f>
        <v/>
      </c>
      <c r="G3">
        <f>IF(E3="","",COUNTIFS($F$3:$F$14,"&lt;"&amp;F3,$F$3:$F$14,"&lt;&gt;")+COUNTIFS($F$3:$F$14,F3,$B$3:$B$14,"&lt;"&amp;B3)+1)</f>
        <v/>
      </c>
      <c r="H3">
        <f>IF(OR(E3="",C3=""),"",IF(C3&gt;=DATE(2019,5,1),"令和"&amp;(YEAR(C3)-2018),IF(C3&gt;=DATE(1989,1,8),"平成"&amp;(YEAR(C3)-1988),"昭和"&amp;(YEAR(C3)-1925)))&amp;"年"&amp;MONTH(C3)&amp;"月")</f>
        <v/>
      </c>
    </row>
    <row r="4">
      <c r="A4" t="n">
        <v>1</v>
      </c>
      <c r="B4" t="n">
        <v>2</v>
      </c>
      <c r="C4">
        <f>IFERROR(IF(ISNUMBER(入力!Q5),入力!Q5,DATEVALUE(入力!Q5)),"")</f>
        <v/>
      </c>
      <c r="D4">
        <f>IF(入力!P5="","",入力!P5)</f>
        <v/>
      </c>
      <c r="E4">
        <f>IF(D4="","",IFERROR(VLOOKUP(D4,資格マスタ!$A:$B,2,FALSE),D4))</f>
        <v/>
      </c>
      <c r="F4">
        <f>IF(E4="","",IF(C4="",DATE(9999,1,1),C4))</f>
        <v/>
      </c>
      <c r="G4">
        <f>IF(E4="","",COUNTIFS($F$3:$F$14,"&lt;"&amp;F4,$F$3:$F$14,"&lt;&gt;")+COUNTIFS($F$3:$F$14,F4,$B$3:$B$14,"&lt;"&amp;B4)+1)</f>
        <v/>
      </c>
      <c r="H4">
        <f>IF(OR(E4="",C4=""),"",IF(C4&gt;=DATE(2019,5,1),"令和"&amp;(YEAR(C4)-2018),IF(C4&gt;=DATE(1989,1,8),"平成"&amp;(YEAR(C4)-1988),"昭和"&amp;(YEAR(C4)-1925)))&amp;"年"&amp;MONTH(C4)&amp;"月")</f>
        <v/>
      </c>
    </row>
    <row r="5">
      <c r="A5" t="n">
        <v>1</v>
      </c>
      <c r="B5" t="n">
        <v>3</v>
      </c>
      <c r="C5">
        <f>IFERROR(IF(ISNUMBER(入力!S5),入力!S5,DATEVALUE(入力!S5)),"")</f>
        <v/>
      </c>
      <c r="D5">
        <f>IF(入力!R5="","",入力!R5)</f>
        <v/>
      </c>
      <c r="E5">
        <f>IF(D5="","",IFERROR(VLOOKUP(D5,資格マスタ!$A:$B,2,FALSE),D5))</f>
        <v/>
      </c>
      <c r="F5">
        <f>IF(E5="","",IF(C5="",DATE(9999,1,1),C5))</f>
        <v/>
      </c>
      <c r="G5">
        <f>IF(E5="","",COUNTIFS($F$3:$F$14,"&lt;"&amp;F5,$F$3:$F$14,"&lt;&gt;")+COUNTIFS($F$3:$F$14,F5,$B$3:$B$14,"&lt;"&amp;B5)+1)</f>
        <v/>
      </c>
      <c r="H5">
        <f>IF(OR(E5="",C5=""),"",IF(C5&gt;=DATE(2019,5,1),"令和"&amp;(YEAR(C5)-2018),IF(C5&gt;=DATE(1989,1,8),"平成"&amp;(YEAR(C5)-1988),"昭和"&amp;(YEAR(C5)-1925)))&amp;"年"&amp;MONTH(C5)&amp;"月")</f>
        <v/>
      </c>
    </row>
    <row r="6">
      <c r="A6" t="n">
        <v>1</v>
      </c>
      <c r="B6" t="n">
        <v>4</v>
      </c>
      <c r="C6">
        <f>IFERROR(IF(ISNUMBER(入力!U5),入力!U5,DATEVALUE(入力!U5)),"")</f>
        <v/>
      </c>
      <c r="D6">
        <f>IF(入力!T5="","",入力!T5)</f>
        <v/>
      </c>
      <c r="E6">
        <f>IF(D6="","",IFERROR(VLOOKUP(D6,資格マスタ!$A:$B,2,FALSE),D6))</f>
        <v/>
      </c>
      <c r="F6">
        <f>IF(E6="","",IF(C6="",DATE(9999,1,1),C6))</f>
        <v/>
      </c>
      <c r="G6">
        <f>IF(E6="","",COUNTIFS($F$3:$F$14,"&lt;"&amp;F6,$F$3:$F$14,"&lt;&gt;")+COUNTIFS($F$3:$F$14,F6,$B$3:$B$14,"&lt;"&amp;B6)+1)</f>
        <v/>
      </c>
      <c r="H6">
        <f>IF(OR(E6="",C6=""),"",IF(C6&gt;=DATE(2019,5,1),"令和"&amp;(YEAR(C6)-2018),IF(C6&gt;=DATE(1989,1,8),"平成"&amp;(YEAR(C6)-1988),"昭和"&amp;(YEAR(C6)-1925)))&amp;"年"&amp;MONTH(C6)&amp;"月")</f>
        <v/>
      </c>
    </row>
    <row r="7">
      <c r="A7" t="n">
        <v>1</v>
      </c>
      <c r="B7" t="n">
        <v>5</v>
      </c>
      <c r="C7">
        <f>IFERROR(IF(ISNUMBER(入力!W5),入力!W5,DATEVALUE(入力!W5)),"")</f>
        <v/>
      </c>
      <c r="D7">
        <f>IF(入力!V5="","",入力!V5)</f>
        <v/>
      </c>
      <c r="E7">
        <f>IF(D7="","",IFERROR(VLOOKUP(D7,資格マスタ!$A:$B,2,FALSE),D7))</f>
        <v/>
      </c>
      <c r="F7">
        <f>IF(E7="","",IF(C7="",DATE(9999,1,1),C7))</f>
        <v/>
      </c>
      <c r="G7">
        <f>IF(E7="","",COUNTIFS($F$3:$F$14,"&lt;"&amp;F7,$F$3:$F$14,"&lt;&gt;")+COUNTIFS($F$3:$F$14,F7,$B$3:$B$14,"&lt;"&amp;B7)+1)</f>
        <v/>
      </c>
      <c r="H7">
        <f>IF(OR(E7="",C7=""),"",IF(C7&gt;=DATE(2019,5,1),"令和"&amp;(YEAR(C7)-2018),IF(C7&gt;=DATE(1989,1,8),"平成"&amp;(YEAR(C7)-1988),"昭和"&amp;(YEAR(C7)-1925)))&amp;"年"&amp;MONTH(C7)&amp;"月")</f>
        <v/>
      </c>
    </row>
    <row r="8">
      <c r="A8" t="n">
        <v>1</v>
      </c>
      <c r="B8" t="n">
        <v>6</v>
      </c>
      <c r="C8">
        <f>IFERROR(IF(ISNUMBER(入力!Y5),入力!Y5,DATEVALUE(入力!Y5)),"")</f>
        <v/>
      </c>
      <c r="D8">
        <f>IF(入力!X5="","",入力!X5)</f>
        <v/>
      </c>
      <c r="E8">
        <f>IF(D8="","",IFERROR(VLOOKUP(D8,資格マスタ!$A:$B,2,FALSE),D8))</f>
        <v/>
      </c>
      <c r="F8">
        <f>IF(E8="","",IF(C8="",DATE(9999,1,1),C8))</f>
        <v/>
      </c>
      <c r="G8">
        <f>IF(E8="","",COUNTIFS($F$3:$F$14,"&lt;"&amp;F8,$F$3:$F$14,"&lt;&gt;")+COUNTIFS($F$3:$F$14,F8,$B$3:$B$14,"&lt;"&amp;B8)+1)</f>
        <v/>
      </c>
      <c r="H8">
        <f>IF(OR(E8="",C8=""),"",IF(C8&gt;=DATE(2019,5,1),"令和"&amp;(YEAR(C8)-2018),IF(C8&gt;=DATE(1989,1,8),"平成"&amp;(YEAR(C8)-1988),"昭和"&amp;(YEAR(C8)-1925)))&amp;"年"&amp;MONTH(C8)&amp;"月")</f>
        <v/>
      </c>
    </row>
    <row r="9">
      <c r="A9" t="n">
        <v>1</v>
      </c>
      <c r="B9" t="n">
        <v>7</v>
      </c>
      <c r="C9">
        <f>IFERROR(INDEX(資格取込!$S$6:$S$205,MATCH(1&amp;"_"&amp;1,資格取込!$Z$6:$Z$205,0)),"")</f>
        <v/>
      </c>
      <c r="D9">
        <f>IFERROR(INDEX(資格取込!$R$6:$R$205,MATCH(1&amp;"_"&amp;1,資格取込!$Z$6:$Z$205,0)),"")</f>
        <v/>
      </c>
      <c r="E9">
        <f>IF(D9="","",IFERROR(VLOOKUP(D9,資格マスタ!$A:$B,2,FALSE),D9))</f>
        <v/>
      </c>
      <c r="F9">
        <f>IF(E9="","",IF(C9="",DATE(9999,1,1),C9))</f>
        <v/>
      </c>
      <c r="G9">
        <f>IF(E9="","",COUNTIFS($F$3:$F$14,"&lt;"&amp;F9,$F$3:$F$14,"&lt;&gt;")+COUNTIFS($F$3:$F$14,F9,$B$3:$B$14,"&lt;"&amp;B9)+1)</f>
        <v/>
      </c>
      <c r="H9">
        <f>IF(OR(E9="",C9=""),"",IF(C9&gt;=DATE(2019,5,1),"令和"&amp;(YEAR(C9)-2018),IF(C9&gt;=DATE(1989,1,8),"平成"&amp;(YEAR(C9)-1988),"昭和"&amp;(YEAR(C9)-1925)))&amp;"年"&amp;MONTH(C9)&amp;"月")</f>
        <v/>
      </c>
    </row>
    <row r="10">
      <c r="A10" t="n">
        <v>1</v>
      </c>
      <c r="B10" t="n">
        <v>8</v>
      </c>
      <c r="C10">
        <f>IFERROR(INDEX(資格取込!$S$6:$S$205,MATCH(1&amp;"_"&amp;2,資格取込!$Z$6:$Z$205,0)),"")</f>
        <v/>
      </c>
      <c r="D10">
        <f>IFERROR(INDEX(資格取込!$R$6:$R$205,MATCH(1&amp;"_"&amp;2,資格取込!$Z$6:$Z$205,0)),"")</f>
        <v/>
      </c>
      <c r="E10">
        <f>IF(D10="","",IFERROR(VLOOKUP(D10,資格マスタ!$A:$B,2,FALSE),D10))</f>
        <v/>
      </c>
      <c r="F10">
        <f>IF(E10="","",IF(C10="",DATE(9999,1,1),C10))</f>
        <v/>
      </c>
      <c r="G10">
        <f>IF(E10="","",COUNTIFS($F$3:$F$14,"&lt;"&amp;F10,$F$3:$F$14,"&lt;&gt;")+COUNTIFS($F$3:$F$14,F10,$B$3:$B$14,"&lt;"&amp;B10)+1)</f>
        <v/>
      </c>
      <c r="H10">
        <f>IF(OR(E10="",C10=""),"",IF(C10&gt;=DATE(2019,5,1),"令和"&amp;(YEAR(C10)-2018),IF(C10&gt;=DATE(1989,1,8),"平成"&amp;(YEAR(C10)-1988),"昭和"&amp;(YEAR(C10)-1925)))&amp;"年"&amp;MONTH(C10)&amp;"月")</f>
        <v/>
      </c>
    </row>
    <row r="11">
      <c r="A11" t="n">
        <v>1</v>
      </c>
      <c r="B11" t="n">
        <v>9</v>
      </c>
      <c r="C11">
        <f>IFERROR(INDEX(資格取込!$S$6:$S$205,MATCH(1&amp;"_"&amp;3,資格取込!$Z$6:$Z$205,0)),"")</f>
        <v/>
      </c>
      <c r="D11">
        <f>IFERROR(INDEX(資格取込!$R$6:$R$205,MATCH(1&amp;"_"&amp;3,資格取込!$Z$6:$Z$205,0)),"")</f>
        <v/>
      </c>
      <c r="E11">
        <f>IF(D11="","",IFERROR(VLOOKUP(D11,資格マスタ!$A:$B,2,FALSE),D11))</f>
        <v/>
      </c>
      <c r="F11">
        <f>IF(E11="","",IF(C11="",DATE(9999,1,1),C11))</f>
        <v/>
      </c>
      <c r="G11">
        <f>IF(E11="","",COUNTIFS($F$3:$F$14,"&lt;"&amp;F11,$F$3:$F$14,"&lt;&gt;")+COUNTIFS($F$3:$F$14,F11,$B$3:$B$14,"&lt;"&amp;B11)+1)</f>
        <v/>
      </c>
      <c r="H11">
        <f>IF(OR(E11="",C11=""),"",IF(C11&gt;=DATE(2019,5,1),"令和"&amp;(YEAR(C11)-2018),IF(C11&gt;=DATE(1989,1,8),"平成"&amp;(YEAR(C11)-1988),"昭和"&amp;(YEAR(C11)-1925)))&amp;"年"&amp;MONTH(C11)&amp;"月")</f>
        <v/>
      </c>
    </row>
    <row r="12">
      <c r="A12" t="n">
        <v>1</v>
      </c>
      <c r="B12" t="n">
        <v>10</v>
      </c>
      <c r="C12">
        <f>IFERROR(INDEX(資格取込!$S$6:$S$205,MATCH(1&amp;"_"&amp;4,資格取込!$Z$6:$Z$205,0)),"")</f>
        <v/>
      </c>
      <c r="D12">
        <f>IFERROR(INDEX(資格取込!$R$6:$R$205,MATCH(1&amp;"_"&amp;4,資格取込!$Z$6:$Z$205,0)),"")</f>
        <v/>
      </c>
      <c r="E12">
        <f>IF(D12="","",IFERROR(VLOOKUP(D12,資格マスタ!$A:$B,2,FALSE),D12))</f>
        <v/>
      </c>
      <c r="F12">
        <f>IF(E12="","",IF(C12="",DATE(9999,1,1),C12))</f>
        <v/>
      </c>
      <c r="G12">
        <f>IF(E12="","",COUNTIFS($F$3:$F$14,"&lt;"&amp;F12,$F$3:$F$14,"&lt;&gt;")+COUNTIFS($F$3:$F$14,F12,$B$3:$B$14,"&lt;"&amp;B12)+1)</f>
        <v/>
      </c>
      <c r="H12">
        <f>IF(OR(E12="",C12=""),"",IF(C12&gt;=DATE(2019,5,1),"令和"&amp;(YEAR(C12)-2018),IF(C12&gt;=DATE(1989,1,8),"平成"&amp;(YEAR(C12)-1988),"昭和"&amp;(YEAR(C12)-1925)))&amp;"年"&amp;MONTH(C12)&amp;"月")</f>
        <v/>
      </c>
    </row>
    <row r="13">
      <c r="A13" t="n">
        <v>1</v>
      </c>
      <c r="B13" t="n">
        <v>11</v>
      </c>
      <c r="C13">
        <f>IFERROR(INDEX(資格取込!$S$6:$S$205,MATCH(1&amp;"_"&amp;5,資格取込!$Z$6:$Z$205,0)),"")</f>
        <v/>
      </c>
      <c r="D13">
        <f>IFERROR(INDEX(資格取込!$R$6:$R$205,MATCH(1&amp;"_"&amp;5,資格取込!$Z$6:$Z$205,0)),"")</f>
        <v/>
      </c>
      <c r="E13">
        <f>IF(D13="","",IFERROR(VLOOKUP(D13,資格マスタ!$A:$B,2,FALSE),D13))</f>
        <v/>
      </c>
      <c r="F13">
        <f>IF(E13="","",IF(C13="",DATE(9999,1,1),C13))</f>
        <v/>
      </c>
      <c r="G13">
        <f>IF(E13="","",COUNTIFS($F$3:$F$14,"&lt;"&amp;F13,$F$3:$F$14,"&lt;&gt;")+COUNTIFS($F$3:$F$14,F13,$B$3:$B$14,"&lt;"&amp;B13)+1)</f>
        <v/>
      </c>
      <c r="H13">
        <f>IF(OR(E13="",C13=""),"",IF(C13&gt;=DATE(2019,5,1),"令和"&amp;(YEAR(C13)-2018),IF(C13&gt;=DATE(1989,1,8),"平成"&amp;(YEAR(C13)-1988),"昭和"&amp;(YEAR(C13)-1925)))&amp;"年"&amp;MONTH(C13)&amp;"月")</f>
        <v/>
      </c>
    </row>
    <row r="14">
      <c r="A14" t="n">
        <v>1</v>
      </c>
      <c r="B14" t="n">
        <v>12</v>
      </c>
      <c r="C14">
        <f>IFERROR(INDEX(資格取込!$S$6:$S$205,MATCH(1&amp;"_"&amp;6,資格取込!$Z$6:$Z$205,0)),"")</f>
        <v/>
      </c>
      <c r="D14">
        <f>IFERROR(INDEX(資格取込!$R$6:$R$205,MATCH(1&amp;"_"&amp;6,資格取込!$Z$6:$Z$205,0)),"")</f>
        <v/>
      </c>
      <c r="E14">
        <f>IF(D14="","",IFERROR(VLOOKUP(D14,資格マスタ!$A:$B,2,FALSE),D14))</f>
        <v/>
      </c>
      <c r="F14">
        <f>IF(E14="","",IF(C14="",DATE(9999,1,1),C14))</f>
        <v/>
      </c>
      <c r="G14">
        <f>IF(E14="","",COUNTIFS($F$3:$F$14,"&lt;"&amp;F14,$F$3:$F$14,"&lt;&gt;")+COUNTIFS($F$3:$F$14,F14,$B$3:$B$14,"&lt;"&amp;B14)+1)</f>
        <v/>
      </c>
      <c r="H14">
        <f>IF(OR(E14="",C14=""),"",IF(C14&gt;=DATE(2019,5,1),"令和"&amp;(YEAR(C14)-2018),IF(C14&gt;=DATE(1989,1,8),"平成"&amp;(YEAR(C14)-1988),"昭和"&amp;(YEAR(C14)-1925)))&amp;"年"&amp;MONTH(C14)&amp;"月")</f>
        <v/>
      </c>
    </row>
    <row r="15">
      <c r="A15" t="n">
        <v>2</v>
      </c>
      <c r="B15" t="n">
        <v>1</v>
      </c>
      <c r="C15" s="132">
        <f>IFERROR(IF(ISNUMBER(入力!O6),入力!O6,DATEVALUE(入力!O6)),"")</f>
        <v/>
      </c>
      <c r="D15">
        <f>IF(入力!N6="","",入力!N6)</f>
        <v/>
      </c>
      <c r="E15">
        <f>IF(D15="","",IFERROR(VLOOKUP(D15,資格マスタ!$A:$B,2,FALSE),D15))</f>
        <v/>
      </c>
      <c r="F15">
        <f>IF(E15="","",IF(C15="",DATE(9999,1,1),C15))</f>
        <v/>
      </c>
      <c r="G15">
        <f>IF(E15="","",COUNTIFS($F$15:$F$26,"&lt;"&amp;F15,$F$15:$F$26,"&lt;&gt;")+COUNTIFS($F$15:$F$26,F15,$B$15:$B$26,"&lt;"&amp;B15)+1)</f>
        <v/>
      </c>
      <c r="H15">
        <f>IF(OR(E15="",C15=""),"",IF(C15&gt;=DATE(2019,5,1),"令和"&amp;(YEAR(C15)-2018),IF(C15&gt;=DATE(1989,1,8),"平成"&amp;(YEAR(C15)-1988),"昭和"&amp;(YEAR(C15)-1925)))&amp;"年"&amp;MONTH(C15)&amp;"月")</f>
        <v/>
      </c>
    </row>
    <row r="16">
      <c r="A16" t="n">
        <v>2</v>
      </c>
      <c r="B16" t="n">
        <v>2</v>
      </c>
      <c r="C16">
        <f>IFERROR(IF(ISNUMBER(入力!Q6),入力!Q6,DATEVALUE(入力!Q6)),"")</f>
        <v/>
      </c>
      <c r="D16">
        <f>IF(入力!P6="","",入力!P6)</f>
        <v/>
      </c>
      <c r="E16">
        <f>IF(D16="","",IFERROR(VLOOKUP(D16,資格マスタ!$A:$B,2,FALSE),D16))</f>
        <v/>
      </c>
      <c r="F16">
        <f>IF(E16="","",IF(C16="",DATE(9999,1,1),C16))</f>
        <v/>
      </c>
      <c r="G16">
        <f>IF(E16="","",COUNTIFS($F$15:$F$26,"&lt;"&amp;F16,$F$15:$F$26,"&lt;&gt;")+COUNTIFS($F$15:$F$26,F16,$B$15:$B$26,"&lt;"&amp;B16)+1)</f>
        <v/>
      </c>
      <c r="H16">
        <f>IF(OR(E16="",C16=""),"",IF(C16&gt;=DATE(2019,5,1),"令和"&amp;(YEAR(C16)-2018),IF(C16&gt;=DATE(1989,1,8),"平成"&amp;(YEAR(C16)-1988),"昭和"&amp;(YEAR(C16)-1925)))&amp;"年"&amp;MONTH(C16)&amp;"月")</f>
        <v/>
      </c>
    </row>
    <row r="17">
      <c r="A17" t="n">
        <v>2</v>
      </c>
      <c r="B17" t="n">
        <v>3</v>
      </c>
      <c r="C17">
        <f>IFERROR(IF(ISNUMBER(入力!S6),入力!S6,DATEVALUE(入力!S6)),"")</f>
        <v/>
      </c>
      <c r="D17">
        <f>IF(入力!R6="","",入力!R6)</f>
        <v/>
      </c>
      <c r="E17">
        <f>IF(D17="","",IFERROR(VLOOKUP(D17,資格マスタ!$A:$B,2,FALSE),D17))</f>
        <v/>
      </c>
      <c r="F17">
        <f>IF(E17="","",IF(C17="",DATE(9999,1,1),C17))</f>
        <v/>
      </c>
      <c r="G17">
        <f>IF(E17="","",COUNTIFS($F$15:$F$26,"&lt;"&amp;F17,$F$15:$F$26,"&lt;&gt;")+COUNTIFS($F$15:$F$26,F17,$B$15:$B$26,"&lt;"&amp;B17)+1)</f>
        <v/>
      </c>
      <c r="H17">
        <f>IF(OR(E17="",C17=""),"",IF(C17&gt;=DATE(2019,5,1),"令和"&amp;(YEAR(C17)-2018),IF(C17&gt;=DATE(1989,1,8),"平成"&amp;(YEAR(C17)-1988),"昭和"&amp;(YEAR(C17)-1925)))&amp;"年"&amp;MONTH(C17)&amp;"月")</f>
        <v/>
      </c>
    </row>
    <row r="18">
      <c r="A18" t="n">
        <v>2</v>
      </c>
      <c r="B18" t="n">
        <v>4</v>
      </c>
      <c r="C18">
        <f>IFERROR(IF(ISNUMBER(入力!U6),入力!U6,DATEVALUE(入力!U6)),"")</f>
        <v/>
      </c>
      <c r="D18">
        <f>IF(入力!T6="","",入力!T6)</f>
        <v/>
      </c>
      <c r="E18">
        <f>IF(D18="","",IFERROR(VLOOKUP(D18,資格マスタ!$A:$B,2,FALSE),D18))</f>
        <v/>
      </c>
      <c r="F18">
        <f>IF(E18="","",IF(C18="",DATE(9999,1,1),C18))</f>
        <v/>
      </c>
      <c r="G18">
        <f>IF(E18="","",COUNTIFS($F$15:$F$26,"&lt;"&amp;F18,$F$15:$F$26,"&lt;&gt;")+COUNTIFS($F$15:$F$26,F18,$B$15:$B$26,"&lt;"&amp;B18)+1)</f>
        <v/>
      </c>
      <c r="H18">
        <f>IF(OR(E18="",C18=""),"",IF(C18&gt;=DATE(2019,5,1),"令和"&amp;(YEAR(C18)-2018),IF(C18&gt;=DATE(1989,1,8),"平成"&amp;(YEAR(C18)-1988),"昭和"&amp;(YEAR(C18)-1925)))&amp;"年"&amp;MONTH(C18)&amp;"月")</f>
        <v/>
      </c>
    </row>
    <row r="19">
      <c r="A19" t="n">
        <v>2</v>
      </c>
      <c r="B19" t="n">
        <v>5</v>
      </c>
      <c r="C19">
        <f>IFERROR(IF(ISNUMBER(入力!W6),入力!W6,DATEVALUE(入力!W6)),"")</f>
        <v/>
      </c>
      <c r="D19">
        <f>IF(入力!V6="","",入力!V6)</f>
        <v/>
      </c>
      <c r="E19">
        <f>IF(D19="","",IFERROR(VLOOKUP(D19,資格マスタ!$A:$B,2,FALSE),D19))</f>
        <v/>
      </c>
      <c r="F19">
        <f>IF(E19="","",IF(C19="",DATE(9999,1,1),C19))</f>
        <v/>
      </c>
      <c r="G19">
        <f>IF(E19="","",COUNTIFS($F$15:$F$26,"&lt;"&amp;F19,$F$15:$F$26,"&lt;&gt;")+COUNTIFS($F$15:$F$26,F19,$B$15:$B$26,"&lt;"&amp;B19)+1)</f>
        <v/>
      </c>
      <c r="H19">
        <f>IF(OR(E19="",C19=""),"",IF(C19&gt;=DATE(2019,5,1),"令和"&amp;(YEAR(C19)-2018),IF(C19&gt;=DATE(1989,1,8),"平成"&amp;(YEAR(C19)-1988),"昭和"&amp;(YEAR(C19)-1925)))&amp;"年"&amp;MONTH(C19)&amp;"月")</f>
        <v/>
      </c>
    </row>
    <row r="20">
      <c r="A20" t="n">
        <v>2</v>
      </c>
      <c r="B20" t="n">
        <v>6</v>
      </c>
      <c r="C20">
        <f>IFERROR(IF(ISNUMBER(入力!Y6),入力!Y6,DATEVALUE(入力!Y6)),"")</f>
        <v/>
      </c>
      <c r="D20">
        <f>IF(入力!X6="","",入力!X6)</f>
        <v/>
      </c>
      <c r="E20">
        <f>IF(D20="","",IFERROR(VLOOKUP(D20,資格マスタ!$A:$B,2,FALSE),D20))</f>
        <v/>
      </c>
      <c r="F20">
        <f>IF(E20="","",IF(C20="",DATE(9999,1,1),C20))</f>
        <v/>
      </c>
      <c r="G20">
        <f>IF(E20="","",COUNTIFS($F$15:$F$26,"&lt;"&amp;F20,$F$15:$F$26,"&lt;&gt;")+COUNTIFS($F$15:$F$26,F20,$B$15:$B$26,"&lt;"&amp;B20)+1)</f>
        <v/>
      </c>
      <c r="H20">
        <f>IF(OR(E20="",C20=""),"",IF(C20&gt;=DATE(2019,5,1),"令和"&amp;(YEAR(C20)-2018),IF(C20&gt;=DATE(1989,1,8),"平成"&amp;(YEAR(C20)-1988),"昭和"&amp;(YEAR(C20)-1925)))&amp;"年"&amp;MONTH(C20)&amp;"月")</f>
        <v/>
      </c>
    </row>
    <row r="21">
      <c r="A21" t="n">
        <v>2</v>
      </c>
      <c r="B21" t="n">
        <v>7</v>
      </c>
      <c r="C21">
        <f>IFERROR(INDEX(資格取込!$S$6:$S$205,MATCH(2&amp;"_"&amp;1,資格取込!$Z$6:$Z$205,0)),"")</f>
        <v/>
      </c>
      <c r="D21">
        <f>IFERROR(INDEX(資格取込!$R$6:$R$205,MATCH(2&amp;"_"&amp;1,資格取込!$Z$6:$Z$205,0)),"")</f>
        <v/>
      </c>
      <c r="E21">
        <f>IF(D21="","",IFERROR(VLOOKUP(D21,資格マスタ!$A:$B,2,FALSE),D21))</f>
        <v/>
      </c>
      <c r="F21">
        <f>IF(E21="","",IF(C21="",DATE(9999,1,1),C21))</f>
        <v/>
      </c>
      <c r="G21">
        <f>IF(E21="","",COUNTIFS($F$15:$F$26,"&lt;"&amp;F21,$F$15:$F$26,"&lt;&gt;")+COUNTIFS($F$15:$F$26,F21,$B$15:$B$26,"&lt;"&amp;B21)+1)</f>
        <v/>
      </c>
      <c r="H21">
        <f>IF(OR(E21="",C21=""),"",IF(C21&gt;=DATE(2019,5,1),"令和"&amp;(YEAR(C21)-2018),IF(C21&gt;=DATE(1989,1,8),"平成"&amp;(YEAR(C21)-1988),"昭和"&amp;(YEAR(C21)-1925)))&amp;"年"&amp;MONTH(C21)&amp;"月")</f>
        <v/>
      </c>
    </row>
    <row r="22">
      <c r="A22" t="n">
        <v>2</v>
      </c>
      <c r="B22" t="n">
        <v>8</v>
      </c>
      <c r="C22">
        <f>IFERROR(INDEX(資格取込!$S$6:$S$205,MATCH(2&amp;"_"&amp;2,資格取込!$Z$6:$Z$205,0)),"")</f>
        <v/>
      </c>
      <c r="D22">
        <f>IFERROR(INDEX(資格取込!$R$6:$R$205,MATCH(2&amp;"_"&amp;2,資格取込!$Z$6:$Z$205,0)),"")</f>
        <v/>
      </c>
      <c r="E22">
        <f>IF(D22="","",IFERROR(VLOOKUP(D22,資格マスタ!$A:$B,2,FALSE),D22))</f>
        <v/>
      </c>
      <c r="F22">
        <f>IF(E22="","",IF(C22="",DATE(9999,1,1),C22))</f>
        <v/>
      </c>
      <c r="G22">
        <f>IF(E22="","",COUNTIFS($F$15:$F$26,"&lt;"&amp;F22,$F$15:$F$26,"&lt;&gt;")+COUNTIFS($F$15:$F$26,F22,$B$15:$B$26,"&lt;"&amp;B22)+1)</f>
        <v/>
      </c>
      <c r="H22">
        <f>IF(OR(E22="",C22=""),"",IF(C22&gt;=DATE(2019,5,1),"令和"&amp;(YEAR(C22)-2018),IF(C22&gt;=DATE(1989,1,8),"平成"&amp;(YEAR(C22)-1988),"昭和"&amp;(YEAR(C22)-1925)))&amp;"年"&amp;MONTH(C22)&amp;"月")</f>
        <v/>
      </c>
    </row>
    <row r="23">
      <c r="A23" t="n">
        <v>2</v>
      </c>
      <c r="B23" t="n">
        <v>9</v>
      </c>
      <c r="C23">
        <f>IFERROR(INDEX(資格取込!$S$6:$S$205,MATCH(2&amp;"_"&amp;3,資格取込!$Z$6:$Z$205,0)),"")</f>
        <v/>
      </c>
      <c r="D23">
        <f>IFERROR(INDEX(資格取込!$R$6:$R$205,MATCH(2&amp;"_"&amp;3,資格取込!$Z$6:$Z$205,0)),"")</f>
        <v/>
      </c>
      <c r="E23">
        <f>IF(D23="","",IFERROR(VLOOKUP(D23,資格マスタ!$A:$B,2,FALSE),D23))</f>
        <v/>
      </c>
      <c r="F23">
        <f>IF(E23="","",IF(C23="",DATE(9999,1,1),C23))</f>
        <v/>
      </c>
      <c r="G23">
        <f>IF(E23="","",COUNTIFS($F$15:$F$26,"&lt;"&amp;F23,$F$15:$F$26,"&lt;&gt;")+COUNTIFS($F$15:$F$26,F23,$B$15:$B$26,"&lt;"&amp;B23)+1)</f>
        <v/>
      </c>
      <c r="H23">
        <f>IF(OR(E23="",C23=""),"",IF(C23&gt;=DATE(2019,5,1),"令和"&amp;(YEAR(C23)-2018),IF(C23&gt;=DATE(1989,1,8),"平成"&amp;(YEAR(C23)-1988),"昭和"&amp;(YEAR(C23)-1925)))&amp;"年"&amp;MONTH(C23)&amp;"月")</f>
        <v/>
      </c>
    </row>
    <row r="24">
      <c r="A24" t="n">
        <v>2</v>
      </c>
      <c r="B24" t="n">
        <v>10</v>
      </c>
      <c r="C24">
        <f>IFERROR(INDEX(資格取込!$S$6:$S$205,MATCH(2&amp;"_"&amp;4,資格取込!$Z$6:$Z$205,0)),"")</f>
        <v/>
      </c>
      <c r="D24">
        <f>IFERROR(INDEX(資格取込!$R$6:$R$205,MATCH(2&amp;"_"&amp;4,資格取込!$Z$6:$Z$205,0)),"")</f>
        <v/>
      </c>
      <c r="E24">
        <f>IF(D24="","",IFERROR(VLOOKUP(D24,資格マスタ!$A:$B,2,FALSE),D24))</f>
        <v/>
      </c>
      <c r="F24">
        <f>IF(E24="","",IF(C24="",DATE(9999,1,1),C24))</f>
        <v/>
      </c>
      <c r="G24">
        <f>IF(E24="","",COUNTIFS($F$15:$F$26,"&lt;"&amp;F24,$F$15:$F$26,"&lt;&gt;")+COUNTIFS($F$15:$F$26,F24,$B$15:$B$26,"&lt;"&amp;B24)+1)</f>
        <v/>
      </c>
      <c r="H24">
        <f>IF(OR(E24="",C24=""),"",IF(C24&gt;=DATE(2019,5,1),"令和"&amp;(YEAR(C24)-2018),IF(C24&gt;=DATE(1989,1,8),"平成"&amp;(YEAR(C24)-1988),"昭和"&amp;(YEAR(C24)-1925)))&amp;"年"&amp;MONTH(C24)&amp;"月")</f>
        <v/>
      </c>
    </row>
    <row r="25">
      <c r="A25" t="n">
        <v>2</v>
      </c>
      <c r="B25" t="n">
        <v>11</v>
      </c>
      <c r="C25">
        <f>IFERROR(INDEX(資格取込!$S$6:$S$205,MATCH(2&amp;"_"&amp;5,資格取込!$Z$6:$Z$205,0)),"")</f>
        <v/>
      </c>
      <c r="D25">
        <f>IFERROR(INDEX(資格取込!$R$6:$R$205,MATCH(2&amp;"_"&amp;5,資格取込!$Z$6:$Z$205,0)),"")</f>
        <v/>
      </c>
      <c r="E25">
        <f>IF(D25="","",IFERROR(VLOOKUP(D25,資格マスタ!$A:$B,2,FALSE),D25))</f>
        <v/>
      </c>
      <c r="F25">
        <f>IF(E25="","",IF(C25="",DATE(9999,1,1),C25))</f>
        <v/>
      </c>
      <c r="G25">
        <f>IF(E25="","",COUNTIFS($F$15:$F$26,"&lt;"&amp;F25,$F$15:$F$26,"&lt;&gt;")+COUNTIFS($F$15:$F$26,F25,$B$15:$B$26,"&lt;"&amp;B25)+1)</f>
        <v/>
      </c>
      <c r="H25">
        <f>IF(OR(E25="",C25=""),"",IF(C25&gt;=DATE(2019,5,1),"令和"&amp;(YEAR(C25)-2018),IF(C25&gt;=DATE(1989,1,8),"平成"&amp;(YEAR(C25)-1988),"昭和"&amp;(YEAR(C25)-1925)))&amp;"年"&amp;MONTH(C25)&amp;"月")</f>
        <v/>
      </c>
    </row>
    <row r="26">
      <c r="A26" t="n">
        <v>2</v>
      </c>
      <c r="B26" t="n">
        <v>12</v>
      </c>
      <c r="C26">
        <f>IFERROR(INDEX(資格取込!$S$6:$S$205,MATCH(2&amp;"_"&amp;6,資格取込!$Z$6:$Z$205,0)),"")</f>
        <v/>
      </c>
      <c r="D26">
        <f>IFERROR(INDEX(資格取込!$R$6:$R$205,MATCH(2&amp;"_"&amp;6,資格取込!$Z$6:$Z$205,0)),"")</f>
        <v/>
      </c>
      <c r="E26">
        <f>IF(D26="","",IFERROR(VLOOKUP(D26,資格マスタ!$A:$B,2,FALSE),D26))</f>
        <v/>
      </c>
      <c r="F26">
        <f>IF(E26="","",IF(C26="",DATE(9999,1,1),C26))</f>
        <v/>
      </c>
      <c r="G26">
        <f>IF(E26="","",COUNTIFS($F$15:$F$26,"&lt;"&amp;F26,$F$15:$F$26,"&lt;&gt;")+COUNTIFS($F$15:$F$26,F26,$B$15:$B$26,"&lt;"&amp;B26)+1)</f>
        <v/>
      </c>
      <c r="H26">
        <f>IF(OR(E26="",C26=""),"",IF(C26&gt;=DATE(2019,5,1),"令和"&amp;(YEAR(C26)-2018),IF(C26&gt;=DATE(1989,1,8),"平成"&amp;(YEAR(C26)-1988),"昭和"&amp;(YEAR(C26)-1925)))&amp;"年"&amp;MONTH(C26)&amp;"月")</f>
        <v/>
      </c>
    </row>
    <row r="27">
      <c r="A27" t="n">
        <v>3</v>
      </c>
      <c r="B27" t="n">
        <v>1</v>
      </c>
      <c r="C27" s="132">
        <f>IFERROR(IF(ISNUMBER(入力!O7),入力!O7,DATEVALUE(入力!O7)),"")</f>
        <v/>
      </c>
      <c r="D27">
        <f>IF(入力!N7="","",入力!N7)</f>
        <v/>
      </c>
      <c r="E27">
        <f>IF(D27="","",IFERROR(VLOOKUP(D27,資格マスタ!$A:$B,2,FALSE),D27))</f>
        <v/>
      </c>
      <c r="F27">
        <f>IF(E27="","",IF(C27="",DATE(9999,1,1),C27))</f>
        <v/>
      </c>
      <c r="G27">
        <f>IF(E27="","",COUNTIFS($F$27:$F$38,"&lt;"&amp;F27,$F$27:$F$38,"&lt;&gt;")+COUNTIFS($F$27:$F$38,F27,$B$27:$B$38,"&lt;"&amp;B27)+1)</f>
        <v/>
      </c>
      <c r="H27">
        <f>IF(OR(E27="",C27=""),"",IF(C27&gt;=DATE(2019,5,1),"令和"&amp;(YEAR(C27)-2018),IF(C27&gt;=DATE(1989,1,8),"平成"&amp;(YEAR(C27)-1988),"昭和"&amp;(YEAR(C27)-1925)))&amp;"年"&amp;MONTH(C27)&amp;"月")</f>
        <v/>
      </c>
    </row>
    <row r="28">
      <c r="A28" t="n">
        <v>3</v>
      </c>
      <c r="B28" t="n">
        <v>2</v>
      </c>
      <c r="C28">
        <f>IFERROR(IF(ISNUMBER(入力!Q7),入力!Q7,DATEVALUE(入力!Q7)),"")</f>
        <v/>
      </c>
      <c r="D28">
        <f>IF(入力!P7="","",入力!P7)</f>
        <v/>
      </c>
      <c r="E28">
        <f>IF(D28="","",IFERROR(VLOOKUP(D28,資格マスタ!$A:$B,2,FALSE),D28))</f>
        <v/>
      </c>
      <c r="F28">
        <f>IF(E28="","",IF(C28="",DATE(9999,1,1),C28))</f>
        <v/>
      </c>
      <c r="G28">
        <f>IF(E28="","",COUNTIFS($F$27:$F$38,"&lt;"&amp;F28,$F$27:$F$38,"&lt;&gt;")+COUNTIFS($F$27:$F$38,F28,$B$27:$B$38,"&lt;"&amp;B28)+1)</f>
        <v/>
      </c>
      <c r="H28">
        <f>IF(OR(E28="",C28=""),"",IF(C28&gt;=DATE(2019,5,1),"令和"&amp;(YEAR(C28)-2018),IF(C28&gt;=DATE(1989,1,8),"平成"&amp;(YEAR(C28)-1988),"昭和"&amp;(YEAR(C28)-1925)))&amp;"年"&amp;MONTH(C28)&amp;"月")</f>
        <v/>
      </c>
    </row>
    <row r="29">
      <c r="A29" t="n">
        <v>3</v>
      </c>
      <c r="B29" t="n">
        <v>3</v>
      </c>
      <c r="C29">
        <f>IFERROR(IF(ISNUMBER(入力!S7),入力!S7,DATEVALUE(入力!S7)),"")</f>
        <v/>
      </c>
      <c r="D29">
        <f>IF(入力!R7="","",入力!R7)</f>
        <v/>
      </c>
      <c r="E29">
        <f>IF(D29="","",IFERROR(VLOOKUP(D29,資格マスタ!$A:$B,2,FALSE),D29))</f>
        <v/>
      </c>
      <c r="F29">
        <f>IF(E29="","",IF(C29="",DATE(9999,1,1),C29))</f>
        <v/>
      </c>
      <c r="G29">
        <f>IF(E29="","",COUNTIFS($F$27:$F$38,"&lt;"&amp;F29,$F$27:$F$38,"&lt;&gt;")+COUNTIFS($F$27:$F$38,F29,$B$27:$B$38,"&lt;"&amp;B29)+1)</f>
        <v/>
      </c>
      <c r="H29">
        <f>IF(OR(E29="",C29=""),"",IF(C29&gt;=DATE(2019,5,1),"令和"&amp;(YEAR(C29)-2018),IF(C29&gt;=DATE(1989,1,8),"平成"&amp;(YEAR(C29)-1988),"昭和"&amp;(YEAR(C29)-1925)))&amp;"年"&amp;MONTH(C29)&amp;"月")</f>
        <v/>
      </c>
    </row>
    <row r="30">
      <c r="A30" t="n">
        <v>3</v>
      </c>
      <c r="B30" t="n">
        <v>4</v>
      </c>
      <c r="C30">
        <f>IFERROR(IF(ISNUMBER(入力!U7),入力!U7,DATEVALUE(入力!U7)),"")</f>
        <v/>
      </c>
      <c r="D30">
        <f>IF(入力!T7="","",入力!T7)</f>
        <v/>
      </c>
      <c r="E30">
        <f>IF(D30="","",IFERROR(VLOOKUP(D30,資格マスタ!$A:$B,2,FALSE),D30))</f>
        <v/>
      </c>
      <c r="F30">
        <f>IF(E30="","",IF(C30="",DATE(9999,1,1),C30))</f>
        <v/>
      </c>
      <c r="G30">
        <f>IF(E30="","",COUNTIFS($F$27:$F$38,"&lt;"&amp;F30,$F$27:$F$38,"&lt;&gt;")+COUNTIFS($F$27:$F$38,F30,$B$27:$B$38,"&lt;"&amp;B30)+1)</f>
        <v/>
      </c>
      <c r="H30">
        <f>IF(OR(E30="",C30=""),"",IF(C30&gt;=DATE(2019,5,1),"令和"&amp;(YEAR(C30)-2018),IF(C30&gt;=DATE(1989,1,8),"平成"&amp;(YEAR(C30)-1988),"昭和"&amp;(YEAR(C30)-1925)))&amp;"年"&amp;MONTH(C30)&amp;"月")</f>
        <v/>
      </c>
    </row>
    <row r="31">
      <c r="A31" t="n">
        <v>3</v>
      </c>
      <c r="B31" t="n">
        <v>5</v>
      </c>
      <c r="C31">
        <f>IFERROR(IF(ISNUMBER(入力!W7),入力!W7,DATEVALUE(入力!W7)),"")</f>
        <v/>
      </c>
      <c r="D31">
        <f>IF(入力!V7="","",入力!V7)</f>
        <v/>
      </c>
      <c r="E31">
        <f>IF(D31="","",IFERROR(VLOOKUP(D31,資格マスタ!$A:$B,2,FALSE),D31))</f>
        <v/>
      </c>
      <c r="F31">
        <f>IF(E31="","",IF(C31="",DATE(9999,1,1),C31))</f>
        <v/>
      </c>
      <c r="G31">
        <f>IF(E31="","",COUNTIFS($F$27:$F$38,"&lt;"&amp;F31,$F$27:$F$38,"&lt;&gt;")+COUNTIFS($F$27:$F$38,F31,$B$27:$B$38,"&lt;"&amp;B31)+1)</f>
        <v/>
      </c>
      <c r="H31">
        <f>IF(OR(E31="",C31=""),"",IF(C31&gt;=DATE(2019,5,1),"令和"&amp;(YEAR(C31)-2018),IF(C31&gt;=DATE(1989,1,8),"平成"&amp;(YEAR(C31)-1988),"昭和"&amp;(YEAR(C31)-1925)))&amp;"年"&amp;MONTH(C31)&amp;"月")</f>
        <v/>
      </c>
    </row>
    <row r="32">
      <c r="A32" t="n">
        <v>3</v>
      </c>
      <c r="B32" t="n">
        <v>6</v>
      </c>
      <c r="C32">
        <f>IFERROR(IF(ISNUMBER(入力!Y7),入力!Y7,DATEVALUE(入力!Y7)),"")</f>
        <v/>
      </c>
      <c r="D32">
        <f>IF(入力!X7="","",入力!X7)</f>
        <v/>
      </c>
      <c r="E32">
        <f>IF(D32="","",IFERROR(VLOOKUP(D32,資格マスタ!$A:$B,2,FALSE),D32))</f>
        <v/>
      </c>
      <c r="F32">
        <f>IF(E32="","",IF(C32="",DATE(9999,1,1),C32))</f>
        <v/>
      </c>
      <c r="G32">
        <f>IF(E32="","",COUNTIFS($F$27:$F$38,"&lt;"&amp;F32,$F$27:$F$38,"&lt;&gt;")+COUNTIFS($F$27:$F$38,F32,$B$27:$B$38,"&lt;"&amp;B32)+1)</f>
        <v/>
      </c>
      <c r="H32">
        <f>IF(OR(E32="",C32=""),"",IF(C32&gt;=DATE(2019,5,1),"令和"&amp;(YEAR(C32)-2018),IF(C32&gt;=DATE(1989,1,8),"平成"&amp;(YEAR(C32)-1988),"昭和"&amp;(YEAR(C32)-1925)))&amp;"年"&amp;MONTH(C32)&amp;"月")</f>
        <v/>
      </c>
    </row>
    <row r="33">
      <c r="A33" t="n">
        <v>3</v>
      </c>
      <c r="B33" t="n">
        <v>7</v>
      </c>
      <c r="C33">
        <f>IFERROR(INDEX(資格取込!$S$6:$S$205,MATCH(3&amp;"_"&amp;1,資格取込!$Z$6:$Z$205,0)),"")</f>
        <v/>
      </c>
      <c r="D33">
        <f>IFERROR(INDEX(資格取込!$R$6:$R$205,MATCH(3&amp;"_"&amp;1,資格取込!$Z$6:$Z$205,0)),"")</f>
        <v/>
      </c>
      <c r="E33">
        <f>IF(D33="","",IFERROR(VLOOKUP(D33,資格マスタ!$A:$B,2,FALSE),D33))</f>
        <v/>
      </c>
      <c r="F33">
        <f>IF(E33="","",IF(C33="",DATE(9999,1,1),C33))</f>
        <v/>
      </c>
      <c r="G33">
        <f>IF(E33="","",COUNTIFS($F$27:$F$38,"&lt;"&amp;F33,$F$27:$F$38,"&lt;&gt;")+COUNTIFS($F$27:$F$38,F33,$B$27:$B$38,"&lt;"&amp;B33)+1)</f>
        <v/>
      </c>
      <c r="H33">
        <f>IF(OR(E33="",C33=""),"",IF(C33&gt;=DATE(2019,5,1),"令和"&amp;(YEAR(C33)-2018),IF(C33&gt;=DATE(1989,1,8),"平成"&amp;(YEAR(C33)-1988),"昭和"&amp;(YEAR(C33)-1925)))&amp;"年"&amp;MONTH(C33)&amp;"月")</f>
        <v/>
      </c>
    </row>
    <row r="34">
      <c r="A34" t="n">
        <v>3</v>
      </c>
      <c r="B34" t="n">
        <v>8</v>
      </c>
      <c r="C34">
        <f>IFERROR(INDEX(資格取込!$S$6:$S$205,MATCH(3&amp;"_"&amp;2,資格取込!$Z$6:$Z$205,0)),"")</f>
        <v/>
      </c>
      <c r="D34">
        <f>IFERROR(INDEX(資格取込!$R$6:$R$205,MATCH(3&amp;"_"&amp;2,資格取込!$Z$6:$Z$205,0)),"")</f>
        <v/>
      </c>
      <c r="E34">
        <f>IF(D34="","",IFERROR(VLOOKUP(D34,資格マスタ!$A:$B,2,FALSE),D34))</f>
        <v/>
      </c>
      <c r="F34">
        <f>IF(E34="","",IF(C34="",DATE(9999,1,1),C34))</f>
        <v/>
      </c>
      <c r="G34">
        <f>IF(E34="","",COUNTIFS($F$27:$F$38,"&lt;"&amp;F34,$F$27:$F$38,"&lt;&gt;")+COUNTIFS($F$27:$F$38,F34,$B$27:$B$38,"&lt;"&amp;B34)+1)</f>
        <v/>
      </c>
      <c r="H34">
        <f>IF(OR(E34="",C34=""),"",IF(C34&gt;=DATE(2019,5,1),"令和"&amp;(YEAR(C34)-2018),IF(C34&gt;=DATE(1989,1,8),"平成"&amp;(YEAR(C34)-1988),"昭和"&amp;(YEAR(C34)-1925)))&amp;"年"&amp;MONTH(C34)&amp;"月")</f>
        <v/>
      </c>
    </row>
    <row r="35">
      <c r="A35" t="n">
        <v>3</v>
      </c>
      <c r="B35" t="n">
        <v>9</v>
      </c>
      <c r="C35">
        <f>IFERROR(INDEX(資格取込!$S$6:$S$205,MATCH(3&amp;"_"&amp;3,資格取込!$Z$6:$Z$205,0)),"")</f>
        <v/>
      </c>
      <c r="D35">
        <f>IFERROR(INDEX(資格取込!$R$6:$R$205,MATCH(3&amp;"_"&amp;3,資格取込!$Z$6:$Z$205,0)),"")</f>
        <v/>
      </c>
      <c r="E35">
        <f>IF(D35="","",IFERROR(VLOOKUP(D35,資格マスタ!$A:$B,2,FALSE),D35))</f>
        <v/>
      </c>
      <c r="F35">
        <f>IF(E35="","",IF(C35="",DATE(9999,1,1),C35))</f>
        <v/>
      </c>
      <c r="G35">
        <f>IF(E35="","",COUNTIFS($F$27:$F$38,"&lt;"&amp;F35,$F$27:$F$38,"&lt;&gt;")+COUNTIFS($F$27:$F$38,F35,$B$27:$B$38,"&lt;"&amp;B35)+1)</f>
        <v/>
      </c>
      <c r="H35">
        <f>IF(OR(E35="",C35=""),"",IF(C35&gt;=DATE(2019,5,1),"令和"&amp;(YEAR(C35)-2018),IF(C35&gt;=DATE(1989,1,8),"平成"&amp;(YEAR(C35)-1988),"昭和"&amp;(YEAR(C35)-1925)))&amp;"年"&amp;MONTH(C35)&amp;"月")</f>
        <v/>
      </c>
    </row>
    <row r="36">
      <c r="A36" t="n">
        <v>3</v>
      </c>
      <c r="B36" t="n">
        <v>10</v>
      </c>
      <c r="C36">
        <f>IFERROR(INDEX(資格取込!$S$6:$S$205,MATCH(3&amp;"_"&amp;4,資格取込!$Z$6:$Z$205,0)),"")</f>
        <v/>
      </c>
      <c r="D36">
        <f>IFERROR(INDEX(資格取込!$R$6:$R$205,MATCH(3&amp;"_"&amp;4,資格取込!$Z$6:$Z$205,0)),"")</f>
        <v/>
      </c>
      <c r="E36">
        <f>IF(D36="","",IFERROR(VLOOKUP(D36,資格マスタ!$A:$B,2,FALSE),D36))</f>
        <v/>
      </c>
      <c r="F36">
        <f>IF(E36="","",IF(C36="",DATE(9999,1,1),C36))</f>
        <v/>
      </c>
      <c r="G36">
        <f>IF(E36="","",COUNTIFS($F$27:$F$38,"&lt;"&amp;F36,$F$27:$F$38,"&lt;&gt;")+COUNTIFS($F$27:$F$38,F36,$B$27:$B$38,"&lt;"&amp;B36)+1)</f>
        <v/>
      </c>
      <c r="H36">
        <f>IF(OR(E36="",C36=""),"",IF(C36&gt;=DATE(2019,5,1),"令和"&amp;(YEAR(C36)-2018),IF(C36&gt;=DATE(1989,1,8),"平成"&amp;(YEAR(C36)-1988),"昭和"&amp;(YEAR(C36)-1925)))&amp;"年"&amp;MONTH(C36)&amp;"月")</f>
        <v/>
      </c>
    </row>
    <row r="37">
      <c r="A37" t="n">
        <v>3</v>
      </c>
      <c r="B37" t="n">
        <v>11</v>
      </c>
      <c r="C37">
        <f>IFERROR(INDEX(資格取込!$S$6:$S$205,MATCH(3&amp;"_"&amp;5,資格取込!$Z$6:$Z$205,0)),"")</f>
        <v/>
      </c>
      <c r="D37">
        <f>IFERROR(INDEX(資格取込!$R$6:$R$205,MATCH(3&amp;"_"&amp;5,資格取込!$Z$6:$Z$205,0)),"")</f>
        <v/>
      </c>
      <c r="E37">
        <f>IF(D37="","",IFERROR(VLOOKUP(D37,資格マスタ!$A:$B,2,FALSE),D37))</f>
        <v/>
      </c>
      <c r="F37">
        <f>IF(E37="","",IF(C37="",DATE(9999,1,1),C37))</f>
        <v/>
      </c>
      <c r="G37">
        <f>IF(E37="","",COUNTIFS($F$27:$F$38,"&lt;"&amp;F37,$F$27:$F$38,"&lt;&gt;")+COUNTIFS($F$27:$F$38,F37,$B$27:$B$38,"&lt;"&amp;B37)+1)</f>
        <v/>
      </c>
      <c r="H37">
        <f>IF(OR(E37="",C37=""),"",IF(C37&gt;=DATE(2019,5,1),"令和"&amp;(YEAR(C37)-2018),IF(C37&gt;=DATE(1989,1,8),"平成"&amp;(YEAR(C37)-1988),"昭和"&amp;(YEAR(C37)-1925)))&amp;"年"&amp;MONTH(C37)&amp;"月")</f>
        <v/>
      </c>
    </row>
    <row r="38">
      <c r="A38" t="n">
        <v>3</v>
      </c>
      <c r="B38" t="n">
        <v>12</v>
      </c>
      <c r="C38">
        <f>IFERROR(INDEX(資格取込!$S$6:$S$205,MATCH(3&amp;"_"&amp;6,資格取込!$Z$6:$Z$205,0)),"")</f>
        <v/>
      </c>
      <c r="D38">
        <f>IFERROR(INDEX(資格取込!$R$6:$R$205,MATCH(3&amp;"_"&amp;6,資格取込!$Z$6:$Z$205,0)),"")</f>
        <v/>
      </c>
      <c r="E38">
        <f>IF(D38="","",IFERROR(VLOOKUP(D38,資格マスタ!$A:$B,2,FALSE),D38))</f>
        <v/>
      </c>
      <c r="F38">
        <f>IF(E38="","",IF(C38="",DATE(9999,1,1),C38))</f>
        <v/>
      </c>
      <c r="G38">
        <f>IF(E38="","",COUNTIFS($F$27:$F$38,"&lt;"&amp;F38,$F$27:$F$38,"&lt;&gt;")+COUNTIFS($F$27:$F$38,F38,$B$27:$B$38,"&lt;"&amp;B38)+1)</f>
        <v/>
      </c>
      <c r="H38">
        <f>IF(OR(E38="",C38=""),"",IF(C38&gt;=DATE(2019,5,1),"令和"&amp;(YEAR(C38)-2018),IF(C38&gt;=DATE(1989,1,8),"平成"&amp;(YEAR(C38)-1988),"昭和"&amp;(YEAR(C38)-1925)))&amp;"年"&amp;MONTH(C38)&amp;"月")</f>
        <v/>
      </c>
    </row>
    <row r="39">
      <c r="A39" t="n">
        <v>4</v>
      </c>
      <c r="B39" t="n">
        <v>1</v>
      </c>
      <c r="C39" s="132">
        <f>IFERROR(IF(ISNUMBER(入力!O8),入力!O8,DATEVALUE(入力!O8)),"")</f>
        <v/>
      </c>
      <c r="D39">
        <f>IF(入力!N8="","",入力!N8)</f>
        <v/>
      </c>
      <c r="E39">
        <f>IF(D39="","",IFERROR(VLOOKUP(D39,資格マスタ!$A:$B,2,FALSE),D39))</f>
        <v/>
      </c>
      <c r="F39">
        <f>IF(E39="","",IF(C39="",DATE(9999,1,1),C39))</f>
        <v/>
      </c>
      <c r="G39">
        <f>IF(E39="","",COUNTIFS($F$39:$F$50,"&lt;"&amp;F39,$F$39:$F$50,"&lt;&gt;")+COUNTIFS($F$39:$F$50,F39,$B$39:$B$50,"&lt;"&amp;B39)+1)</f>
        <v/>
      </c>
      <c r="H39">
        <f>IF(OR(E39="",C39=""),"",IF(C39&gt;=DATE(2019,5,1),"令和"&amp;(YEAR(C39)-2018),IF(C39&gt;=DATE(1989,1,8),"平成"&amp;(YEAR(C39)-1988),"昭和"&amp;(YEAR(C39)-1925)))&amp;"年"&amp;MONTH(C39)&amp;"月")</f>
        <v/>
      </c>
    </row>
    <row r="40">
      <c r="A40" t="n">
        <v>4</v>
      </c>
      <c r="B40" t="n">
        <v>2</v>
      </c>
      <c r="C40">
        <f>IFERROR(IF(ISNUMBER(入力!Q8),入力!Q8,DATEVALUE(入力!Q8)),"")</f>
        <v/>
      </c>
      <c r="D40">
        <f>IF(入力!P8="","",入力!P8)</f>
        <v/>
      </c>
      <c r="E40">
        <f>IF(D40="","",IFERROR(VLOOKUP(D40,資格マスタ!$A:$B,2,FALSE),D40))</f>
        <v/>
      </c>
      <c r="F40">
        <f>IF(E40="","",IF(C40="",DATE(9999,1,1),C40))</f>
        <v/>
      </c>
      <c r="G40">
        <f>IF(E40="","",COUNTIFS($F$39:$F$50,"&lt;"&amp;F40,$F$39:$F$50,"&lt;&gt;")+COUNTIFS($F$39:$F$50,F40,$B$39:$B$50,"&lt;"&amp;B40)+1)</f>
        <v/>
      </c>
      <c r="H40">
        <f>IF(OR(E40="",C40=""),"",IF(C40&gt;=DATE(2019,5,1),"令和"&amp;(YEAR(C40)-2018),IF(C40&gt;=DATE(1989,1,8),"平成"&amp;(YEAR(C40)-1988),"昭和"&amp;(YEAR(C40)-1925)))&amp;"年"&amp;MONTH(C40)&amp;"月")</f>
        <v/>
      </c>
    </row>
    <row r="41">
      <c r="A41" t="n">
        <v>4</v>
      </c>
      <c r="B41" t="n">
        <v>3</v>
      </c>
      <c r="C41">
        <f>IFERROR(IF(ISNUMBER(入力!S8),入力!S8,DATEVALUE(入力!S8)),"")</f>
        <v/>
      </c>
      <c r="D41">
        <f>IF(入力!R8="","",入力!R8)</f>
        <v/>
      </c>
      <c r="E41">
        <f>IF(D41="","",IFERROR(VLOOKUP(D41,資格マスタ!$A:$B,2,FALSE),D41))</f>
        <v/>
      </c>
      <c r="F41">
        <f>IF(E41="","",IF(C41="",DATE(9999,1,1),C41))</f>
        <v/>
      </c>
      <c r="G41">
        <f>IF(E41="","",COUNTIFS($F$39:$F$50,"&lt;"&amp;F41,$F$39:$F$50,"&lt;&gt;")+COUNTIFS($F$39:$F$50,F41,$B$39:$B$50,"&lt;"&amp;B41)+1)</f>
        <v/>
      </c>
      <c r="H41">
        <f>IF(OR(E41="",C41=""),"",IF(C41&gt;=DATE(2019,5,1),"令和"&amp;(YEAR(C41)-2018),IF(C41&gt;=DATE(1989,1,8),"平成"&amp;(YEAR(C41)-1988),"昭和"&amp;(YEAR(C41)-1925)))&amp;"年"&amp;MONTH(C41)&amp;"月")</f>
        <v/>
      </c>
    </row>
    <row r="42">
      <c r="A42" t="n">
        <v>4</v>
      </c>
      <c r="B42" t="n">
        <v>4</v>
      </c>
      <c r="C42">
        <f>IFERROR(IF(ISNUMBER(入力!U8),入力!U8,DATEVALUE(入力!U8)),"")</f>
        <v/>
      </c>
      <c r="D42">
        <f>IF(入力!T8="","",入力!T8)</f>
        <v/>
      </c>
      <c r="E42">
        <f>IF(D42="","",IFERROR(VLOOKUP(D42,資格マスタ!$A:$B,2,FALSE),D42))</f>
        <v/>
      </c>
      <c r="F42">
        <f>IF(E42="","",IF(C42="",DATE(9999,1,1),C42))</f>
        <v/>
      </c>
      <c r="G42">
        <f>IF(E42="","",COUNTIFS($F$39:$F$50,"&lt;"&amp;F42,$F$39:$F$50,"&lt;&gt;")+COUNTIFS($F$39:$F$50,F42,$B$39:$B$50,"&lt;"&amp;B42)+1)</f>
        <v/>
      </c>
      <c r="H42">
        <f>IF(OR(E42="",C42=""),"",IF(C42&gt;=DATE(2019,5,1),"令和"&amp;(YEAR(C42)-2018),IF(C42&gt;=DATE(1989,1,8),"平成"&amp;(YEAR(C42)-1988),"昭和"&amp;(YEAR(C42)-1925)))&amp;"年"&amp;MONTH(C42)&amp;"月")</f>
        <v/>
      </c>
    </row>
    <row r="43">
      <c r="A43" t="n">
        <v>4</v>
      </c>
      <c r="B43" t="n">
        <v>5</v>
      </c>
      <c r="C43">
        <f>IFERROR(IF(ISNUMBER(入力!W8),入力!W8,DATEVALUE(入力!W8)),"")</f>
        <v/>
      </c>
      <c r="D43">
        <f>IF(入力!V8="","",入力!V8)</f>
        <v/>
      </c>
      <c r="E43">
        <f>IF(D43="","",IFERROR(VLOOKUP(D43,資格マスタ!$A:$B,2,FALSE),D43))</f>
        <v/>
      </c>
      <c r="F43">
        <f>IF(E43="","",IF(C43="",DATE(9999,1,1),C43))</f>
        <v/>
      </c>
      <c r="G43">
        <f>IF(E43="","",COUNTIFS($F$39:$F$50,"&lt;"&amp;F43,$F$39:$F$50,"&lt;&gt;")+COUNTIFS($F$39:$F$50,F43,$B$39:$B$50,"&lt;"&amp;B43)+1)</f>
        <v/>
      </c>
      <c r="H43">
        <f>IF(OR(E43="",C43=""),"",IF(C43&gt;=DATE(2019,5,1),"令和"&amp;(YEAR(C43)-2018),IF(C43&gt;=DATE(1989,1,8),"平成"&amp;(YEAR(C43)-1988),"昭和"&amp;(YEAR(C43)-1925)))&amp;"年"&amp;MONTH(C43)&amp;"月")</f>
        <v/>
      </c>
    </row>
    <row r="44">
      <c r="A44" t="n">
        <v>4</v>
      </c>
      <c r="B44" t="n">
        <v>6</v>
      </c>
      <c r="C44">
        <f>IFERROR(IF(ISNUMBER(入力!Y8),入力!Y8,DATEVALUE(入力!Y8)),"")</f>
        <v/>
      </c>
      <c r="D44">
        <f>IF(入力!X8="","",入力!X8)</f>
        <v/>
      </c>
      <c r="E44">
        <f>IF(D44="","",IFERROR(VLOOKUP(D44,資格マスタ!$A:$B,2,FALSE),D44))</f>
        <v/>
      </c>
      <c r="F44">
        <f>IF(E44="","",IF(C44="",DATE(9999,1,1),C44))</f>
        <v/>
      </c>
      <c r="G44">
        <f>IF(E44="","",COUNTIFS($F$39:$F$50,"&lt;"&amp;F44,$F$39:$F$50,"&lt;&gt;")+COUNTIFS($F$39:$F$50,F44,$B$39:$B$50,"&lt;"&amp;B44)+1)</f>
        <v/>
      </c>
      <c r="H44">
        <f>IF(OR(E44="",C44=""),"",IF(C44&gt;=DATE(2019,5,1),"令和"&amp;(YEAR(C44)-2018),IF(C44&gt;=DATE(1989,1,8),"平成"&amp;(YEAR(C44)-1988),"昭和"&amp;(YEAR(C44)-1925)))&amp;"年"&amp;MONTH(C44)&amp;"月")</f>
        <v/>
      </c>
    </row>
    <row r="45">
      <c r="A45" t="n">
        <v>4</v>
      </c>
      <c r="B45" t="n">
        <v>7</v>
      </c>
      <c r="C45">
        <f>IFERROR(INDEX(資格取込!$S$6:$S$205,MATCH(4&amp;"_"&amp;1,資格取込!$Z$6:$Z$205,0)),"")</f>
        <v/>
      </c>
      <c r="D45">
        <f>IFERROR(INDEX(資格取込!$R$6:$R$205,MATCH(4&amp;"_"&amp;1,資格取込!$Z$6:$Z$205,0)),"")</f>
        <v/>
      </c>
      <c r="E45">
        <f>IF(D45="","",IFERROR(VLOOKUP(D45,資格マスタ!$A:$B,2,FALSE),D45))</f>
        <v/>
      </c>
      <c r="F45">
        <f>IF(E45="","",IF(C45="",DATE(9999,1,1),C45))</f>
        <v/>
      </c>
      <c r="G45">
        <f>IF(E45="","",COUNTIFS($F$39:$F$50,"&lt;"&amp;F45,$F$39:$F$50,"&lt;&gt;")+COUNTIFS($F$39:$F$50,F45,$B$39:$B$50,"&lt;"&amp;B45)+1)</f>
        <v/>
      </c>
      <c r="H45">
        <f>IF(OR(E45="",C45=""),"",IF(C45&gt;=DATE(2019,5,1),"令和"&amp;(YEAR(C45)-2018),IF(C45&gt;=DATE(1989,1,8),"平成"&amp;(YEAR(C45)-1988),"昭和"&amp;(YEAR(C45)-1925)))&amp;"年"&amp;MONTH(C45)&amp;"月")</f>
        <v/>
      </c>
    </row>
    <row r="46">
      <c r="A46" t="n">
        <v>4</v>
      </c>
      <c r="B46" t="n">
        <v>8</v>
      </c>
      <c r="C46">
        <f>IFERROR(INDEX(資格取込!$S$6:$S$205,MATCH(4&amp;"_"&amp;2,資格取込!$Z$6:$Z$205,0)),"")</f>
        <v/>
      </c>
      <c r="D46">
        <f>IFERROR(INDEX(資格取込!$R$6:$R$205,MATCH(4&amp;"_"&amp;2,資格取込!$Z$6:$Z$205,0)),"")</f>
        <v/>
      </c>
      <c r="E46">
        <f>IF(D46="","",IFERROR(VLOOKUP(D46,資格マスタ!$A:$B,2,FALSE),D46))</f>
        <v/>
      </c>
      <c r="F46">
        <f>IF(E46="","",IF(C46="",DATE(9999,1,1),C46))</f>
        <v/>
      </c>
      <c r="G46">
        <f>IF(E46="","",COUNTIFS($F$39:$F$50,"&lt;"&amp;F46,$F$39:$F$50,"&lt;&gt;")+COUNTIFS($F$39:$F$50,F46,$B$39:$B$50,"&lt;"&amp;B46)+1)</f>
        <v/>
      </c>
      <c r="H46">
        <f>IF(OR(E46="",C46=""),"",IF(C46&gt;=DATE(2019,5,1),"令和"&amp;(YEAR(C46)-2018),IF(C46&gt;=DATE(1989,1,8),"平成"&amp;(YEAR(C46)-1988),"昭和"&amp;(YEAR(C46)-1925)))&amp;"年"&amp;MONTH(C46)&amp;"月")</f>
        <v/>
      </c>
    </row>
    <row r="47">
      <c r="A47" t="n">
        <v>4</v>
      </c>
      <c r="B47" t="n">
        <v>9</v>
      </c>
      <c r="C47">
        <f>IFERROR(INDEX(資格取込!$S$6:$S$205,MATCH(4&amp;"_"&amp;3,資格取込!$Z$6:$Z$205,0)),"")</f>
        <v/>
      </c>
      <c r="D47">
        <f>IFERROR(INDEX(資格取込!$R$6:$R$205,MATCH(4&amp;"_"&amp;3,資格取込!$Z$6:$Z$205,0)),"")</f>
        <v/>
      </c>
      <c r="E47">
        <f>IF(D47="","",IFERROR(VLOOKUP(D47,資格マスタ!$A:$B,2,FALSE),D47))</f>
        <v/>
      </c>
      <c r="F47">
        <f>IF(E47="","",IF(C47="",DATE(9999,1,1),C47))</f>
        <v/>
      </c>
      <c r="G47">
        <f>IF(E47="","",COUNTIFS($F$39:$F$50,"&lt;"&amp;F47,$F$39:$F$50,"&lt;&gt;")+COUNTIFS($F$39:$F$50,F47,$B$39:$B$50,"&lt;"&amp;B47)+1)</f>
        <v/>
      </c>
      <c r="H47">
        <f>IF(OR(E47="",C47=""),"",IF(C47&gt;=DATE(2019,5,1),"令和"&amp;(YEAR(C47)-2018),IF(C47&gt;=DATE(1989,1,8),"平成"&amp;(YEAR(C47)-1988),"昭和"&amp;(YEAR(C47)-1925)))&amp;"年"&amp;MONTH(C47)&amp;"月")</f>
        <v/>
      </c>
    </row>
    <row r="48">
      <c r="A48" t="n">
        <v>4</v>
      </c>
      <c r="B48" t="n">
        <v>10</v>
      </c>
      <c r="C48">
        <f>IFERROR(INDEX(資格取込!$S$6:$S$205,MATCH(4&amp;"_"&amp;4,資格取込!$Z$6:$Z$205,0)),"")</f>
        <v/>
      </c>
      <c r="D48">
        <f>IFERROR(INDEX(資格取込!$R$6:$R$205,MATCH(4&amp;"_"&amp;4,資格取込!$Z$6:$Z$205,0)),"")</f>
        <v/>
      </c>
      <c r="E48">
        <f>IF(D48="","",IFERROR(VLOOKUP(D48,資格マスタ!$A:$B,2,FALSE),D48))</f>
        <v/>
      </c>
      <c r="F48">
        <f>IF(E48="","",IF(C48="",DATE(9999,1,1),C48))</f>
        <v/>
      </c>
      <c r="G48">
        <f>IF(E48="","",COUNTIFS($F$39:$F$50,"&lt;"&amp;F48,$F$39:$F$50,"&lt;&gt;")+COUNTIFS($F$39:$F$50,F48,$B$39:$B$50,"&lt;"&amp;B48)+1)</f>
        <v/>
      </c>
      <c r="H48">
        <f>IF(OR(E48="",C48=""),"",IF(C48&gt;=DATE(2019,5,1),"令和"&amp;(YEAR(C48)-2018),IF(C48&gt;=DATE(1989,1,8),"平成"&amp;(YEAR(C48)-1988),"昭和"&amp;(YEAR(C48)-1925)))&amp;"年"&amp;MONTH(C48)&amp;"月")</f>
        <v/>
      </c>
    </row>
    <row r="49">
      <c r="A49" t="n">
        <v>4</v>
      </c>
      <c r="B49" t="n">
        <v>11</v>
      </c>
      <c r="C49">
        <f>IFERROR(INDEX(資格取込!$S$6:$S$205,MATCH(4&amp;"_"&amp;5,資格取込!$Z$6:$Z$205,0)),"")</f>
        <v/>
      </c>
      <c r="D49">
        <f>IFERROR(INDEX(資格取込!$R$6:$R$205,MATCH(4&amp;"_"&amp;5,資格取込!$Z$6:$Z$205,0)),"")</f>
        <v/>
      </c>
      <c r="E49">
        <f>IF(D49="","",IFERROR(VLOOKUP(D49,資格マスタ!$A:$B,2,FALSE),D49))</f>
        <v/>
      </c>
      <c r="F49">
        <f>IF(E49="","",IF(C49="",DATE(9999,1,1),C49))</f>
        <v/>
      </c>
      <c r="G49">
        <f>IF(E49="","",COUNTIFS($F$39:$F$50,"&lt;"&amp;F49,$F$39:$F$50,"&lt;&gt;")+COUNTIFS($F$39:$F$50,F49,$B$39:$B$50,"&lt;"&amp;B49)+1)</f>
        <v/>
      </c>
      <c r="H49">
        <f>IF(OR(E49="",C49=""),"",IF(C49&gt;=DATE(2019,5,1),"令和"&amp;(YEAR(C49)-2018),IF(C49&gt;=DATE(1989,1,8),"平成"&amp;(YEAR(C49)-1988),"昭和"&amp;(YEAR(C49)-1925)))&amp;"年"&amp;MONTH(C49)&amp;"月")</f>
        <v/>
      </c>
    </row>
    <row r="50">
      <c r="A50" t="n">
        <v>4</v>
      </c>
      <c r="B50" t="n">
        <v>12</v>
      </c>
      <c r="C50">
        <f>IFERROR(INDEX(資格取込!$S$6:$S$205,MATCH(4&amp;"_"&amp;6,資格取込!$Z$6:$Z$205,0)),"")</f>
        <v/>
      </c>
      <c r="D50">
        <f>IFERROR(INDEX(資格取込!$R$6:$R$205,MATCH(4&amp;"_"&amp;6,資格取込!$Z$6:$Z$205,0)),"")</f>
        <v/>
      </c>
      <c r="E50">
        <f>IF(D50="","",IFERROR(VLOOKUP(D50,資格マスタ!$A:$B,2,FALSE),D50))</f>
        <v/>
      </c>
      <c r="F50">
        <f>IF(E50="","",IF(C50="",DATE(9999,1,1),C50))</f>
        <v/>
      </c>
      <c r="G50">
        <f>IF(E50="","",COUNTIFS($F$39:$F$50,"&lt;"&amp;F50,$F$39:$F$50,"&lt;&gt;")+COUNTIFS($F$39:$F$50,F50,$B$39:$B$50,"&lt;"&amp;B50)+1)</f>
        <v/>
      </c>
      <c r="H50">
        <f>IF(OR(E50="",C50=""),"",IF(C50&gt;=DATE(2019,5,1),"令和"&amp;(YEAR(C50)-2018),IF(C50&gt;=DATE(1989,1,8),"平成"&amp;(YEAR(C50)-1988),"昭和"&amp;(YEAR(C50)-1925)))&amp;"年"&amp;MONTH(C50)&amp;"月")</f>
        <v/>
      </c>
    </row>
    <row r="51">
      <c r="A51" t="n">
        <v>5</v>
      </c>
      <c r="B51" t="n">
        <v>1</v>
      </c>
      <c r="C51" s="132">
        <f>IFERROR(IF(ISNUMBER(入力!O9),入力!O9,DATEVALUE(入力!O9)),"")</f>
        <v/>
      </c>
      <c r="D51">
        <f>IF(入力!N9="","",入力!N9)</f>
        <v/>
      </c>
      <c r="E51">
        <f>IF(D51="","",IFERROR(VLOOKUP(D51,資格マスタ!$A:$B,2,FALSE),D51))</f>
        <v/>
      </c>
      <c r="F51">
        <f>IF(E51="","",IF(C51="",DATE(9999,1,1),C51))</f>
        <v/>
      </c>
      <c r="G51">
        <f>IF(E51="","",COUNTIFS($F$51:$F$62,"&lt;"&amp;F51,$F$51:$F$62,"&lt;&gt;")+COUNTIFS($F$51:$F$62,F51,$B$51:$B$62,"&lt;"&amp;B51)+1)</f>
        <v/>
      </c>
      <c r="H51">
        <f>IF(OR(E51="",C51=""),"",IF(C51&gt;=DATE(2019,5,1),"令和"&amp;(YEAR(C51)-2018),IF(C51&gt;=DATE(1989,1,8),"平成"&amp;(YEAR(C51)-1988),"昭和"&amp;(YEAR(C51)-1925)))&amp;"年"&amp;MONTH(C51)&amp;"月")</f>
        <v/>
      </c>
    </row>
    <row r="52">
      <c r="A52" t="n">
        <v>5</v>
      </c>
      <c r="B52" t="n">
        <v>2</v>
      </c>
      <c r="C52">
        <f>IFERROR(IF(ISNUMBER(入力!Q9),入力!Q9,DATEVALUE(入力!Q9)),"")</f>
        <v/>
      </c>
      <c r="D52">
        <f>IF(入力!P9="","",入力!P9)</f>
        <v/>
      </c>
      <c r="E52">
        <f>IF(D52="","",IFERROR(VLOOKUP(D52,資格マスタ!$A:$B,2,FALSE),D52))</f>
        <v/>
      </c>
      <c r="F52">
        <f>IF(E52="","",IF(C52="",DATE(9999,1,1),C52))</f>
        <v/>
      </c>
      <c r="G52">
        <f>IF(E52="","",COUNTIFS($F$51:$F$62,"&lt;"&amp;F52,$F$51:$F$62,"&lt;&gt;")+COUNTIFS($F$51:$F$62,F52,$B$51:$B$62,"&lt;"&amp;B52)+1)</f>
        <v/>
      </c>
      <c r="H52">
        <f>IF(OR(E52="",C52=""),"",IF(C52&gt;=DATE(2019,5,1),"令和"&amp;(YEAR(C52)-2018),IF(C52&gt;=DATE(1989,1,8),"平成"&amp;(YEAR(C52)-1988),"昭和"&amp;(YEAR(C52)-1925)))&amp;"年"&amp;MONTH(C52)&amp;"月")</f>
        <v/>
      </c>
    </row>
    <row r="53">
      <c r="A53" t="n">
        <v>5</v>
      </c>
      <c r="B53" t="n">
        <v>3</v>
      </c>
      <c r="C53">
        <f>IFERROR(IF(ISNUMBER(入力!S9),入力!S9,DATEVALUE(入力!S9)),"")</f>
        <v/>
      </c>
      <c r="D53">
        <f>IF(入力!R9="","",入力!R9)</f>
        <v/>
      </c>
      <c r="E53">
        <f>IF(D53="","",IFERROR(VLOOKUP(D53,資格マスタ!$A:$B,2,FALSE),D53))</f>
        <v/>
      </c>
      <c r="F53">
        <f>IF(E53="","",IF(C53="",DATE(9999,1,1),C53))</f>
        <v/>
      </c>
      <c r="G53">
        <f>IF(E53="","",COUNTIFS($F$51:$F$62,"&lt;"&amp;F53,$F$51:$F$62,"&lt;&gt;")+COUNTIFS($F$51:$F$62,F53,$B$51:$B$62,"&lt;"&amp;B53)+1)</f>
        <v/>
      </c>
      <c r="H53">
        <f>IF(OR(E53="",C53=""),"",IF(C53&gt;=DATE(2019,5,1),"令和"&amp;(YEAR(C53)-2018),IF(C53&gt;=DATE(1989,1,8),"平成"&amp;(YEAR(C53)-1988),"昭和"&amp;(YEAR(C53)-1925)))&amp;"年"&amp;MONTH(C53)&amp;"月")</f>
        <v/>
      </c>
    </row>
    <row r="54">
      <c r="A54" t="n">
        <v>5</v>
      </c>
      <c r="B54" t="n">
        <v>4</v>
      </c>
      <c r="C54">
        <f>IFERROR(IF(ISNUMBER(入力!U9),入力!U9,DATEVALUE(入力!U9)),"")</f>
        <v/>
      </c>
      <c r="D54">
        <f>IF(入力!T9="","",入力!T9)</f>
        <v/>
      </c>
      <c r="E54">
        <f>IF(D54="","",IFERROR(VLOOKUP(D54,資格マスタ!$A:$B,2,FALSE),D54))</f>
        <v/>
      </c>
      <c r="F54">
        <f>IF(E54="","",IF(C54="",DATE(9999,1,1),C54))</f>
        <v/>
      </c>
      <c r="G54">
        <f>IF(E54="","",COUNTIFS($F$51:$F$62,"&lt;"&amp;F54,$F$51:$F$62,"&lt;&gt;")+COUNTIFS($F$51:$F$62,F54,$B$51:$B$62,"&lt;"&amp;B54)+1)</f>
        <v/>
      </c>
      <c r="H54">
        <f>IF(OR(E54="",C54=""),"",IF(C54&gt;=DATE(2019,5,1),"令和"&amp;(YEAR(C54)-2018),IF(C54&gt;=DATE(1989,1,8),"平成"&amp;(YEAR(C54)-1988),"昭和"&amp;(YEAR(C54)-1925)))&amp;"年"&amp;MONTH(C54)&amp;"月")</f>
        <v/>
      </c>
    </row>
    <row r="55">
      <c r="A55" t="n">
        <v>5</v>
      </c>
      <c r="B55" t="n">
        <v>5</v>
      </c>
      <c r="C55">
        <f>IFERROR(IF(ISNUMBER(入力!W9),入力!W9,DATEVALUE(入力!W9)),"")</f>
        <v/>
      </c>
      <c r="D55">
        <f>IF(入力!V9="","",入力!V9)</f>
        <v/>
      </c>
      <c r="E55">
        <f>IF(D55="","",IFERROR(VLOOKUP(D55,資格マスタ!$A:$B,2,FALSE),D55))</f>
        <v/>
      </c>
      <c r="F55">
        <f>IF(E55="","",IF(C55="",DATE(9999,1,1),C55))</f>
        <v/>
      </c>
      <c r="G55">
        <f>IF(E55="","",COUNTIFS($F$51:$F$62,"&lt;"&amp;F55,$F$51:$F$62,"&lt;&gt;")+COUNTIFS($F$51:$F$62,F55,$B$51:$B$62,"&lt;"&amp;B55)+1)</f>
        <v/>
      </c>
      <c r="H55">
        <f>IF(OR(E55="",C55=""),"",IF(C55&gt;=DATE(2019,5,1),"令和"&amp;(YEAR(C55)-2018),IF(C55&gt;=DATE(1989,1,8),"平成"&amp;(YEAR(C55)-1988),"昭和"&amp;(YEAR(C55)-1925)))&amp;"年"&amp;MONTH(C55)&amp;"月")</f>
        <v/>
      </c>
    </row>
    <row r="56">
      <c r="A56" t="n">
        <v>5</v>
      </c>
      <c r="B56" t="n">
        <v>6</v>
      </c>
      <c r="C56">
        <f>IFERROR(IF(ISNUMBER(入力!Y9),入力!Y9,DATEVALUE(入力!Y9)),"")</f>
        <v/>
      </c>
      <c r="D56">
        <f>IF(入力!X9="","",入力!X9)</f>
        <v/>
      </c>
      <c r="E56">
        <f>IF(D56="","",IFERROR(VLOOKUP(D56,資格マスタ!$A:$B,2,FALSE),D56))</f>
        <v/>
      </c>
      <c r="F56">
        <f>IF(E56="","",IF(C56="",DATE(9999,1,1),C56))</f>
        <v/>
      </c>
      <c r="G56">
        <f>IF(E56="","",COUNTIFS($F$51:$F$62,"&lt;"&amp;F56,$F$51:$F$62,"&lt;&gt;")+COUNTIFS($F$51:$F$62,F56,$B$51:$B$62,"&lt;"&amp;B56)+1)</f>
        <v/>
      </c>
      <c r="H56">
        <f>IF(OR(E56="",C56=""),"",IF(C56&gt;=DATE(2019,5,1),"令和"&amp;(YEAR(C56)-2018),IF(C56&gt;=DATE(1989,1,8),"平成"&amp;(YEAR(C56)-1988),"昭和"&amp;(YEAR(C56)-1925)))&amp;"年"&amp;MONTH(C56)&amp;"月")</f>
        <v/>
      </c>
    </row>
    <row r="57">
      <c r="A57" t="n">
        <v>5</v>
      </c>
      <c r="B57" t="n">
        <v>7</v>
      </c>
      <c r="C57">
        <f>IFERROR(INDEX(資格取込!$S$6:$S$205,MATCH(5&amp;"_"&amp;1,資格取込!$Z$6:$Z$205,0)),"")</f>
        <v/>
      </c>
      <c r="D57">
        <f>IFERROR(INDEX(資格取込!$R$6:$R$205,MATCH(5&amp;"_"&amp;1,資格取込!$Z$6:$Z$205,0)),"")</f>
        <v/>
      </c>
      <c r="E57">
        <f>IF(D57="","",IFERROR(VLOOKUP(D57,資格マスタ!$A:$B,2,FALSE),D57))</f>
        <v/>
      </c>
      <c r="F57">
        <f>IF(E57="","",IF(C57="",DATE(9999,1,1),C57))</f>
        <v/>
      </c>
      <c r="G57">
        <f>IF(E57="","",COUNTIFS($F$51:$F$62,"&lt;"&amp;F57,$F$51:$F$62,"&lt;&gt;")+COUNTIFS($F$51:$F$62,F57,$B$51:$B$62,"&lt;"&amp;B57)+1)</f>
        <v/>
      </c>
      <c r="H57">
        <f>IF(OR(E57="",C57=""),"",IF(C57&gt;=DATE(2019,5,1),"令和"&amp;(YEAR(C57)-2018),IF(C57&gt;=DATE(1989,1,8),"平成"&amp;(YEAR(C57)-1988),"昭和"&amp;(YEAR(C57)-1925)))&amp;"年"&amp;MONTH(C57)&amp;"月")</f>
        <v/>
      </c>
    </row>
    <row r="58">
      <c r="A58" t="n">
        <v>5</v>
      </c>
      <c r="B58" t="n">
        <v>8</v>
      </c>
      <c r="C58">
        <f>IFERROR(INDEX(資格取込!$S$6:$S$205,MATCH(5&amp;"_"&amp;2,資格取込!$Z$6:$Z$205,0)),"")</f>
        <v/>
      </c>
      <c r="D58">
        <f>IFERROR(INDEX(資格取込!$R$6:$R$205,MATCH(5&amp;"_"&amp;2,資格取込!$Z$6:$Z$205,0)),"")</f>
        <v/>
      </c>
      <c r="E58">
        <f>IF(D58="","",IFERROR(VLOOKUP(D58,資格マスタ!$A:$B,2,FALSE),D58))</f>
        <v/>
      </c>
      <c r="F58">
        <f>IF(E58="","",IF(C58="",DATE(9999,1,1),C58))</f>
        <v/>
      </c>
      <c r="G58">
        <f>IF(E58="","",COUNTIFS($F$51:$F$62,"&lt;"&amp;F58,$F$51:$F$62,"&lt;&gt;")+COUNTIFS($F$51:$F$62,F58,$B$51:$B$62,"&lt;"&amp;B58)+1)</f>
        <v/>
      </c>
      <c r="H58">
        <f>IF(OR(E58="",C58=""),"",IF(C58&gt;=DATE(2019,5,1),"令和"&amp;(YEAR(C58)-2018),IF(C58&gt;=DATE(1989,1,8),"平成"&amp;(YEAR(C58)-1988),"昭和"&amp;(YEAR(C58)-1925)))&amp;"年"&amp;MONTH(C58)&amp;"月")</f>
        <v/>
      </c>
    </row>
    <row r="59">
      <c r="A59" t="n">
        <v>5</v>
      </c>
      <c r="B59" t="n">
        <v>9</v>
      </c>
      <c r="C59">
        <f>IFERROR(INDEX(資格取込!$S$6:$S$205,MATCH(5&amp;"_"&amp;3,資格取込!$Z$6:$Z$205,0)),"")</f>
        <v/>
      </c>
      <c r="D59">
        <f>IFERROR(INDEX(資格取込!$R$6:$R$205,MATCH(5&amp;"_"&amp;3,資格取込!$Z$6:$Z$205,0)),"")</f>
        <v/>
      </c>
      <c r="E59">
        <f>IF(D59="","",IFERROR(VLOOKUP(D59,資格マスタ!$A:$B,2,FALSE),D59))</f>
        <v/>
      </c>
      <c r="F59">
        <f>IF(E59="","",IF(C59="",DATE(9999,1,1),C59))</f>
        <v/>
      </c>
      <c r="G59">
        <f>IF(E59="","",COUNTIFS($F$51:$F$62,"&lt;"&amp;F59,$F$51:$F$62,"&lt;&gt;")+COUNTIFS($F$51:$F$62,F59,$B$51:$B$62,"&lt;"&amp;B59)+1)</f>
        <v/>
      </c>
      <c r="H59">
        <f>IF(OR(E59="",C59=""),"",IF(C59&gt;=DATE(2019,5,1),"令和"&amp;(YEAR(C59)-2018),IF(C59&gt;=DATE(1989,1,8),"平成"&amp;(YEAR(C59)-1988),"昭和"&amp;(YEAR(C59)-1925)))&amp;"年"&amp;MONTH(C59)&amp;"月")</f>
        <v/>
      </c>
    </row>
    <row r="60">
      <c r="A60" t="n">
        <v>5</v>
      </c>
      <c r="B60" t="n">
        <v>10</v>
      </c>
      <c r="C60">
        <f>IFERROR(INDEX(資格取込!$S$6:$S$205,MATCH(5&amp;"_"&amp;4,資格取込!$Z$6:$Z$205,0)),"")</f>
        <v/>
      </c>
      <c r="D60">
        <f>IFERROR(INDEX(資格取込!$R$6:$R$205,MATCH(5&amp;"_"&amp;4,資格取込!$Z$6:$Z$205,0)),"")</f>
        <v/>
      </c>
      <c r="E60">
        <f>IF(D60="","",IFERROR(VLOOKUP(D60,資格マスタ!$A:$B,2,FALSE),D60))</f>
        <v/>
      </c>
      <c r="F60">
        <f>IF(E60="","",IF(C60="",DATE(9999,1,1),C60))</f>
        <v/>
      </c>
      <c r="G60">
        <f>IF(E60="","",COUNTIFS($F$51:$F$62,"&lt;"&amp;F60,$F$51:$F$62,"&lt;&gt;")+COUNTIFS($F$51:$F$62,F60,$B$51:$B$62,"&lt;"&amp;B60)+1)</f>
        <v/>
      </c>
      <c r="H60">
        <f>IF(OR(E60="",C60=""),"",IF(C60&gt;=DATE(2019,5,1),"令和"&amp;(YEAR(C60)-2018),IF(C60&gt;=DATE(1989,1,8),"平成"&amp;(YEAR(C60)-1988),"昭和"&amp;(YEAR(C60)-1925)))&amp;"年"&amp;MONTH(C60)&amp;"月")</f>
        <v/>
      </c>
    </row>
    <row r="61">
      <c r="A61" t="n">
        <v>5</v>
      </c>
      <c r="B61" t="n">
        <v>11</v>
      </c>
      <c r="C61">
        <f>IFERROR(INDEX(資格取込!$S$6:$S$205,MATCH(5&amp;"_"&amp;5,資格取込!$Z$6:$Z$205,0)),"")</f>
        <v/>
      </c>
      <c r="D61">
        <f>IFERROR(INDEX(資格取込!$R$6:$R$205,MATCH(5&amp;"_"&amp;5,資格取込!$Z$6:$Z$205,0)),"")</f>
        <v/>
      </c>
      <c r="E61">
        <f>IF(D61="","",IFERROR(VLOOKUP(D61,資格マスタ!$A:$B,2,FALSE),D61))</f>
        <v/>
      </c>
      <c r="F61">
        <f>IF(E61="","",IF(C61="",DATE(9999,1,1),C61))</f>
        <v/>
      </c>
      <c r="G61">
        <f>IF(E61="","",COUNTIFS($F$51:$F$62,"&lt;"&amp;F61,$F$51:$F$62,"&lt;&gt;")+COUNTIFS($F$51:$F$62,F61,$B$51:$B$62,"&lt;"&amp;B61)+1)</f>
        <v/>
      </c>
      <c r="H61">
        <f>IF(OR(E61="",C61=""),"",IF(C61&gt;=DATE(2019,5,1),"令和"&amp;(YEAR(C61)-2018),IF(C61&gt;=DATE(1989,1,8),"平成"&amp;(YEAR(C61)-1988),"昭和"&amp;(YEAR(C61)-1925)))&amp;"年"&amp;MONTH(C61)&amp;"月")</f>
        <v/>
      </c>
    </row>
    <row r="62">
      <c r="A62" t="n">
        <v>5</v>
      </c>
      <c r="B62" t="n">
        <v>12</v>
      </c>
      <c r="C62">
        <f>IFERROR(INDEX(資格取込!$S$6:$S$205,MATCH(5&amp;"_"&amp;6,資格取込!$Z$6:$Z$205,0)),"")</f>
        <v/>
      </c>
      <c r="D62">
        <f>IFERROR(INDEX(資格取込!$R$6:$R$205,MATCH(5&amp;"_"&amp;6,資格取込!$Z$6:$Z$205,0)),"")</f>
        <v/>
      </c>
      <c r="E62">
        <f>IF(D62="","",IFERROR(VLOOKUP(D62,資格マスタ!$A:$B,2,FALSE),D62))</f>
        <v/>
      </c>
      <c r="F62">
        <f>IF(E62="","",IF(C62="",DATE(9999,1,1),C62))</f>
        <v/>
      </c>
      <c r="G62">
        <f>IF(E62="","",COUNTIFS($F$51:$F$62,"&lt;"&amp;F62,$F$51:$F$62,"&lt;&gt;")+COUNTIFS($F$51:$F$62,F62,$B$51:$B$62,"&lt;"&amp;B62)+1)</f>
        <v/>
      </c>
      <c r="H62">
        <f>IF(OR(E62="",C62=""),"",IF(C62&gt;=DATE(2019,5,1),"令和"&amp;(YEAR(C62)-2018),IF(C62&gt;=DATE(1989,1,8),"平成"&amp;(YEAR(C62)-1988),"昭和"&amp;(YEAR(C62)-1925)))&amp;"年"&amp;MONTH(C62)&amp;"月")</f>
        <v/>
      </c>
    </row>
    <row r="63">
      <c r="A63" t="n">
        <v>6</v>
      </c>
      <c r="B63" t="n">
        <v>1</v>
      </c>
      <c r="C63" s="132">
        <f>IFERROR(IF(ISNUMBER(入力!O10),入力!O10,DATEVALUE(入力!O10)),"")</f>
        <v/>
      </c>
      <c r="D63">
        <f>IF(入力!N10="","",入力!N10)</f>
        <v/>
      </c>
      <c r="E63">
        <f>IF(D63="","",IFERROR(VLOOKUP(D63,資格マスタ!$A:$B,2,FALSE),D63))</f>
        <v/>
      </c>
      <c r="F63">
        <f>IF(E63="","",IF(C63="",DATE(9999,1,1),C63))</f>
        <v/>
      </c>
      <c r="G63">
        <f>IF(E63="","",COUNTIFS($F$63:$F$74,"&lt;"&amp;F63,$F$63:$F$74,"&lt;&gt;")+COUNTIFS($F$63:$F$74,F63,$B$63:$B$74,"&lt;"&amp;B63)+1)</f>
        <v/>
      </c>
      <c r="H63">
        <f>IF(OR(E63="",C63=""),"",IF(C63&gt;=DATE(2019,5,1),"令和"&amp;(YEAR(C63)-2018),IF(C63&gt;=DATE(1989,1,8),"平成"&amp;(YEAR(C63)-1988),"昭和"&amp;(YEAR(C63)-1925)))&amp;"年"&amp;MONTH(C63)&amp;"月")</f>
        <v/>
      </c>
    </row>
    <row r="64">
      <c r="A64" t="n">
        <v>6</v>
      </c>
      <c r="B64" t="n">
        <v>2</v>
      </c>
      <c r="C64">
        <f>IFERROR(IF(ISNUMBER(入力!Q10),入力!Q10,DATEVALUE(入力!Q10)),"")</f>
        <v/>
      </c>
      <c r="D64">
        <f>IF(入力!P10="","",入力!P10)</f>
        <v/>
      </c>
      <c r="E64">
        <f>IF(D64="","",IFERROR(VLOOKUP(D64,資格マスタ!$A:$B,2,FALSE),D64))</f>
        <v/>
      </c>
      <c r="F64">
        <f>IF(E64="","",IF(C64="",DATE(9999,1,1),C64))</f>
        <v/>
      </c>
      <c r="G64">
        <f>IF(E64="","",COUNTIFS($F$63:$F$74,"&lt;"&amp;F64,$F$63:$F$74,"&lt;&gt;")+COUNTIFS($F$63:$F$74,F64,$B$63:$B$74,"&lt;"&amp;B64)+1)</f>
        <v/>
      </c>
      <c r="H64">
        <f>IF(OR(E64="",C64=""),"",IF(C64&gt;=DATE(2019,5,1),"令和"&amp;(YEAR(C64)-2018),IF(C64&gt;=DATE(1989,1,8),"平成"&amp;(YEAR(C64)-1988),"昭和"&amp;(YEAR(C64)-1925)))&amp;"年"&amp;MONTH(C64)&amp;"月")</f>
        <v/>
      </c>
    </row>
    <row r="65">
      <c r="A65" t="n">
        <v>6</v>
      </c>
      <c r="B65" t="n">
        <v>3</v>
      </c>
      <c r="C65">
        <f>IFERROR(IF(ISNUMBER(入力!S10),入力!S10,DATEVALUE(入力!S10)),"")</f>
        <v/>
      </c>
      <c r="D65">
        <f>IF(入力!R10="","",入力!R10)</f>
        <v/>
      </c>
      <c r="E65">
        <f>IF(D65="","",IFERROR(VLOOKUP(D65,資格マスタ!$A:$B,2,FALSE),D65))</f>
        <v/>
      </c>
      <c r="F65">
        <f>IF(E65="","",IF(C65="",DATE(9999,1,1),C65))</f>
        <v/>
      </c>
      <c r="G65">
        <f>IF(E65="","",COUNTIFS($F$63:$F$74,"&lt;"&amp;F65,$F$63:$F$74,"&lt;&gt;")+COUNTIFS($F$63:$F$74,F65,$B$63:$B$74,"&lt;"&amp;B65)+1)</f>
        <v/>
      </c>
      <c r="H65">
        <f>IF(OR(E65="",C65=""),"",IF(C65&gt;=DATE(2019,5,1),"令和"&amp;(YEAR(C65)-2018),IF(C65&gt;=DATE(1989,1,8),"平成"&amp;(YEAR(C65)-1988),"昭和"&amp;(YEAR(C65)-1925)))&amp;"年"&amp;MONTH(C65)&amp;"月")</f>
        <v/>
      </c>
    </row>
    <row r="66">
      <c r="A66" t="n">
        <v>6</v>
      </c>
      <c r="B66" t="n">
        <v>4</v>
      </c>
      <c r="C66">
        <f>IFERROR(IF(ISNUMBER(入力!U10),入力!U10,DATEVALUE(入力!U10)),"")</f>
        <v/>
      </c>
      <c r="D66">
        <f>IF(入力!T10="","",入力!T10)</f>
        <v/>
      </c>
      <c r="E66">
        <f>IF(D66="","",IFERROR(VLOOKUP(D66,資格マスタ!$A:$B,2,FALSE),D66))</f>
        <v/>
      </c>
      <c r="F66">
        <f>IF(E66="","",IF(C66="",DATE(9999,1,1),C66))</f>
        <v/>
      </c>
      <c r="G66">
        <f>IF(E66="","",COUNTIFS($F$63:$F$74,"&lt;"&amp;F66,$F$63:$F$74,"&lt;&gt;")+COUNTIFS($F$63:$F$74,F66,$B$63:$B$74,"&lt;"&amp;B66)+1)</f>
        <v/>
      </c>
      <c r="H66">
        <f>IF(OR(E66="",C66=""),"",IF(C66&gt;=DATE(2019,5,1),"令和"&amp;(YEAR(C66)-2018),IF(C66&gt;=DATE(1989,1,8),"平成"&amp;(YEAR(C66)-1988),"昭和"&amp;(YEAR(C66)-1925)))&amp;"年"&amp;MONTH(C66)&amp;"月")</f>
        <v/>
      </c>
    </row>
    <row r="67">
      <c r="A67" t="n">
        <v>6</v>
      </c>
      <c r="B67" t="n">
        <v>5</v>
      </c>
      <c r="C67">
        <f>IFERROR(IF(ISNUMBER(入力!W10),入力!W10,DATEVALUE(入力!W10)),"")</f>
        <v/>
      </c>
      <c r="D67">
        <f>IF(入力!V10="","",入力!V10)</f>
        <v/>
      </c>
      <c r="E67">
        <f>IF(D67="","",IFERROR(VLOOKUP(D67,資格マスタ!$A:$B,2,FALSE),D67))</f>
        <v/>
      </c>
      <c r="F67">
        <f>IF(E67="","",IF(C67="",DATE(9999,1,1),C67))</f>
        <v/>
      </c>
      <c r="G67">
        <f>IF(E67="","",COUNTIFS($F$63:$F$74,"&lt;"&amp;F67,$F$63:$F$74,"&lt;&gt;")+COUNTIFS($F$63:$F$74,F67,$B$63:$B$74,"&lt;"&amp;B67)+1)</f>
        <v/>
      </c>
      <c r="H67">
        <f>IF(OR(E67="",C67=""),"",IF(C67&gt;=DATE(2019,5,1),"令和"&amp;(YEAR(C67)-2018),IF(C67&gt;=DATE(1989,1,8),"平成"&amp;(YEAR(C67)-1988),"昭和"&amp;(YEAR(C67)-1925)))&amp;"年"&amp;MONTH(C67)&amp;"月")</f>
        <v/>
      </c>
    </row>
    <row r="68">
      <c r="A68" t="n">
        <v>6</v>
      </c>
      <c r="B68" t="n">
        <v>6</v>
      </c>
      <c r="C68">
        <f>IFERROR(IF(ISNUMBER(入力!Y10),入力!Y10,DATEVALUE(入力!Y10)),"")</f>
        <v/>
      </c>
      <c r="D68">
        <f>IF(入力!X10="","",入力!X10)</f>
        <v/>
      </c>
      <c r="E68">
        <f>IF(D68="","",IFERROR(VLOOKUP(D68,資格マスタ!$A:$B,2,FALSE),D68))</f>
        <v/>
      </c>
      <c r="F68">
        <f>IF(E68="","",IF(C68="",DATE(9999,1,1),C68))</f>
        <v/>
      </c>
      <c r="G68">
        <f>IF(E68="","",COUNTIFS($F$63:$F$74,"&lt;"&amp;F68,$F$63:$F$74,"&lt;&gt;")+COUNTIFS($F$63:$F$74,F68,$B$63:$B$74,"&lt;"&amp;B68)+1)</f>
        <v/>
      </c>
      <c r="H68">
        <f>IF(OR(E68="",C68=""),"",IF(C68&gt;=DATE(2019,5,1),"令和"&amp;(YEAR(C68)-2018),IF(C68&gt;=DATE(1989,1,8),"平成"&amp;(YEAR(C68)-1988),"昭和"&amp;(YEAR(C68)-1925)))&amp;"年"&amp;MONTH(C68)&amp;"月")</f>
        <v/>
      </c>
    </row>
    <row r="69">
      <c r="A69" t="n">
        <v>6</v>
      </c>
      <c r="B69" t="n">
        <v>7</v>
      </c>
      <c r="C69">
        <f>IFERROR(INDEX(資格取込!$S$6:$S$205,MATCH(6&amp;"_"&amp;1,資格取込!$Z$6:$Z$205,0)),"")</f>
        <v/>
      </c>
      <c r="D69">
        <f>IFERROR(INDEX(資格取込!$R$6:$R$205,MATCH(6&amp;"_"&amp;1,資格取込!$Z$6:$Z$205,0)),"")</f>
        <v/>
      </c>
      <c r="E69">
        <f>IF(D69="","",IFERROR(VLOOKUP(D69,資格マスタ!$A:$B,2,FALSE),D69))</f>
        <v/>
      </c>
      <c r="F69">
        <f>IF(E69="","",IF(C69="",DATE(9999,1,1),C69))</f>
        <v/>
      </c>
      <c r="G69">
        <f>IF(E69="","",COUNTIFS($F$63:$F$74,"&lt;"&amp;F69,$F$63:$F$74,"&lt;&gt;")+COUNTIFS($F$63:$F$74,F69,$B$63:$B$74,"&lt;"&amp;B69)+1)</f>
        <v/>
      </c>
      <c r="H69">
        <f>IF(OR(E69="",C69=""),"",IF(C69&gt;=DATE(2019,5,1),"令和"&amp;(YEAR(C69)-2018),IF(C69&gt;=DATE(1989,1,8),"平成"&amp;(YEAR(C69)-1988),"昭和"&amp;(YEAR(C69)-1925)))&amp;"年"&amp;MONTH(C69)&amp;"月")</f>
        <v/>
      </c>
    </row>
    <row r="70">
      <c r="A70" t="n">
        <v>6</v>
      </c>
      <c r="B70" t="n">
        <v>8</v>
      </c>
      <c r="C70">
        <f>IFERROR(INDEX(資格取込!$S$6:$S$205,MATCH(6&amp;"_"&amp;2,資格取込!$Z$6:$Z$205,0)),"")</f>
        <v/>
      </c>
      <c r="D70">
        <f>IFERROR(INDEX(資格取込!$R$6:$R$205,MATCH(6&amp;"_"&amp;2,資格取込!$Z$6:$Z$205,0)),"")</f>
        <v/>
      </c>
      <c r="E70">
        <f>IF(D70="","",IFERROR(VLOOKUP(D70,資格マスタ!$A:$B,2,FALSE),D70))</f>
        <v/>
      </c>
      <c r="F70">
        <f>IF(E70="","",IF(C70="",DATE(9999,1,1),C70))</f>
        <v/>
      </c>
      <c r="G70">
        <f>IF(E70="","",COUNTIFS($F$63:$F$74,"&lt;"&amp;F70,$F$63:$F$74,"&lt;&gt;")+COUNTIFS($F$63:$F$74,F70,$B$63:$B$74,"&lt;"&amp;B70)+1)</f>
        <v/>
      </c>
      <c r="H70">
        <f>IF(OR(E70="",C70=""),"",IF(C70&gt;=DATE(2019,5,1),"令和"&amp;(YEAR(C70)-2018),IF(C70&gt;=DATE(1989,1,8),"平成"&amp;(YEAR(C70)-1988),"昭和"&amp;(YEAR(C70)-1925)))&amp;"年"&amp;MONTH(C70)&amp;"月")</f>
        <v/>
      </c>
    </row>
    <row r="71">
      <c r="A71" t="n">
        <v>6</v>
      </c>
      <c r="B71" t="n">
        <v>9</v>
      </c>
      <c r="C71">
        <f>IFERROR(INDEX(資格取込!$S$6:$S$205,MATCH(6&amp;"_"&amp;3,資格取込!$Z$6:$Z$205,0)),"")</f>
        <v/>
      </c>
      <c r="D71">
        <f>IFERROR(INDEX(資格取込!$R$6:$R$205,MATCH(6&amp;"_"&amp;3,資格取込!$Z$6:$Z$205,0)),"")</f>
        <v/>
      </c>
      <c r="E71">
        <f>IF(D71="","",IFERROR(VLOOKUP(D71,資格マスタ!$A:$B,2,FALSE),D71))</f>
        <v/>
      </c>
      <c r="F71">
        <f>IF(E71="","",IF(C71="",DATE(9999,1,1),C71))</f>
        <v/>
      </c>
      <c r="G71">
        <f>IF(E71="","",COUNTIFS($F$63:$F$74,"&lt;"&amp;F71,$F$63:$F$74,"&lt;&gt;")+COUNTIFS($F$63:$F$74,F71,$B$63:$B$74,"&lt;"&amp;B71)+1)</f>
        <v/>
      </c>
      <c r="H71">
        <f>IF(OR(E71="",C71=""),"",IF(C71&gt;=DATE(2019,5,1),"令和"&amp;(YEAR(C71)-2018),IF(C71&gt;=DATE(1989,1,8),"平成"&amp;(YEAR(C71)-1988),"昭和"&amp;(YEAR(C71)-1925)))&amp;"年"&amp;MONTH(C71)&amp;"月")</f>
        <v/>
      </c>
    </row>
    <row r="72">
      <c r="A72" t="n">
        <v>6</v>
      </c>
      <c r="B72" t="n">
        <v>10</v>
      </c>
      <c r="C72">
        <f>IFERROR(INDEX(資格取込!$S$6:$S$205,MATCH(6&amp;"_"&amp;4,資格取込!$Z$6:$Z$205,0)),"")</f>
        <v/>
      </c>
      <c r="D72">
        <f>IFERROR(INDEX(資格取込!$R$6:$R$205,MATCH(6&amp;"_"&amp;4,資格取込!$Z$6:$Z$205,0)),"")</f>
        <v/>
      </c>
      <c r="E72">
        <f>IF(D72="","",IFERROR(VLOOKUP(D72,資格マスタ!$A:$B,2,FALSE),D72))</f>
        <v/>
      </c>
      <c r="F72">
        <f>IF(E72="","",IF(C72="",DATE(9999,1,1),C72))</f>
        <v/>
      </c>
      <c r="G72">
        <f>IF(E72="","",COUNTIFS($F$63:$F$74,"&lt;"&amp;F72,$F$63:$F$74,"&lt;&gt;")+COUNTIFS($F$63:$F$74,F72,$B$63:$B$74,"&lt;"&amp;B72)+1)</f>
        <v/>
      </c>
      <c r="H72">
        <f>IF(OR(E72="",C72=""),"",IF(C72&gt;=DATE(2019,5,1),"令和"&amp;(YEAR(C72)-2018),IF(C72&gt;=DATE(1989,1,8),"平成"&amp;(YEAR(C72)-1988),"昭和"&amp;(YEAR(C72)-1925)))&amp;"年"&amp;MONTH(C72)&amp;"月")</f>
        <v/>
      </c>
    </row>
    <row r="73">
      <c r="A73" t="n">
        <v>6</v>
      </c>
      <c r="B73" t="n">
        <v>11</v>
      </c>
      <c r="C73">
        <f>IFERROR(INDEX(資格取込!$S$6:$S$205,MATCH(6&amp;"_"&amp;5,資格取込!$Z$6:$Z$205,0)),"")</f>
        <v/>
      </c>
      <c r="D73">
        <f>IFERROR(INDEX(資格取込!$R$6:$R$205,MATCH(6&amp;"_"&amp;5,資格取込!$Z$6:$Z$205,0)),"")</f>
        <v/>
      </c>
      <c r="E73">
        <f>IF(D73="","",IFERROR(VLOOKUP(D73,資格マスタ!$A:$B,2,FALSE),D73))</f>
        <v/>
      </c>
      <c r="F73">
        <f>IF(E73="","",IF(C73="",DATE(9999,1,1),C73))</f>
        <v/>
      </c>
      <c r="G73">
        <f>IF(E73="","",COUNTIFS($F$63:$F$74,"&lt;"&amp;F73,$F$63:$F$74,"&lt;&gt;")+COUNTIFS($F$63:$F$74,F73,$B$63:$B$74,"&lt;"&amp;B73)+1)</f>
        <v/>
      </c>
      <c r="H73">
        <f>IF(OR(E73="",C73=""),"",IF(C73&gt;=DATE(2019,5,1),"令和"&amp;(YEAR(C73)-2018),IF(C73&gt;=DATE(1989,1,8),"平成"&amp;(YEAR(C73)-1988),"昭和"&amp;(YEAR(C73)-1925)))&amp;"年"&amp;MONTH(C73)&amp;"月")</f>
        <v/>
      </c>
    </row>
    <row r="74">
      <c r="A74" t="n">
        <v>6</v>
      </c>
      <c r="B74" t="n">
        <v>12</v>
      </c>
      <c r="C74">
        <f>IFERROR(INDEX(資格取込!$S$6:$S$205,MATCH(6&amp;"_"&amp;6,資格取込!$Z$6:$Z$205,0)),"")</f>
        <v/>
      </c>
      <c r="D74">
        <f>IFERROR(INDEX(資格取込!$R$6:$R$205,MATCH(6&amp;"_"&amp;6,資格取込!$Z$6:$Z$205,0)),"")</f>
        <v/>
      </c>
      <c r="E74">
        <f>IF(D74="","",IFERROR(VLOOKUP(D74,資格マスタ!$A:$B,2,FALSE),D74))</f>
        <v/>
      </c>
      <c r="F74">
        <f>IF(E74="","",IF(C74="",DATE(9999,1,1),C74))</f>
        <v/>
      </c>
      <c r="G74">
        <f>IF(E74="","",COUNTIFS($F$63:$F$74,"&lt;"&amp;F74,$F$63:$F$74,"&lt;&gt;")+COUNTIFS($F$63:$F$74,F74,$B$63:$B$74,"&lt;"&amp;B74)+1)</f>
        <v/>
      </c>
      <c r="H74">
        <f>IF(OR(E74="",C74=""),"",IF(C74&gt;=DATE(2019,5,1),"令和"&amp;(YEAR(C74)-2018),IF(C74&gt;=DATE(1989,1,8),"平成"&amp;(YEAR(C74)-1988),"昭和"&amp;(YEAR(C74)-1925)))&amp;"年"&amp;MONTH(C74)&amp;"月")</f>
        <v/>
      </c>
    </row>
    <row r="75">
      <c r="A75" t="n">
        <v>7</v>
      </c>
      <c r="B75" t="n">
        <v>1</v>
      </c>
      <c r="C75" s="132">
        <f>IFERROR(IF(ISNUMBER(入力!O11),入力!O11,DATEVALUE(入力!O11)),"")</f>
        <v/>
      </c>
      <c r="D75">
        <f>IF(入力!N11="","",入力!N11)</f>
        <v/>
      </c>
      <c r="E75">
        <f>IF(D75="","",IFERROR(VLOOKUP(D75,資格マスタ!$A:$B,2,FALSE),D75))</f>
        <v/>
      </c>
      <c r="F75">
        <f>IF(E75="","",IF(C75="",DATE(9999,1,1),C75))</f>
        <v/>
      </c>
      <c r="G75">
        <f>IF(E75="","",COUNTIFS($F$75:$F$86,"&lt;"&amp;F75,$F$75:$F$86,"&lt;&gt;")+COUNTIFS($F$75:$F$86,F75,$B$75:$B$86,"&lt;"&amp;B75)+1)</f>
        <v/>
      </c>
      <c r="H75">
        <f>IF(OR(E75="",C75=""),"",IF(C75&gt;=DATE(2019,5,1),"令和"&amp;(YEAR(C75)-2018),IF(C75&gt;=DATE(1989,1,8),"平成"&amp;(YEAR(C75)-1988),"昭和"&amp;(YEAR(C75)-1925)))&amp;"年"&amp;MONTH(C75)&amp;"月")</f>
        <v/>
      </c>
    </row>
    <row r="76">
      <c r="A76" t="n">
        <v>7</v>
      </c>
      <c r="B76" t="n">
        <v>2</v>
      </c>
      <c r="C76">
        <f>IFERROR(IF(ISNUMBER(入力!Q11),入力!Q11,DATEVALUE(入力!Q11)),"")</f>
        <v/>
      </c>
      <c r="D76">
        <f>IF(入力!P11="","",入力!P11)</f>
        <v/>
      </c>
      <c r="E76">
        <f>IF(D76="","",IFERROR(VLOOKUP(D76,資格マスタ!$A:$B,2,FALSE),D76))</f>
        <v/>
      </c>
      <c r="F76">
        <f>IF(E76="","",IF(C76="",DATE(9999,1,1),C76))</f>
        <v/>
      </c>
      <c r="G76">
        <f>IF(E76="","",COUNTIFS($F$75:$F$86,"&lt;"&amp;F76,$F$75:$F$86,"&lt;&gt;")+COUNTIFS($F$75:$F$86,F76,$B$75:$B$86,"&lt;"&amp;B76)+1)</f>
        <v/>
      </c>
      <c r="H76">
        <f>IF(OR(E76="",C76=""),"",IF(C76&gt;=DATE(2019,5,1),"令和"&amp;(YEAR(C76)-2018),IF(C76&gt;=DATE(1989,1,8),"平成"&amp;(YEAR(C76)-1988),"昭和"&amp;(YEAR(C76)-1925)))&amp;"年"&amp;MONTH(C76)&amp;"月")</f>
        <v/>
      </c>
    </row>
    <row r="77">
      <c r="A77" t="n">
        <v>7</v>
      </c>
      <c r="B77" t="n">
        <v>3</v>
      </c>
      <c r="C77">
        <f>IFERROR(IF(ISNUMBER(入力!S11),入力!S11,DATEVALUE(入力!S11)),"")</f>
        <v/>
      </c>
      <c r="D77">
        <f>IF(入力!R11="","",入力!R11)</f>
        <v/>
      </c>
      <c r="E77">
        <f>IF(D77="","",IFERROR(VLOOKUP(D77,資格マスタ!$A:$B,2,FALSE),D77))</f>
        <v/>
      </c>
      <c r="F77">
        <f>IF(E77="","",IF(C77="",DATE(9999,1,1),C77))</f>
        <v/>
      </c>
      <c r="G77">
        <f>IF(E77="","",COUNTIFS($F$75:$F$86,"&lt;"&amp;F77,$F$75:$F$86,"&lt;&gt;")+COUNTIFS($F$75:$F$86,F77,$B$75:$B$86,"&lt;"&amp;B77)+1)</f>
        <v/>
      </c>
      <c r="H77">
        <f>IF(OR(E77="",C77=""),"",IF(C77&gt;=DATE(2019,5,1),"令和"&amp;(YEAR(C77)-2018),IF(C77&gt;=DATE(1989,1,8),"平成"&amp;(YEAR(C77)-1988),"昭和"&amp;(YEAR(C77)-1925)))&amp;"年"&amp;MONTH(C77)&amp;"月")</f>
        <v/>
      </c>
    </row>
    <row r="78">
      <c r="A78" t="n">
        <v>7</v>
      </c>
      <c r="B78" t="n">
        <v>4</v>
      </c>
      <c r="C78">
        <f>IFERROR(IF(ISNUMBER(入力!U11),入力!U11,DATEVALUE(入力!U11)),"")</f>
        <v/>
      </c>
      <c r="D78">
        <f>IF(入力!T11="","",入力!T11)</f>
        <v/>
      </c>
      <c r="E78">
        <f>IF(D78="","",IFERROR(VLOOKUP(D78,資格マスタ!$A:$B,2,FALSE),D78))</f>
        <v/>
      </c>
      <c r="F78">
        <f>IF(E78="","",IF(C78="",DATE(9999,1,1),C78))</f>
        <v/>
      </c>
      <c r="G78">
        <f>IF(E78="","",COUNTIFS($F$75:$F$86,"&lt;"&amp;F78,$F$75:$F$86,"&lt;&gt;")+COUNTIFS($F$75:$F$86,F78,$B$75:$B$86,"&lt;"&amp;B78)+1)</f>
        <v/>
      </c>
      <c r="H78">
        <f>IF(OR(E78="",C78=""),"",IF(C78&gt;=DATE(2019,5,1),"令和"&amp;(YEAR(C78)-2018),IF(C78&gt;=DATE(1989,1,8),"平成"&amp;(YEAR(C78)-1988),"昭和"&amp;(YEAR(C78)-1925)))&amp;"年"&amp;MONTH(C78)&amp;"月")</f>
        <v/>
      </c>
    </row>
    <row r="79">
      <c r="A79" t="n">
        <v>7</v>
      </c>
      <c r="B79" t="n">
        <v>5</v>
      </c>
      <c r="C79">
        <f>IFERROR(IF(ISNUMBER(入力!W11),入力!W11,DATEVALUE(入力!W11)),"")</f>
        <v/>
      </c>
      <c r="D79">
        <f>IF(入力!V11="","",入力!V11)</f>
        <v/>
      </c>
      <c r="E79">
        <f>IF(D79="","",IFERROR(VLOOKUP(D79,資格マスタ!$A:$B,2,FALSE),D79))</f>
        <v/>
      </c>
      <c r="F79">
        <f>IF(E79="","",IF(C79="",DATE(9999,1,1),C79))</f>
        <v/>
      </c>
      <c r="G79">
        <f>IF(E79="","",COUNTIFS($F$75:$F$86,"&lt;"&amp;F79,$F$75:$F$86,"&lt;&gt;")+COUNTIFS($F$75:$F$86,F79,$B$75:$B$86,"&lt;"&amp;B79)+1)</f>
        <v/>
      </c>
      <c r="H79">
        <f>IF(OR(E79="",C79=""),"",IF(C79&gt;=DATE(2019,5,1),"令和"&amp;(YEAR(C79)-2018),IF(C79&gt;=DATE(1989,1,8),"平成"&amp;(YEAR(C79)-1988),"昭和"&amp;(YEAR(C79)-1925)))&amp;"年"&amp;MONTH(C79)&amp;"月")</f>
        <v/>
      </c>
    </row>
    <row r="80">
      <c r="A80" t="n">
        <v>7</v>
      </c>
      <c r="B80" t="n">
        <v>6</v>
      </c>
      <c r="C80">
        <f>IFERROR(IF(ISNUMBER(入力!Y11),入力!Y11,DATEVALUE(入力!Y11)),"")</f>
        <v/>
      </c>
      <c r="D80">
        <f>IF(入力!X11="","",入力!X11)</f>
        <v/>
      </c>
      <c r="E80">
        <f>IF(D80="","",IFERROR(VLOOKUP(D80,資格マスタ!$A:$B,2,FALSE),D80))</f>
        <v/>
      </c>
      <c r="F80">
        <f>IF(E80="","",IF(C80="",DATE(9999,1,1),C80))</f>
        <v/>
      </c>
      <c r="G80">
        <f>IF(E80="","",COUNTIFS($F$75:$F$86,"&lt;"&amp;F80,$F$75:$F$86,"&lt;&gt;")+COUNTIFS($F$75:$F$86,F80,$B$75:$B$86,"&lt;"&amp;B80)+1)</f>
        <v/>
      </c>
      <c r="H80">
        <f>IF(OR(E80="",C80=""),"",IF(C80&gt;=DATE(2019,5,1),"令和"&amp;(YEAR(C80)-2018),IF(C80&gt;=DATE(1989,1,8),"平成"&amp;(YEAR(C80)-1988),"昭和"&amp;(YEAR(C80)-1925)))&amp;"年"&amp;MONTH(C80)&amp;"月")</f>
        <v/>
      </c>
    </row>
    <row r="81">
      <c r="A81" t="n">
        <v>7</v>
      </c>
      <c r="B81" t="n">
        <v>7</v>
      </c>
      <c r="C81">
        <f>IFERROR(INDEX(資格取込!$S$6:$S$205,MATCH(7&amp;"_"&amp;1,資格取込!$Z$6:$Z$205,0)),"")</f>
        <v/>
      </c>
      <c r="D81">
        <f>IFERROR(INDEX(資格取込!$R$6:$R$205,MATCH(7&amp;"_"&amp;1,資格取込!$Z$6:$Z$205,0)),"")</f>
        <v/>
      </c>
      <c r="E81">
        <f>IF(D81="","",IFERROR(VLOOKUP(D81,資格マスタ!$A:$B,2,FALSE),D81))</f>
        <v/>
      </c>
      <c r="F81">
        <f>IF(E81="","",IF(C81="",DATE(9999,1,1),C81))</f>
        <v/>
      </c>
      <c r="G81">
        <f>IF(E81="","",COUNTIFS($F$75:$F$86,"&lt;"&amp;F81,$F$75:$F$86,"&lt;&gt;")+COUNTIFS($F$75:$F$86,F81,$B$75:$B$86,"&lt;"&amp;B81)+1)</f>
        <v/>
      </c>
      <c r="H81">
        <f>IF(OR(E81="",C81=""),"",IF(C81&gt;=DATE(2019,5,1),"令和"&amp;(YEAR(C81)-2018),IF(C81&gt;=DATE(1989,1,8),"平成"&amp;(YEAR(C81)-1988),"昭和"&amp;(YEAR(C81)-1925)))&amp;"年"&amp;MONTH(C81)&amp;"月")</f>
        <v/>
      </c>
    </row>
    <row r="82">
      <c r="A82" t="n">
        <v>7</v>
      </c>
      <c r="B82" t="n">
        <v>8</v>
      </c>
      <c r="C82">
        <f>IFERROR(INDEX(資格取込!$S$6:$S$205,MATCH(7&amp;"_"&amp;2,資格取込!$Z$6:$Z$205,0)),"")</f>
        <v/>
      </c>
      <c r="D82">
        <f>IFERROR(INDEX(資格取込!$R$6:$R$205,MATCH(7&amp;"_"&amp;2,資格取込!$Z$6:$Z$205,0)),"")</f>
        <v/>
      </c>
      <c r="E82">
        <f>IF(D82="","",IFERROR(VLOOKUP(D82,資格マスタ!$A:$B,2,FALSE),D82))</f>
        <v/>
      </c>
      <c r="F82">
        <f>IF(E82="","",IF(C82="",DATE(9999,1,1),C82))</f>
        <v/>
      </c>
      <c r="G82">
        <f>IF(E82="","",COUNTIFS($F$75:$F$86,"&lt;"&amp;F82,$F$75:$F$86,"&lt;&gt;")+COUNTIFS($F$75:$F$86,F82,$B$75:$B$86,"&lt;"&amp;B82)+1)</f>
        <v/>
      </c>
      <c r="H82">
        <f>IF(OR(E82="",C82=""),"",IF(C82&gt;=DATE(2019,5,1),"令和"&amp;(YEAR(C82)-2018),IF(C82&gt;=DATE(1989,1,8),"平成"&amp;(YEAR(C82)-1988),"昭和"&amp;(YEAR(C82)-1925)))&amp;"年"&amp;MONTH(C82)&amp;"月")</f>
        <v/>
      </c>
    </row>
    <row r="83">
      <c r="A83" t="n">
        <v>7</v>
      </c>
      <c r="B83" t="n">
        <v>9</v>
      </c>
      <c r="C83">
        <f>IFERROR(INDEX(資格取込!$S$6:$S$205,MATCH(7&amp;"_"&amp;3,資格取込!$Z$6:$Z$205,0)),"")</f>
        <v/>
      </c>
      <c r="D83">
        <f>IFERROR(INDEX(資格取込!$R$6:$R$205,MATCH(7&amp;"_"&amp;3,資格取込!$Z$6:$Z$205,0)),"")</f>
        <v/>
      </c>
      <c r="E83">
        <f>IF(D83="","",IFERROR(VLOOKUP(D83,資格マスタ!$A:$B,2,FALSE),D83))</f>
        <v/>
      </c>
      <c r="F83">
        <f>IF(E83="","",IF(C83="",DATE(9999,1,1),C83))</f>
        <v/>
      </c>
      <c r="G83">
        <f>IF(E83="","",COUNTIFS($F$75:$F$86,"&lt;"&amp;F83,$F$75:$F$86,"&lt;&gt;")+COUNTIFS($F$75:$F$86,F83,$B$75:$B$86,"&lt;"&amp;B83)+1)</f>
        <v/>
      </c>
      <c r="H83">
        <f>IF(OR(E83="",C83=""),"",IF(C83&gt;=DATE(2019,5,1),"令和"&amp;(YEAR(C83)-2018),IF(C83&gt;=DATE(1989,1,8),"平成"&amp;(YEAR(C83)-1988),"昭和"&amp;(YEAR(C83)-1925)))&amp;"年"&amp;MONTH(C83)&amp;"月")</f>
        <v/>
      </c>
    </row>
    <row r="84">
      <c r="A84" t="n">
        <v>7</v>
      </c>
      <c r="B84" t="n">
        <v>10</v>
      </c>
      <c r="C84">
        <f>IFERROR(INDEX(資格取込!$S$6:$S$205,MATCH(7&amp;"_"&amp;4,資格取込!$Z$6:$Z$205,0)),"")</f>
        <v/>
      </c>
      <c r="D84">
        <f>IFERROR(INDEX(資格取込!$R$6:$R$205,MATCH(7&amp;"_"&amp;4,資格取込!$Z$6:$Z$205,0)),"")</f>
        <v/>
      </c>
      <c r="E84">
        <f>IF(D84="","",IFERROR(VLOOKUP(D84,資格マスタ!$A:$B,2,FALSE),D84))</f>
        <v/>
      </c>
      <c r="F84">
        <f>IF(E84="","",IF(C84="",DATE(9999,1,1),C84))</f>
        <v/>
      </c>
      <c r="G84">
        <f>IF(E84="","",COUNTIFS($F$75:$F$86,"&lt;"&amp;F84,$F$75:$F$86,"&lt;&gt;")+COUNTIFS($F$75:$F$86,F84,$B$75:$B$86,"&lt;"&amp;B84)+1)</f>
        <v/>
      </c>
      <c r="H84">
        <f>IF(OR(E84="",C84=""),"",IF(C84&gt;=DATE(2019,5,1),"令和"&amp;(YEAR(C84)-2018),IF(C84&gt;=DATE(1989,1,8),"平成"&amp;(YEAR(C84)-1988),"昭和"&amp;(YEAR(C84)-1925)))&amp;"年"&amp;MONTH(C84)&amp;"月")</f>
        <v/>
      </c>
    </row>
    <row r="85">
      <c r="A85" t="n">
        <v>7</v>
      </c>
      <c r="B85" t="n">
        <v>11</v>
      </c>
      <c r="C85">
        <f>IFERROR(INDEX(資格取込!$S$6:$S$205,MATCH(7&amp;"_"&amp;5,資格取込!$Z$6:$Z$205,0)),"")</f>
        <v/>
      </c>
      <c r="D85">
        <f>IFERROR(INDEX(資格取込!$R$6:$R$205,MATCH(7&amp;"_"&amp;5,資格取込!$Z$6:$Z$205,0)),"")</f>
        <v/>
      </c>
      <c r="E85">
        <f>IF(D85="","",IFERROR(VLOOKUP(D85,資格マスタ!$A:$B,2,FALSE),D85))</f>
        <v/>
      </c>
      <c r="F85">
        <f>IF(E85="","",IF(C85="",DATE(9999,1,1),C85))</f>
        <v/>
      </c>
      <c r="G85">
        <f>IF(E85="","",COUNTIFS($F$75:$F$86,"&lt;"&amp;F85,$F$75:$F$86,"&lt;&gt;")+COUNTIFS($F$75:$F$86,F85,$B$75:$B$86,"&lt;"&amp;B85)+1)</f>
        <v/>
      </c>
      <c r="H85">
        <f>IF(OR(E85="",C85=""),"",IF(C85&gt;=DATE(2019,5,1),"令和"&amp;(YEAR(C85)-2018),IF(C85&gt;=DATE(1989,1,8),"平成"&amp;(YEAR(C85)-1988),"昭和"&amp;(YEAR(C85)-1925)))&amp;"年"&amp;MONTH(C85)&amp;"月")</f>
        <v/>
      </c>
    </row>
    <row r="86">
      <c r="A86" t="n">
        <v>7</v>
      </c>
      <c r="B86" t="n">
        <v>12</v>
      </c>
      <c r="C86">
        <f>IFERROR(INDEX(資格取込!$S$6:$S$205,MATCH(7&amp;"_"&amp;6,資格取込!$Z$6:$Z$205,0)),"")</f>
        <v/>
      </c>
      <c r="D86">
        <f>IFERROR(INDEX(資格取込!$R$6:$R$205,MATCH(7&amp;"_"&amp;6,資格取込!$Z$6:$Z$205,0)),"")</f>
        <v/>
      </c>
      <c r="E86">
        <f>IF(D86="","",IFERROR(VLOOKUP(D86,資格マスタ!$A:$B,2,FALSE),D86))</f>
        <v/>
      </c>
      <c r="F86">
        <f>IF(E86="","",IF(C86="",DATE(9999,1,1),C86))</f>
        <v/>
      </c>
      <c r="G86">
        <f>IF(E86="","",COUNTIFS($F$75:$F$86,"&lt;"&amp;F86,$F$75:$F$86,"&lt;&gt;")+COUNTIFS($F$75:$F$86,F86,$B$75:$B$86,"&lt;"&amp;B86)+1)</f>
        <v/>
      </c>
      <c r="H86">
        <f>IF(OR(E86="",C86=""),"",IF(C86&gt;=DATE(2019,5,1),"令和"&amp;(YEAR(C86)-2018),IF(C86&gt;=DATE(1989,1,8),"平成"&amp;(YEAR(C86)-1988),"昭和"&amp;(YEAR(C86)-1925)))&amp;"年"&amp;MONTH(C86)&amp;"月")</f>
        <v/>
      </c>
    </row>
    <row r="87">
      <c r="A87" t="n">
        <v>8</v>
      </c>
      <c r="B87" t="n">
        <v>1</v>
      </c>
      <c r="C87" s="132">
        <f>IFERROR(IF(ISNUMBER(入力!O12),入力!O12,DATEVALUE(入力!O12)),"")</f>
        <v/>
      </c>
      <c r="D87">
        <f>IF(入力!N12="","",入力!N12)</f>
        <v/>
      </c>
      <c r="E87">
        <f>IF(D87="","",IFERROR(VLOOKUP(D87,資格マスタ!$A:$B,2,FALSE),D87))</f>
        <v/>
      </c>
      <c r="F87">
        <f>IF(E87="","",IF(C87="",DATE(9999,1,1),C87))</f>
        <v/>
      </c>
      <c r="G87">
        <f>IF(E87="","",COUNTIFS($F$87:$F$98,"&lt;"&amp;F87,$F$87:$F$98,"&lt;&gt;")+COUNTIFS($F$87:$F$98,F87,$B$87:$B$98,"&lt;"&amp;B87)+1)</f>
        <v/>
      </c>
      <c r="H87">
        <f>IF(OR(E87="",C87=""),"",IF(C87&gt;=DATE(2019,5,1),"令和"&amp;(YEAR(C87)-2018),IF(C87&gt;=DATE(1989,1,8),"平成"&amp;(YEAR(C87)-1988),"昭和"&amp;(YEAR(C87)-1925)))&amp;"年"&amp;MONTH(C87)&amp;"月")</f>
        <v/>
      </c>
    </row>
    <row r="88">
      <c r="A88" t="n">
        <v>8</v>
      </c>
      <c r="B88" t="n">
        <v>2</v>
      </c>
      <c r="C88">
        <f>IFERROR(IF(ISNUMBER(入力!Q12),入力!Q12,DATEVALUE(入力!Q12)),"")</f>
        <v/>
      </c>
      <c r="D88">
        <f>IF(入力!P12="","",入力!P12)</f>
        <v/>
      </c>
      <c r="E88">
        <f>IF(D88="","",IFERROR(VLOOKUP(D88,資格マスタ!$A:$B,2,FALSE),D88))</f>
        <v/>
      </c>
      <c r="F88">
        <f>IF(E88="","",IF(C88="",DATE(9999,1,1),C88))</f>
        <v/>
      </c>
      <c r="G88">
        <f>IF(E88="","",COUNTIFS($F$87:$F$98,"&lt;"&amp;F88,$F$87:$F$98,"&lt;&gt;")+COUNTIFS($F$87:$F$98,F88,$B$87:$B$98,"&lt;"&amp;B88)+1)</f>
        <v/>
      </c>
      <c r="H88">
        <f>IF(OR(E88="",C88=""),"",IF(C88&gt;=DATE(2019,5,1),"令和"&amp;(YEAR(C88)-2018),IF(C88&gt;=DATE(1989,1,8),"平成"&amp;(YEAR(C88)-1988),"昭和"&amp;(YEAR(C88)-1925)))&amp;"年"&amp;MONTH(C88)&amp;"月")</f>
        <v/>
      </c>
    </row>
    <row r="89">
      <c r="A89" t="n">
        <v>8</v>
      </c>
      <c r="B89" t="n">
        <v>3</v>
      </c>
      <c r="C89">
        <f>IFERROR(IF(ISNUMBER(入力!S12),入力!S12,DATEVALUE(入力!S12)),"")</f>
        <v/>
      </c>
      <c r="D89">
        <f>IF(入力!R12="","",入力!R12)</f>
        <v/>
      </c>
      <c r="E89">
        <f>IF(D89="","",IFERROR(VLOOKUP(D89,資格マスタ!$A:$B,2,FALSE),D89))</f>
        <v/>
      </c>
      <c r="F89">
        <f>IF(E89="","",IF(C89="",DATE(9999,1,1),C89))</f>
        <v/>
      </c>
      <c r="G89">
        <f>IF(E89="","",COUNTIFS($F$87:$F$98,"&lt;"&amp;F89,$F$87:$F$98,"&lt;&gt;")+COUNTIFS($F$87:$F$98,F89,$B$87:$B$98,"&lt;"&amp;B89)+1)</f>
        <v/>
      </c>
      <c r="H89">
        <f>IF(OR(E89="",C89=""),"",IF(C89&gt;=DATE(2019,5,1),"令和"&amp;(YEAR(C89)-2018),IF(C89&gt;=DATE(1989,1,8),"平成"&amp;(YEAR(C89)-1988),"昭和"&amp;(YEAR(C89)-1925)))&amp;"年"&amp;MONTH(C89)&amp;"月")</f>
        <v/>
      </c>
    </row>
    <row r="90">
      <c r="A90" t="n">
        <v>8</v>
      </c>
      <c r="B90" t="n">
        <v>4</v>
      </c>
      <c r="C90">
        <f>IFERROR(IF(ISNUMBER(入力!U12),入力!U12,DATEVALUE(入力!U12)),"")</f>
        <v/>
      </c>
      <c r="D90">
        <f>IF(入力!T12="","",入力!T12)</f>
        <v/>
      </c>
      <c r="E90">
        <f>IF(D90="","",IFERROR(VLOOKUP(D90,資格マスタ!$A:$B,2,FALSE),D90))</f>
        <v/>
      </c>
      <c r="F90">
        <f>IF(E90="","",IF(C90="",DATE(9999,1,1),C90))</f>
        <v/>
      </c>
      <c r="G90">
        <f>IF(E90="","",COUNTIFS($F$87:$F$98,"&lt;"&amp;F90,$F$87:$F$98,"&lt;&gt;")+COUNTIFS($F$87:$F$98,F90,$B$87:$B$98,"&lt;"&amp;B90)+1)</f>
        <v/>
      </c>
      <c r="H90">
        <f>IF(OR(E90="",C90=""),"",IF(C90&gt;=DATE(2019,5,1),"令和"&amp;(YEAR(C90)-2018),IF(C90&gt;=DATE(1989,1,8),"平成"&amp;(YEAR(C90)-1988),"昭和"&amp;(YEAR(C90)-1925)))&amp;"年"&amp;MONTH(C90)&amp;"月")</f>
        <v/>
      </c>
    </row>
    <row r="91">
      <c r="A91" t="n">
        <v>8</v>
      </c>
      <c r="B91" t="n">
        <v>5</v>
      </c>
      <c r="C91">
        <f>IFERROR(IF(ISNUMBER(入力!W12),入力!W12,DATEVALUE(入力!W12)),"")</f>
        <v/>
      </c>
      <c r="D91">
        <f>IF(入力!V12="","",入力!V12)</f>
        <v/>
      </c>
      <c r="E91">
        <f>IF(D91="","",IFERROR(VLOOKUP(D91,資格マスタ!$A:$B,2,FALSE),D91))</f>
        <v/>
      </c>
      <c r="F91">
        <f>IF(E91="","",IF(C91="",DATE(9999,1,1),C91))</f>
        <v/>
      </c>
      <c r="G91">
        <f>IF(E91="","",COUNTIFS($F$87:$F$98,"&lt;"&amp;F91,$F$87:$F$98,"&lt;&gt;")+COUNTIFS($F$87:$F$98,F91,$B$87:$B$98,"&lt;"&amp;B91)+1)</f>
        <v/>
      </c>
      <c r="H91">
        <f>IF(OR(E91="",C91=""),"",IF(C91&gt;=DATE(2019,5,1),"令和"&amp;(YEAR(C91)-2018),IF(C91&gt;=DATE(1989,1,8),"平成"&amp;(YEAR(C91)-1988),"昭和"&amp;(YEAR(C91)-1925)))&amp;"年"&amp;MONTH(C91)&amp;"月")</f>
        <v/>
      </c>
    </row>
    <row r="92">
      <c r="A92" t="n">
        <v>8</v>
      </c>
      <c r="B92" t="n">
        <v>6</v>
      </c>
      <c r="C92">
        <f>IFERROR(IF(ISNUMBER(入力!Y12),入力!Y12,DATEVALUE(入力!Y12)),"")</f>
        <v/>
      </c>
      <c r="D92">
        <f>IF(入力!X12="","",入力!X12)</f>
        <v/>
      </c>
      <c r="E92">
        <f>IF(D92="","",IFERROR(VLOOKUP(D92,資格マスタ!$A:$B,2,FALSE),D92))</f>
        <v/>
      </c>
      <c r="F92">
        <f>IF(E92="","",IF(C92="",DATE(9999,1,1),C92))</f>
        <v/>
      </c>
      <c r="G92">
        <f>IF(E92="","",COUNTIFS($F$87:$F$98,"&lt;"&amp;F92,$F$87:$F$98,"&lt;&gt;")+COUNTIFS($F$87:$F$98,F92,$B$87:$B$98,"&lt;"&amp;B92)+1)</f>
        <v/>
      </c>
      <c r="H92">
        <f>IF(OR(E92="",C92=""),"",IF(C92&gt;=DATE(2019,5,1),"令和"&amp;(YEAR(C92)-2018),IF(C92&gt;=DATE(1989,1,8),"平成"&amp;(YEAR(C92)-1988),"昭和"&amp;(YEAR(C92)-1925)))&amp;"年"&amp;MONTH(C92)&amp;"月")</f>
        <v/>
      </c>
    </row>
    <row r="93">
      <c r="A93" t="n">
        <v>8</v>
      </c>
      <c r="B93" t="n">
        <v>7</v>
      </c>
      <c r="C93">
        <f>IFERROR(INDEX(資格取込!$S$6:$S$205,MATCH(8&amp;"_"&amp;1,資格取込!$Z$6:$Z$205,0)),"")</f>
        <v/>
      </c>
      <c r="D93">
        <f>IFERROR(INDEX(資格取込!$R$6:$R$205,MATCH(8&amp;"_"&amp;1,資格取込!$Z$6:$Z$205,0)),"")</f>
        <v/>
      </c>
      <c r="E93">
        <f>IF(D93="","",IFERROR(VLOOKUP(D93,資格マスタ!$A:$B,2,FALSE),D93))</f>
        <v/>
      </c>
      <c r="F93">
        <f>IF(E93="","",IF(C93="",DATE(9999,1,1),C93))</f>
        <v/>
      </c>
      <c r="G93">
        <f>IF(E93="","",COUNTIFS($F$87:$F$98,"&lt;"&amp;F93,$F$87:$F$98,"&lt;&gt;")+COUNTIFS($F$87:$F$98,F93,$B$87:$B$98,"&lt;"&amp;B93)+1)</f>
        <v/>
      </c>
      <c r="H93">
        <f>IF(OR(E93="",C93=""),"",IF(C93&gt;=DATE(2019,5,1),"令和"&amp;(YEAR(C93)-2018),IF(C93&gt;=DATE(1989,1,8),"平成"&amp;(YEAR(C93)-1988),"昭和"&amp;(YEAR(C93)-1925)))&amp;"年"&amp;MONTH(C93)&amp;"月")</f>
        <v/>
      </c>
    </row>
    <row r="94">
      <c r="A94" t="n">
        <v>8</v>
      </c>
      <c r="B94" t="n">
        <v>8</v>
      </c>
      <c r="C94">
        <f>IFERROR(INDEX(資格取込!$S$6:$S$205,MATCH(8&amp;"_"&amp;2,資格取込!$Z$6:$Z$205,0)),"")</f>
        <v/>
      </c>
      <c r="D94">
        <f>IFERROR(INDEX(資格取込!$R$6:$R$205,MATCH(8&amp;"_"&amp;2,資格取込!$Z$6:$Z$205,0)),"")</f>
        <v/>
      </c>
      <c r="E94">
        <f>IF(D94="","",IFERROR(VLOOKUP(D94,資格マスタ!$A:$B,2,FALSE),D94))</f>
        <v/>
      </c>
      <c r="F94">
        <f>IF(E94="","",IF(C94="",DATE(9999,1,1),C94))</f>
        <v/>
      </c>
      <c r="G94">
        <f>IF(E94="","",COUNTIFS($F$87:$F$98,"&lt;"&amp;F94,$F$87:$F$98,"&lt;&gt;")+COUNTIFS($F$87:$F$98,F94,$B$87:$B$98,"&lt;"&amp;B94)+1)</f>
        <v/>
      </c>
      <c r="H94">
        <f>IF(OR(E94="",C94=""),"",IF(C94&gt;=DATE(2019,5,1),"令和"&amp;(YEAR(C94)-2018),IF(C94&gt;=DATE(1989,1,8),"平成"&amp;(YEAR(C94)-1988),"昭和"&amp;(YEAR(C94)-1925)))&amp;"年"&amp;MONTH(C94)&amp;"月")</f>
        <v/>
      </c>
    </row>
    <row r="95">
      <c r="A95" t="n">
        <v>8</v>
      </c>
      <c r="B95" t="n">
        <v>9</v>
      </c>
      <c r="C95">
        <f>IFERROR(INDEX(資格取込!$S$6:$S$205,MATCH(8&amp;"_"&amp;3,資格取込!$Z$6:$Z$205,0)),"")</f>
        <v/>
      </c>
      <c r="D95">
        <f>IFERROR(INDEX(資格取込!$R$6:$R$205,MATCH(8&amp;"_"&amp;3,資格取込!$Z$6:$Z$205,0)),"")</f>
        <v/>
      </c>
      <c r="E95">
        <f>IF(D95="","",IFERROR(VLOOKUP(D95,資格マスタ!$A:$B,2,FALSE),D95))</f>
        <v/>
      </c>
      <c r="F95">
        <f>IF(E95="","",IF(C95="",DATE(9999,1,1),C95))</f>
        <v/>
      </c>
      <c r="G95">
        <f>IF(E95="","",COUNTIFS($F$87:$F$98,"&lt;"&amp;F95,$F$87:$F$98,"&lt;&gt;")+COUNTIFS($F$87:$F$98,F95,$B$87:$B$98,"&lt;"&amp;B95)+1)</f>
        <v/>
      </c>
      <c r="H95">
        <f>IF(OR(E95="",C95=""),"",IF(C95&gt;=DATE(2019,5,1),"令和"&amp;(YEAR(C95)-2018),IF(C95&gt;=DATE(1989,1,8),"平成"&amp;(YEAR(C95)-1988),"昭和"&amp;(YEAR(C95)-1925)))&amp;"年"&amp;MONTH(C95)&amp;"月")</f>
        <v/>
      </c>
    </row>
    <row r="96">
      <c r="A96" t="n">
        <v>8</v>
      </c>
      <c r="B96" t="n">
        <v>10</v>
      </c>
      <c r="C96">
        <f>IFERROR(INDEX(資格取込!$S$6:$S$205,MATCH(8&amp;"_"&amp;4,資格取込!$Z$6:$Z$205,0)),"")</f>
        <v/>
      </c>
      <c r="D96">
        <f>IFERROR(INDEX(資格取込!$R$6:$R$205,MATCH(8&amp;"_"&amp;4,資格取込!$Z$6:$Z$205,0)),"")</f>
        <v/>
      </c>
      <c r="E96">
        <f>IF(D96="","",IFERROR(VLOOKUP(D96,資格マスタ!$A:$B,2,FALSE),D96))</f>
        <v/>
      </c>
      <c r="F96">
        <f>IF(E96="","",IF(C96="",DATE(9999,1,1),C96))</f>
        <v/>
      </c>
      <c r="G96">
        <f>IF(E96="","",COUNTIFS($F$87:$F$98,"&lt;"&amp;F96,$F$87:$F$98,"&lt;&gt;")+COUNTIFS($F$87:$F$98,F96,$B$87:$B$98,"&lt;"&amp;B96)+1)</f>
        <v/>
      </c>
      <c r="H96">
        <f>IF(OR(E96="",C96=""),"",IF(C96&gt;=DATE(2019,5,1),"令和"&amp;(YEAR(C96)-2018),IF(C96&gt;=DATE(1989,1,8),"平成"&amp;(YEAR(C96)-1988),"昭和"&amp;(YEAR(C96)-1925)))&amp;"年"&amp;MONTH(C96)&amp;"月")</f>
        <v/>
      </c>
    </row>
    <row r="97">
      <c r="A97" t="n">
        <v>8</v>
      </c>
      <c r="B97" t="n">
        <v>11</v>
      </c>
      <c r="C97">
        <f>IFERROR(INDEX(資格取込!$S$6:$S$205,MATCH(8&amp;"_"&amp;5,資格取込!$Z$6:$Z$205,0)),"")</f>
        <v/>
      </c>
      <c r="D97">
        <f>IFERROR(INDEX(資格取込!$R$6:$R$205,MATCH(8&amp;"_"&amp;5,資格取込!$Z$6:$Z$205,0)),"")</f>
        <v/>
      </c>
      <c r="E97">
        <f>IF(D97="","",IFERROR(VLOOKUP(D97,資格マスタ!$A:$B,2,FALSE),D97))</f>
        <v/>
      </c>
      <c r="F97">
        <f>IF(E97="","",IF(C97="",DATE(9999,1,1),C97))</f>
        <v/>
      </c>
      <c r="G97">
        <f>IF(E97="","",COUNTIFS($F$87:$F$98,"&lt;"&amp;F97,$F$87:$F$98,"&lt;&gt;")+COUNTIFS($F$87:$F$98,F97,$B$87:$B$98,"&lt;"&amp;B97)+1)</f>
        <v/>
      </c>
      <c r="H97">
        <f>IF(OR(E97="",C97=""),"",IF(C97&gt;=DATE(2019,5,1),"令和"&amp;(YEAR(C97)-2018),IF(C97&gt;=DATE(1989,1,8),"平成"&amp;(YEAR(C97)-1988),"昭和"&amp;(YEAR(C97)-1925)))&amp;"年"&amp;MONTH(C97)&amp;"月")</f>
        <v/>
      </c>
    </row>
    <row r="98">
      <c r="A98" t="n">
        <v>8</v>
      </c>
      <c r="B98" t="n">
        <v>12</v>
      </c>
      <c r="C98">
        <f>IFERROR(INDEX(資格取込!$S$6:$S$205,MATCH(8&amp;"_"&amp;6,資格取込!$Z$6:$Z$205,0)),"")</f>
        <v/>
      </c>
      <c r="D98">
        <f>IFERROR(INDEX(資格取込!$R$6:$R$205,MATCH(8&amp;"_"&amp;6,資格取込!$Z$6:$Z$205,0)),"")</f>
        <v/>
      </c>
      <c r="E98">
        <f>IF(D98="","",IFERROR(VLOOKUP(D98,資格マスタ!$A:$B,2,FALSE),D98))</f>
        <v/>
      </c>
      <c r="F98">
        <f>IF(E98="","",IF(C98="",DATE(9999,1,1),C98))</f>
        <v/>
      </c>
      <c r="G98">
        <f>IF(E98="","",COUNTIFS($F$87:$F$98,"&lt;"&amp;F98,$F$87:$F$98,"&lt;&gt;")+COUNTIFS($F$87:$F$98,F98,$B$87:$B$98,"&lt;"&amp;B98)+1)</f>
        <v/>
      </c>
      <c r="H98">
        <f>IF(OR(E98="",C98=""),"",IF(C98&gt;=DATE(2019,5,1),"令和"&amp;(YEAR(C98)-2018),IF(C98&gt;=DATE(1989,1,8),"平成"&amp;(YEAR(C98)-1988),"昭和"&amp;(YEAR(C98)-1925)))&amp;"年"&amp;MONTH(C98)&amp;"月")</f>
        <v/>
      </c>
    </row>
    <row r="99">
      <c r="A99" t="n">
        <v>9</v>
      </c>
      <c r="B99" t="n">
        <v>1</v>
      </c>
      <c r="C99" s="132">
        <f>IFERROR(IF(ISNUMBER(入力!O13),入力!O13,DATEVALUE(入力!O13)),"")</f>
        <v/>
      </c>
      <c r="D99">
        <f>IF(入力!N13="","",入力!N13)</f>
        <v/>
      </c>
      <c r="E99">
        <f>IF(D99="","",IFERROR(VLOOKUP(D99,資格マスタ!$A:$B,2,FALSE),D99))</f>
        <v/>
      </c>
      <c r="F99">
        <f>IF(E99="","",IF(C99="",DATE(9999,1,1),C99))</f>
        <v/>
      </c>
      <c r="G99">
        <f>IF(E99="","",COUNTIFS($F$99:$F$110,"&lt;"&amp;F99,$F$99:$F$110,"&lt;&gt;")+COUNTIFS($F$99:$F$110,F99,$B$99:$B$110,"&lt;"&amp;B99)+1)</f>
        <v/>
      </c>
      <c r="H99">
        <f>IF(OR(E99="",C99=""),"",IF(C99&gt;=DATE(2019,5,1),"令和"&amp;(YEAR(C99)-2018),IF(C99&gt;=DATE(1989,1,8),"平成"&amp;(YEAR(C99)-1988),"昭和"&amp;(YEAR(C99)-1925)))&amp;"年"&amp;MONTH(C99)&amp;"月")</f>
        <v/>
      </c>
    </row>
    <row r="100">
      <c r="A100" t="n">
        <v>9</v>
      </c>
      <c r="B100" t="n">
        <v>2</v>
      </c>
      <c r="C100">
        <f>IFERROR(IF(ISNUMBER(入力!Q13),入力!Q13,DATEVALUE(入力!Q13)),"")</f>
        <v/>
      </c>
      <c r="D100">
        <f>IF(入力!P13="","",入力!P13)</f>
        <v/>
      </c>
      <c r="E100">
        <f>IF(D100="","",IFERROR(VLOOKUP(D100,資格マスタ!$A:$B,2,FALSE),D100))</f>
        <v/>
      </c>
      <c r="F100">
        <f>IF(E100="","",IF(C100="",DATE(9999,1,1),C100))</f>
        <v/>
      </c>
      <c r="G100">
        <f>IF(E100="","",COUNTIFS($F$99:$F$110,"&lt;"&amp;F100,$F$99:$F$110,"&lt;&gt;")+COUNTIFS($F$99:$F$110,F100,$B$99:$B$110,"&lt;"&amp;B100)+1)</f>
        <v/>
      </c>
      <c r="H100">
        <f>IF(OR(E100="",C100=""),"",IF(C100&gt;=DATE(2019,5,1),"令和"&amp;(YEAR(C100)-2018),IF(C100&gt;=DATE(1989,1,8),"平成"&amp;(YEAR(C100)-1988),"昭和"&amp;(YEAR(C100)-1925)))&amp;"年"&amp;MONTH(C100)&amp;"月")</f>
        <v/>
      </c>
    </row>
    <row r="101">
      <c r="A101" t="n">
        <v>9</v>
      </c>
      <c r="B101" t="n">
        <v>3</v>
      </c>
      <c r="C101">
        <f>IFERROR(IF(ISNUMBER(入力!S13),入力!S13,DATEVALUE(入力!S13)),"")</f>
        <v/>
      </c>
      <c r="D101">
        <f>IF(入力!R13="","",入力!R13)</f>
        <v/>
      </c>
      <c r="E101">
        <f>IF(D101="","",IFERROR(VLOOKUP(D101,資格マスタ!$A:$B,2,FALSE),D101))</f>
        <v/>
      </c>
      <c r="F101">
        <f>IF(E101="","",IF(C101="",DATE(9999,1,1),C101))</f>
        <v/>
      </c>
      <c r="G101">
        <f>IF(E101="","",COUNTIFS($F$99:$F$110,"&lt;"&amp;F101,$F$99:$F$110,"&lt;&gt;")+COUNTIFS($F$99:$F$110,F101,$B$99:$B$110,"&lt;"&amp;B101)+1)</f>
        <v/>
      </c>
      <c r="H101">
        <f>IF(OR(E101="",C101=""),"",IF(C101&gt;=DATE(2019,5,1),"令和"&amp;(YEAR(C101)-2018),IF(C101&gt;=DATE(1989,1,8),"平成"&amp;(YEAR(C101)-1988),"昭和"&amp;(YEAR(C101)-1925)))&amp;"年"&amp;MONTH(C101)&amp;"月")</f>
        <v/>
      </c>
    </row>
    <row r="102">
      <c r="A102" t="n">
        <v>9</v>
      </c>
      <c r="B102" t="n">
        <v>4</v>
      </c>
      <c r="C102">
        <f>IFERROR(IF(ISNUMBER(入力!U13),入力!U13,DATEVALUE(入力!U13)),"")</f>
        <v/>
      </c>
      <c r="D102">
        <f>IF(入力!T13="","",入力!T13)</f>
        <v/>
      </c>
      <c r="E102">
        <f>IF(D102="","",IFERROR(VLOOKUP(D102,資格マスタ!$A:$B,2,FALSE),D102))</f>
        <v/>
      </c>
      <c r="F102">
        <f>IF(E102="","",IF(C102="",DATE(9999,1,1),C102))</f>
        <v/>
      </c>
      <c r="G102">
        <f>IF(E102="","",COUNTIFS($F$99:$F$110,"&lt;"&amp;F102,$F$99:$F$110,"&lt;&gt;")+COUNTIFS($F$99:$F$110,F102,$B$99:$B$110,"&lt;"&amp;B102)+1)</f>
        <v/>
      </c>
      <c r="H102">
        <f>IF(OR(E102="",C102=""),"",IF(C102&gt;=DATE(2019,5,1),"令和"&amp;(YEAR(C102)-2018),IF(C102&gt;=DATE(1989,1,8),"平成"&amp;(YEAR(C102)-1988),"昭和"&amp;(YEAR(C102)-1925)))&amp;"年"&amp;MONTH(C102)&amp;"月")</f>
        <v/>
      </c>
    </row>
    <row r="103">
      <c r="A103" t="n">
        <v>9</v>
      </c>
      <c r="B103" t="n">
        <v>5</v>
      </c>
      <c r="C103">
        <f>IFERROR(IF(ISNUMBER(入力!W13),入力!W13,DATEVALUE(入力!W13)),"")</f>
        <v/>
      </c>
      <c r="D103">
        <f>IF(入力!V13="","",入力!V13)</f>
        <v/>
      </c>
      <c r="E103">
        <f>IF(D103="","",IFERROR(VLOOKUP(D103,資格マスタ!$A:$B,2,FALSE),D103))</f>
        <v/>
      </c>
      <c r="F103">
        <f>IF(E103="","",IF(C103="",DATE(9999,1,1),C103))</f>
        <v/>
      </c>
      <c r="G103">
        <f>IF(E103="","",COUNTIFS($F$99:$F$110,"&lt;"&amp;F103,$F$99:$F$110,"&lt;&gt;")+COUNTIFS($F$99:$F$110,F103,$B$99:$B$110,"&lt;"&amp;B103)+1)</f>
        <v/>
      </c>
      <c r="H103">
        <f>IF(OR(E103="",C103=""),"",IF(C103&gt;=DATE(2019,5,1),"令和"&amp;(YEAR(C103)-2018),IF(C103&gt;=DATE(1989,1,8),"平成"&amp;(YEAR(C103)-1988),"昭和"&amp;(YEAR(C103)-1925)))&amp;"年"&amp;MONTH(C103)&amp;"月")</f>
        <v/>
      </c>
    </row>
    <row r="104">
      <c r="A104" t="n">
        <v>9</v>
      </c>
      <c r="B104" t="n">
        <v>6</v>
      </c>
      <c r="C104">
        <f>IFERROR(IF(ISNUMBER(入力!Y13),入力!Y13,DATEVALUE(入力!Y13)),"")</f>
        <v/>
      </c>
      <c r="D104">
        <f>IF(入力!X13="","",入力!X13)</f>
        <v/>
      </c>
      <c r="E104">
        <f>IF(D104="","",IFERROR(VLOOKUP(D104,資格マスタ!$A:$B,2,FALSE),D104))</f>
        <v/>
      </c>
      <c r="F104">
        <f>IF(E104="","",IF(C104="",DATE(9999,1,1),C104))</f>
        <v/>
      </c>
      <c r="G104">
        <f>IF(E104="","",COUNTIFS($F$99:$F$110,"&lt;"&amp;F104,$F$99:$F$110,"&lt;&gt;")+COUNTIFS($F$99:$F$110,F104,$B$99:$B$110,"&lt;"&amp;B104)+1)</f>
        <v/>
      </c>
      <c r="H104">
        <f>IF(OR(E104="",C104=""),"",IF(C104&gt;=DATE(2019,5,1),"令和"&amp;(YEAR(C104)-2018),IF(C104&gt;=DATE(1989,1,8),"平成"&amp;(YEAR(C104)-1988),"昭和"&amp;(YEAR(C104)-1925)))&amp;"年"&amp;MONTH(C104)&amp;"月")</f>
        <v/>
      </c>
    </row>
    <row r="105">
      <c r="A105" t="n">
        <v>9</v>
      </c>
      <c r="B105" t="n">
        <v>7</v>
      </c>
      <c r="C105">
        <f>IFERROR(INDEX(資格取込!$S$6:$S$205,MATCH(9&amp;"_"&amp;1,資格取込!$Z$6:$Z$205,0)),"")</f>
        <v/>
      </c>
      <c r="D105">
        <f>IFERROR(INDEX(資格取込!$R$6:$R$205,MATCH(9&amp;"_"&amp;1,資格取込!$Z$6:$Z$205,0)),"")</f>
        <v/>
      </c>
      <c r="E105">
        <f>IF(D105="","",IFERROR(VLOOKUP(D105,資格マスタ!$A:$B,2,FALSE),D105))</f>
        <v/>
      </c>
      <c r="F105">
        <f>IF(E105="","",IF(C105="",DATE(9999,1,1),C105))</f>
        <v/>
      </c>
      <c r="G105">
        <f>IF(E105="","",COUNTIFS($F$99:$F$110,"&lt;"&amp;F105,$F$99:$F$110,"&lt;&gt;")+COUNTIFS($F$99:$F$110,F105,$B$99:$B$110,"&lt;"&amp;B105)+1)</f>
        <v/>
      </c>
      <c r="H105">
        <f>IF(OR(E105="",C105=""),"",IF(C105&gt;=DATE(2019,5,1),"令和"&amp;(YEAR(C105)-2018),IF(C105&gt;=DATE(1989,1,8),"平成"&amp;(YEAR(C105)-1988),"昭和"&amp;(YEAR(C105)-1925)))&amp;"年"&amp;MONTH(C105)&amp;"月")</f>
        <v/>
      </c>
    </row>
    <row r="106">
      <c r="A106" t="n">
        <v>9</v>
      </c>
      <c r="B106" t="n">
        <v>8</v>
      </c>
      <c r="C106">
        <f>IFERROR(INDEX(資格取込!$S$6:$S$205,MATCH(9&amp;"_"&amp;2,資格取込!$Z$6:$Z$205,0)),"")</f>
        <v/>
      </c>
      <c r="D106">
        <f>IFERROR(INDEX(資格取込!$R$6:$R$205,MATCH(9&amp;"_"&amp;2,資格取込!$Z$6:$Z$205,0)),"")</f>
        <v/>
      </c>
      <c r="E106">
        <f>IF(D106="","",IFERROR(VLOOKUP(D106,資格マスタ!$A:$B,2,FALSE),D106))</f>
        <v/>
      </c>
      <c r="F106">
        <f>IF(E106="","",IF(C106="",DATE(9999,1,1),C106))</f>
        <v/>
      </c>
      <c r="G106">
        <f>IF(E106="","",COUNTIFS($F$99:$F$110,"&lt;"&amp;F106,$F$99:$F$110,"&lt;&gt;")+COUNTIFS($F$99:$F$110,F106,$B$99:$B$110,"&lt;"&amp;B106)+1)</f>
        <v/>
      </c>
      <c r="H106">
        <f>IF(OR(E106="",C106=""),"",IF(C106&gt;=DATE(2019,5,1),"令和"&amp;(YEAR(C106)-2018),IF(C106&gt;=DATE(1989,1,8),"平成"&amp;(YEAR(C106)-1988),"昭和"&amp;(YEAR(C106)-1925)))&amp;"年"&amp;MONTH(C106)&amp;"月")</f>
        <v/>
      </c>
    </row>
    <row r="107">
      <c r="A107" t="n">
        <v>9</v>
      </c>
      <c r="B107" t="n">
        <v>9</v>
      </c>
      <c r="C107">
        <f>IFERROR(INDEX(資格取込!$S$6:$S$205,MATCH(9&amp;"_"&amp;3,資格取込!$Z$6:$Z$205,0)),"")</f>
        <v/>
      </c>
      <c r="D107">
        <f>IFERROR(INDEX(資格取込!$R$6:$R$205,MATCH(9&amp;"_"&amp;3,資格取込!$Z$6:$Z$205,0)),"")</f>
        <v/>
      </c>
      <c r="E107">
        <f>IF(D107="","",IFERROR(VLOOKUP(D107,資格マスタ!$A:$B,2,FALSE),D107))</f>
        <v/>
      </c>
      <c r="F107">
        <f>IF(E107="","",IF(C107="",DATE(9999,1,1),C107))</f>
        <v/>
      </c>
      <c r="G107">
        <f>IF(E107="","",COUNTIFS($F$99:$F$110,"&lt;"&amp;F107,$F$99:$F$110,"&lt;&gt;")+COUNTIFS($F$99:$F$110,F107,$B$99:$B$110,"&lt;"&amp;B107)+1)</f>
        <v/>
      </c>
      <c r="H107">
        <f>IF(OR(E107="",C107=""),"",IF(C107&gt;=DATE(2019,5,1),"令和"&amp;(YEAR(C107)-2018),IF(C107&gt;=DATE(1989,1,8),"平成"&amp;(YEAR(C107)-1988),"昭和"&amp;(YEAR(C107)-1925)))&amp;"年"&amp;MONTH(C107)&amp;"月")</f>
        <v/>
      </c>
    </row>
    <row r="108">
      <c r="A108" t="n">
        <v>9</v>
      </c>
      <c r="B108" t="n">
        <v>10</v>
      </c>
      <c r="C108">
        <f>IFERROR(INDEX(資格取込!$S$6:$S$205,MATCH(9&amp;"_"&amp;4,資格取込!$Z$6:$Z$205,0)),"")</f>
        <v/>
      </c>
      <c r="D108">
        <f>IFERROR(INDEX(資格取込!$R$6:$R$205,MATCH(9&amp;"_"&amp;4,資格取込!$Z$6:$Z$205,0)),"")</f>
        <v/>
      </c>
      <c r="E108">
        <f>IF(D108="","",IFERROR(VLOOKUP(D108,資格マスタ!$A:$B,2,FALSE),D108))</f>
        <v/>
      </c>
      <c r="F108">
        <f>IF(E108="","",IF(C108="",DATE(9999,1,1),C108))</f>
        <v/>
      </c>
      <c r="G108">
        <f>IF(E108="","",COUNTIFS($F$99:$F$110,"&lt;"&amp;F108,$F$99:$F$110,"&lt;&gt;")+COUNTIFS($F$99:$F$110,F108,$B$99:$B$110,"&lt;"&amp;B108)+1)</f>
        <v/>
      </c>
      <c r="H108">
        <f>IF(OR(E108="",C108=""),"",IF(C108&gt;=DATE(2019,5,1),"令和"&amp;(YEAR(C108)-2018),IF(C108&gt;=DATE(1989,1,8),"平成"&amp;(YEAR(C108)-1988),"昭和"&amp;(YEAR(C108)-1925)))&amp;"年"&amp;MONTH(C108)&amp;"月")</f>
        <v/>
      </c>
    </row>
    <row r="109">
      <c r="A109" t="n">
        <v>9</v>
      </c>
      <c r="B109" t="n">
        <v>11</v>
      </c>
      <c r="C109">
        <f>IFERROR(INDEX(資格取込!$S$6:$S$205,MATCH(9&amp;"_"&amp;5,資格取込!$Z$6:$Z$205,0)),"")</f>
        <v/>
      </c>
      <c r="D109">
        <f>IFERROR(INDEX(資格取込!$R$6:$R$205,MATCH(9&amp;"_"&amp;5,資格取込!$Z$6:$Z$205,0)),"")</f>
        <v/>
      </c>
      <c r="E109">
        <f>IF(D109="","",IFERROR(VLOOKUP(D109,資格マスタ!$A:$B,2,FALSE),D109))</f>
        <v/>
      </c>
      <c r="F109">
        <f>IF(E109="","",IF(C109="",DATE(9999,1,1),C109))</f>
        <v/>
      </c>
      <c r="G109">
        <f>IF(E109="","",COUNTIFS($F$99:$F$110,"&lt;"&amp;F109,$F$99:$F$110,"&lt;&gt;")+COUNTIFS($F$99:$F$110,F109,$B$99:$B$110,"&lt;"&amp;B109)+1)</f>
        <v/>
      </c>
      <c r="H109">
        <f>IF(OR(E109="",C109=""),"",IF(C109&gt;=DATE(2019,5,1),"令和"&amp;(YEAR(C109)-2018),IF(C109&gt;=DATE(1989,1,8),"平成"&amp;(YEAR(C109)-1988),"昭和"&amp;(YEAR(C109)-1925)))&amp;"年"&amp;MONTH(C109)&amp;"月")</f>
        <v/>
      </c>
    </row>
    <row r="110">
      <c r="A110" t="n">
        <v>9</v>
      </c>
      <c r="B110" t="n">
        <v>12</v>
      </c>
      <c r="C110">
        <f>IFERROR(INDEX(資格取込!$S$6:$S$205,MATCH(9&amp;"_"&amp;6,資格取込!$Z$6:$Z$205,0)),"")</f>
        <v/>
      </c>
      <c r="D110">
        <f>IFERROR(INDEX(資格取込!$R$6:$R$205,MATCH(9&amp;"_"&amp;6,資格取込!$Z$6:$Z$205,0)),"")</f>
        <v/>
      </c>
      <c r="E110">
        <f>IF(D110="","",IFERROR(VLOOKUP(D110,資格マスタ!$A:$B,2,FALSE),D110))</f>
        <v/>
      </c>
      <c r="F110">
        <f>IF(E110="","",IF(C110="",DATE(9999,1,1),C110))</f>
        <v/>
      </c>
      <c r="G110">
        <f>IF(E110="","",COUNTIFS($F$99:$F$110,"&lt;"&amp;F110,$F$99:$F$110,"&lt;&gt;")+COUNTIFS($F$99:$F$110,F110,$B$99:$B$110,"&lt;"&amp;B110)+1)</f>
        <v/>
      </c>
      <c r="H110">
        <f>IF(OR(E110="",C110=""),"",IF(C110&gt;=DATE(2019,5,1),"令和"&amp;(YEAR(C110)-2018),IF(C110&gt;=DATE(1989,1,8),"平成"&amp;(YEAR(C110)-1988),"昭和"&amp;(YEAR(C110)-1925)))&amp;"年"&amp;MONTH(C110)&amp;"月")</f>
        <v/>
      </c>
    </row>
    <row r="111">
      <c r="A111" t="n">
        <v>10</v>
      </c>
      <c r="B111" t="n">
        <v>1</v>
      </c>
      <c r="C111" s="132">
        <f>IFERROR(IF(ISNUMBER(入力!O14),入力!O14,DATEVALUE(入力!O14)),"")</f>
        <v/>
      </c>
      <c r="D111">
        <f>IF(入力!N14="","",入力!N14)</f>
        <v/>
      </c>
      <c r="E111">
        <f>IF(D111="","",IFERROR(VLOOKUP(D111,資格マスタ!$A:$B,2,FALSE),D111))</f>
        <v/>
      </c>
      <c r="F111">
        <f>IF(E111="","",IF(C111="",DATE(9999,1,1),C111))</f>
        <v/>
      </c>
      <c r="G111">
        <f>IF(E111="","",COUNTIFS($F$111:$F$122,"&lt;"&amp;F111,$F$111:$F$122,"&lt;&gt;")+COUNTIFS($F$111:$F$122,F111,$B$111:$B$122,"&lt;"&amp;B111)+1)</f>
        <v/>
      </c>
      <c r="H111">
        <f>IF(OR(E111="",C111=""),"",IF(C111&gt;=DATE(2019,5,1),"令和"&amp;(YEAR(C111)-2018),IF(C111&gt;=DATE(1989,1,8),"平成"&amp;(YEAR(C111)-1988),"昭和"&amp;(YEAR(C111)-1925)))&amp;"年"&amp;MONTH(C111)&amp;"月")</f>
        <v/>
      </c>
    </row>
    <row r="112">
      <c r="A112" t="n">
        <v>10</v>
      </c>
      <c r="B112" t="n">
        <v>2</v>
      </c>
      <c r="C112">
        <f>IFERROR(IF(ISNUMBER(入力!Q14),入力!Q14,DATEVALUE(入力!Q14)),"")</f>
        <v/>
      </c>
      <c r="D112">
        <f>IF(入力!P14="","",入力!P14)</f>
        <v/>
      </c>
      <c r="E112">
        <f>IF(D112="","",IFERROR(VLOOKUP(D112,資格マスタ!$A:$B,2,FALSE),D112))</f>
        <v/>
      </c>
      <c r="F112">
        <f>IF(E112="","",IF(C112="",DATE(9999,1,1),C112))</f>
        <v/>
      </c>
      <c r="G112">
        <f>IF(E112="","",COUNTIFS($F$111:$F$122,"&lt;"&amp;F112,$F$111:$F$122,"&lt;&gt;")+COUNTIFS($F$111:$F$122,F112,$B$111:$B$122,"&lt;"&amp;B112)+1)</f>
        <v/>
      </c>
      <c r="H112">
        <f>IF(OR(E112="",C112=""),"",IF(C112&gt;=DATE(2019,5,1),"令和"&amp;(YEAR(C112)-2018),IF(C112&gt;=DATE(1989,1,8),"平成"&amp;(YEAR(C112)-1988),"昭和"&amp;(YEAR(C112)-1925)))&amp;"年"&amp;MONTH(C112)&amp;"月")</f>
        <v/>
      </c>
    </row>
    <row r="113">
      <c r="A113" t="n">
        <v>10</v>
      </c>
      <c r="B113" t="n">
        <v>3</v>
      </c>
      <c r="C113">
        <f>IFERROR(IF(ISNUMBER(入力!S14),入力!S14,DATEVALUE(入力!S14)),"")</f>
        <v/>
      </c>
      <c r="D113">
        <f>IF(入力!R14="","",入力!R14)</f>
        <v/>
      </c>
      <c r="E113">
        <f>IF(D113="","",IFERROR(VLOOKUP(D113,資格マスタ!$A:$B,2,FALSE),D113))</f>
        <v/>
      </c>
      <c r="F113">
        <f>IF(E113="","",IF(C113="",DATE(9999,1,1),C113))</f>
        <v/>
      </c>
      <c r="G113">
        <f>IF(E113="","",COUNTIFS($F$111:$F$122,"&lt;"&amp;F113,$F$111:$F$122,"&lt;&gt;")+COUNTIFS($F$111:$F$122,F113,$B$111:$B$122,"&lt;"&amp;B113)+1)</f>
        <v/>
      </c>
      <c r="H113">
        <f>IF(OR(E113="",C113=""),"",IF(C113&gt;=DATE(2019,5,1),"令和"&amp;(YEAR(C113)-2018),IF(C113&gt;=DATE(1989,1,8),"平成"&amp;(YEAR(C113)-1988),"昭和"&amp;(YEAR(C113)-1925)))&amp;"年"&amp;MONTH(C113)&amp;"月")</f>
        <v/>
      </c>
    </row>
    <row r="114">
      <c r="A114" t="n">
        <v>10</v>
      </c>
      <c r="B114" t="n">
        <v>4</v>
      </c>
      <c r="C114">
        <f>IFERROR(IF(ISNUMBER(入力!U14),入力!U14,DATEVALUE(入力!U14)),"")</f>
        <v/>
      </c>
      <c r="D114">
        <f>IF(入力!T14="","",入力!T14)</f>
        <v/>
      </c>
      <c r="E114">
        <f>IF(D114="","",IFERROR(VLOOKUP(D114,資格マスタ!$A:$B,2,FALSE),D114))</f>
        <v/>
      </c>
      <c r="F114">
        <f>IF(E114="","",IF(C114="",DATE(9999,1,1),C114))</f>
        <v/>
      </c>
      <c r="G114">
        <f>IF(E114="","",COUNTIFS($F$111:$F$122,"&lt;"&amp;F114,$F$111:$F$122,"&lt;&gt;")+COUNTIFS($F$111:$F$122,F114,$B$111:$B$122,"&lt;"&amp;B114)+1)</f>
        <v/>
      </c>
      <c r="H114">
        <f>IF(OR(E114="",C114=""),"",IF(C114&gt;=DATE(2019,5,1),"令和"&amp;(YEAR(C114)-2018),IF(C114&gt;=DATE(1989,1,8),"平成"&amp;(YEAR(C114)-1988),"昭和"&amp;(YEAR(C114)-1925)))&amp;"年"&amp;MONTH(C114)&amp;"月")</f>
        <v/>
      </c>
    </row>
    <row r="115">
      <c r="A115" t="n">
        <v>10</v>
      </c>
      <c r="B115" t="n">
        <v>5</v>
      </c>
      <c r="C115">
        <f>IFERROR(IF(ISNUMBER(入力!W14),入力!W14,DATEVALUE(入力!W14)),"")</f>
        <v/>
      </c>
      <c r="D115">
        <f>IF(入力!V14="","",入力!V14)</f>
        <v/>
      </c>
      <c r="E115">
        <f>IF(D115="","",IFERROR(VLOOKUP(D115,資格マスタ!$A:$B,2,FALSE),D115))</f>
        <v/>
      </c>
      <c r="F115">
        <f>IF(E115="","",IF(C115="",DATE(9999,1,1),C115))</f>
        <v/>
      </c>
      <c r="G115">
        <f>IF(E115="","",COUNTIFS($F$111:$F$122,"&lt;"&amp;F115,$F$111:$F$122,"&lt;&gt;")+COUNTIFS($F$111:$F$122,F115,$B$111:$B$122,"&lt;"&amp;B115)+1)</f>
        <v/>
      </c>
      <c r="H115">
        <f>IF(OR(E115="",C115=""),"",IF(C115&gt;=DATE(2019,5,1),"令和"&amp;(YEAR(C115)-2018),IF(C115&gt;=DATE(1989,1,8),"平成"&amp;(YEAR(C115)-1988),"昭和"&amp;(YEAR(C115)-1925)))&amp;"年"&amp;MONTH(C115)&amp;"月")</f>
        <v/>
      </c>
    </row>
    <row r="116">
      <c r="A116" t="n">
        <v>10</v>
      </c>
      <c r="B116" t="n">
        <v>6</v>
      </c>
      <c r="C116">
        <f>IFERROR(IF(ISNUMBER(入力!Y14),入力!Y14,DATEVALUE(入力!Y14)),"")</f>
        <v/>
      </c>
      <c r="D116">
        <f>IF(入力!X14="","",入力!X14)</f>
        <v/>
      </c>
      <c r="E116">
        <f>IF(D116="","",IFERROR(VLOOKUP(D116,資格マスタ!$A:$B,2,FALSE),D116))</f>
        <v/>
      </c>
      <c r="F116">
        <f>IF(E116="","",IF(C116="",DATE(9999,1,1),C116))</f>
        <v/>
      </c>
      <c r="G116">
        <f>IF(E116="","",COUNTIFS($F$111:$F$122,"&lt;"&amp;F116,$F$111:$F$122,"&lt;&gt;")+COUNTIFS($F$111:$F$122,F116,$B$111:$B$122,"&lt;"&amp;B116)+1)</f>
        <v/>
      </c>
      <c r="H116">
        <f>IF(OR(E116="",C116=""),"",IF(C116&gt;=DATE(2019,5,1),"令和"&amp;(YEAR(C116)-2018),IF(C116&gt;=DATE(1989,1,8),"平成"&amp;(YEAR(C116)-1988),"昭和"&amp;(YEAR(C116)-1925)))&amp;"年"&amp;MONTH(C116)&amp;"月")</f>
        <v/>
      </c>
    </row>
    <row r="117">
      <c r="A117" t="n">
        <v>10</v>
      </c>
      <c r="B117" t="n">
        <v>7</v>
      </c>
      <c r="C117">
        <f>IFERROR(INDEX(資格取込!$S$6:$S$205,MATCH(10&amp;"_"&amp;1,資格取込!$Z$6:$Z$205,0)),"")</f>
        <v/>
      </c>
      <c r="D117">
        <f>IFERROR(INDEX(資格取込!$R$6:$R$205,MATCH(10&amp;"_"&amp;1,資格取込!$Z$6:$Z$205,0)),"")</f>
        <v/>
      </c>
      <c r="E117">
        <f>IF(D117="","",IFERROR(VLOOKUP(D117,資格マスタ!$A:$B,2,FALSE),D117))</f>
        <v/>
      </c>
      <c r="F117">
        <f>IF(E117="","",IF(C117="",DATE(9999,1,1),C117))</f>
        <v/>
      </c>
      <c r="G117">
        <f>IF(E117="","",COUNTIFS($F$111:$F$122,"&lt;"&amp;F117,$F$111:$F$122,"&lt;&gt;")+COUNTIFS($F$111:$F$122,F117,$B$111:$B$122,"&lt;"&amp;B117)+1)</f>
        <v/>
      </c>
      <c r="H117">
        <f>IF(OR(E117="",C117=""),"",IF(C117&gt;=DATE(2019,5,1),"令和"&amp;(YEAR(C117)-2018),IF(C117&gt;=DATE(1989,1,8),"平成"&amp;(YEAR(C117)-1988),"昭和"&amp;(YEAR(C117)-1925)))&amp;"年"&amp;MONTH(C117)&amp;"月")</f>
        <v/>
      </c>
    </row>
    <row r="118">
      <c r="A118" t="n">
        <v>10</v>
      </c>
      <c r="B118" t="n">
        <v>8</v>
      </c>
      <c r="C118">
        <f>IFERROR(INDEX(資格取込!$S$6:$S$205,MATCH(10&amp;"_"&amp;2,資格取込!$Z$6:$Z$205,0)),"")</f>
        <v/>
      </c>
      <c r="D118">
        <f>IFERROR(INDEX(資格取込!$R$6:$R$205,MATCH(10&amp;"_"&amp;2,資格取込!$Z$6:$Z$205,0)),"")</f>
        <v/>
      </c>
      <c r="E118">
        <f>IF(D118="","",IFERROR(VLOOKUP(D118,資格マスタ!$A:$B,2,FALSE),D118))</f>
        <v/>
      </c>
      <c r="F118">
        <f>IF(E118="","",IF(C118="",DATE(9999,1,1),C118))</f>
        <v/>
      </c>
      <c r="G118">
        <f>IF(E118="","",COUNTIFS($F$111:$F$122,"&lt;"&amp;F118,$F$111:$F$122,"&lt;&gt;")+COUNTIFS($F$111:$F$122,F118,$B$111:$B$122,"&lt;"&amp;B118)+1)</f>
        <v/>
      </c>
      <c r="H118">
        <f>IF(OR(E118="",C118=""),"",IF(C118&gt;=DATE(2019,5,1),"令和"&amp;(YEAR(C118)-2018),IF(C118&gt;=DATE(1989,1,8),"平成"&amp;(YEAR(C118)-1988),"昭和"&amp;(YEAR(C118)-1925)))&amp;"年"&amp;MONTH(C118)&amp;"月")</f>
        <v/>
      </c>
    </row>
    <row r="119">
      <c r="A119" t="n">
        <v>10</v>
      </c>
      <c r="B119" t="n">
        <v>9</v>
      </c>
      <c r="C119">
        <f>IFERROR(INDEX(資格取込!$S$6:$S$205,MATCH(10&amp;"_"&amp;3,資格取込!$Z$6:$Z$205,0)),"")</f>
        <v/>
      </c>
      <c r="D119">
        <f>IFERROR(INDEX(資格取込!$R$6:$R$205,MATCH(10&amp;"_"&amp;3,資格取込!$Z$6:$Z$205,0)),"")</f>
        <v/>
      </c>
      <c r="E119">
        <f>IF(D119="","",IFERROR(VLOOKUP(D119,資格マスタ!$A:$B,2,FALSE),D119))</f>
        <v/>
      </c>
      <c r="F119">
        <f>IF(E119="","",IF(C119="",DATE(9999,1,1),C119))</f>
        <v/>
      </c>
      <c r="G119">
        <f>IF(E119="","",COUNTIFS($F$111:$F$122,"&lt;"&amp;F119,$F$111:$F$122,"&lt;&gt;")+COUNTIFS($F$111:$F$122,F119,$B$111:$B$122,"&lt;"&amp;B119)+1)</f>
        <v/>
      </c>
      <c r="H119">
        <f>IF(OR(E119="",C119=""),"",IF(C119&gt;=DATE(2019,5,1),"令和"&amp;(YEAR(C119)-2018),IF(C119&gt;=DATE(1989,1,8),"平成"&amp;(YEAR(C119)-1988),"昭和"&amp;(YEAR(C119)-1925)))&amp;"年"&amp;MONTH(C119)&amp;"月")</f>
        <v/>
      </c>
    </row>
    <row r="120">
      <c r="A120" t="n">
        <v>10</v>
      </c>
      <c r="B120" t="n">
        <v>10</v>
      </c>
      <c r="C120">
        <f>IFERROR(INDEX(資格取込!$S$6:$S$205,MATCH(10&amp;"_"&amp;4,資格取込!$Z$6:$Z$205,0)),"")</f>
        <v/>
      </c>
      <c r="D120">
        <f>IFERROR(INDEX(資格取込!$R$6:$R$205,MATCH(10&amp;"_"&amp;4,資格取込!$Z$6:$Z$205,0)),"")</f>
        <v/>
      </c>
      <c r="E120">
        <f>IF(D120="","",IFERROR(VLOOKUP(D120,資格マスタ!$A:$B,2,FALSE),D120))</f>
        <v/>
      </c>
      <c r="F120">
        <f>IF(E120="","",IF(C120="",DATE(9999,1,1),C120))</f>
        <v/>
      </c>
      <c r="G120">
        <f>IF(E120="","",COUNTIFS($F$111:$F$122,"&lt;"&amp;F120,$F$111:$F$122,"&lt;&gt;")+COUNTIFS($F$111:$F$122,F120,$B$111:$B$122,"&lt;"&amp;B120)+1)</f>
        <v/>
      </c>
      <c r="H120">
        <f>IF(OR(E120="",C120=""),"",IF(C120&gt;=DATE(2019,5,1),"令和"&amp;(YEAR(C120)-2018),IF(C120&gt;=DATE(1989,1,8),"平成"&amp;(YEAR(C120)-1988),"昭和"&amp;(YEAR(C120)-1925)))&amp;"年"&amp;MONTH(C120)&amp;"月")</f>
        <v/>
      </c>
    </row>
    <row r="121">
      <c r="A121" t="n">
        <v>10</v>
      </c>
      <c r="B121" t="n">
        <v>11</v>
      </c>
      <c r="C121">
        <f>IFERROR(INDEX(資格取込!$S$6:$S$205,MATCH(10&amp;"_"&amp;5,資格取込!$Z$6:$Z$205,0)),"")</f>
        <v/>
      </c>
      <c r="D121">
        <f>IFERROR(INDEX(資格取込!$R$6:$R$205,MATCH(10&amp;"_"&amp;5,資格取込!$Z$6:$Z$205,0)),"")</f>
        <v/>
      </c>
      <c r="E121">
        <f>IF(D121="","",IFERROR(VLOOKUP(D121,資格マスタ!$A:$B,2,FALSE),D121))</f>
        <v/>
      </c>
      <c r="F121">
        <f>IF(E121="","",IF(C121="",DATE(9999,1,1),C121))</f>
        <v/>
      </c>
      <c r="G121">
        <f>IF(E121="","",COUNTIFS($F$111:$F$122,"&lt;"&amp;F121,$F$111:$F$122,"&lt;&gt;")+COUNTIFS($F$111:$F$122,F121,$B$111:$B$122,"&lt;"&amp;B121)+1)</f>
        <v/>
      </c>
      <c r="H121">
        <f>IF(OR(E121="",C121=""),"",IF(C121&gt;=DATE(2019,5,1),"令和"&amp;(YEAR(C121)-2018),IF(C121&gt;=DATE(1989,1,8),"平成"&amp;(YEAR(C121)-1988),"昭和"&amp;(YEAR(C121)-1925)))&amp;"年"&amp;MONTH(C121)&amp;"月")</f>
        <v/>
      </c>
    </row>
    <row r="122">
      <c r="A122" t="n">
        <v>10</v>
      </c>
      <c r="B122" t="n">
        <v>12</v>
      </c>
      <c r="C122">
        <f>IFERROR(INDEX(資格取込!$S$6:$S$205,MATCH(10&amp;"_"&amp;6,資格取込!$Z$6:$Z$205,0)),"")</f>
        <v/>
      </c>
      <c r="D122">
        <f>IFERROR(INDEX(資格取込!$R$6:$R$205,MATCH(10&amp;"_"&amp;6,資格取込!$Z$6:$Z$205,0)),"")</f>
        <v/>
      </c>
      <c r="E122">
        <f>IF(D122="","",IFERROR(VLOOKUP(D122,資格マスタ!$A:$B,2,FALSE),D122))</f>
        <v/>
      </c>
      <c r="F122">
        <f>IF(E122="","",IF(C122="",DATE(9999,1,1),C122))</f>
        <v/>
      </c>
      <c r="G122">
        <f>IF(E122="","",COUNTIFS($F$111:$F$122,"&lt;"&amp;F122,$F$111:$F$122,"&lt;&gt;")+COUNTIFS($F$111:$F$122,F122,$B$111:$B$122,"&lt;"&amp;B122)+1)</f>
        <v/>
      </c>
      <c r="H122">
        <f>IF(OR(E122="",C122=""),"",IF(C122&gt;=DATE(2019,5,1),"令和"&amp;(YEAR(C122)-2018),IF(C122&gt;=DATE(1989,1,8),"平成"&amp;(YEAR(C122)-1988),"昭和"&amp;(YEAR(C122)-1925)))&amp;"年"&amp;MONTH(C122)&amp;"月")</f>
        <v/>
      </c>
    </row>
    <row r="123">
      <c r="A123" t="n">
        <v>11</v>
      </c>
      <c r="B123" t="n">
        <v>1</v>
      </c>
      <c r="C123" s="132">
        <f>IFERROR(IF(ISNUMBER(入力!O15),入力!O15,DATEVALUE(入力!O15)),"")</f>
        <v/>
      </c>
      <c r="D123">
        <f>IF(入力!N15="","",入力!N15)</f>
        <v/>
      </c>
      <c r="E123">
        <f>IF(D123="","",IFERROR(VLOOKUP(D123,資格マスタ!$A:$B,2,FALSE),D123))</f>
        <v/>
      </c>
      <c r="F123">
        <f>IF(E123="","",IF(C123="",DATE(9999,1,1),C123))</f>
        <v/>
      </c>
      <c r="G123">
        <f>IF(E123="","",COUNTIFS($F$123:$F$134,"&lt;"&amp;F123,$F$123:$F$134,"&lt;&gt;")+COUNTIFS($F$123:$F$134,F123,$B$123:$B$134,"&lt;"&amp;B123)+1)</f>
        <v/>
      </c>
      <c r="H123">
        <f>IF(OR(E123="",C123=""),"",IF(C123&gt;=DATE(2019,5,1),"令和"&amp;(YEAR(C123)-2018),IF(C123&gt;=DATE(1989,1,8),"平成"&amp;(YEAR(C123)-1988),"昭和"&amp;(YEAR(C123)-1925)))&amp;"年"&amp;MONTH(C123)&amp;"月")</f>
        <v/>
      </c>
    </row>
    <row r="124">
      <c r="A124" t="n">
        <v>11</v>
      </c>
      <c r="B124" t="n">
        <v>2</v>
      </c>
      <c r="C124">
        <f>IFERROR(IF(ISNUMBER(入力!Q15),入力!Q15,DATEVALUE(入力!Q15)),"")</f>
        <v/>
      </c>
      <c r="D124">
        <f>IF(入力!P15="","",入力!P15)</f>
        <v/>
      </c>
      <c r="E124">
        <f>IF(D124="","",IFERROR(VLOOKUP(D124,資格マスタ!$A:$B,2,FALSE),D124))</f>
        <v/>
      </c>
      <c r="F124">
        <f>IF(E124="","",IF(C124="",DATE(9999,1,1),C124))</f>
        <v/>
      </c>
      <c r="G124">
        <f>IF(E124="","",COUNTIFS($F$123:$F$134,"&lt;"&amp;F124,$F$123:$F$134,"&lt;&gt;")+COUNTIFS($F$123:$F$134,F124,$B$123:$B$134,"&lt;"&amp;B124)+1)</f>
        <v/>
      </c>
      <c r="H124">
        <f>IF(OR(E124="",C124=""),"",IF(C124&gt;=DATE(2019,5,1),"令和"&amp;(YEAR(C124)-2018),IF(C124&gt;=DATE(1989,1,8),"平成"&amp;(YEAR(C124)-1988),"昭和"&amp;(YEAR(C124)-1925)))&amp;"年"&amp;MONTH(C124)&amp;"月")</f>
        <v/>
      </c>
    </row>
    <row r="125">
      <c r="A125" t="n">
        <v>11</v>
      </c>
      <c r="B125" t="n">
        <v>3</v>
      </c>
      <c r="C125">
        <f>IFERROR(IF(ISNUMBER(入力!S15),入力!S15,DATEVALUE(入力!S15)),"")</f>
        <v/>
      </c>
      <c r="D125">
        <f>IF(入力!R15="","",入力!R15)</f>
        <v/>
      </c>
      <c r="E125">
        <f>IF(D125="","",IFERROR(VLOOKUP(D125,資格マスタ!$A:$B,2,FALSE),D125))</f>
        <v/>
      </c>
      <c r="F125">
        <f>IF(E125="","",IF(C125="",DATE(9999,1,1),C125))</f>
        <v/>
      </c>
      <c r="G125">
        <f>IF(E125="","",COUNTIFS($F$123:$F$134,"&lt;"&amp;F125,$F$123:$F$134,"&lt;&gt;")+COUNTIFS($F$123:$F$134,F125,$B$123:$B$134,"&lt;"&amp;B125)+1)</f>
        <v/>
      </c>
      <c r="H125">
        <f>IF(OR(E125="",C125=""),"",IF(C125&gt;=DATE(2019,5,1),"令和"&amp;(YEAR(C125)-2018),IF(C125&gt;=DATE(1989,1,8),"平成"&amp;(YEAR(C125)-1988),"昭和"&amp;(YEAR(C125)-1925)))&amp;"年"&amp;MONTH(C125)&amp;"月")</f>
        <v/>
      </c>
    </row>
    <row r="126">
      <c r="A126" t="n">
        <v>11</v>
      </c>
      <c r="B126" t="n">
        <v>4</v>
      </c>
      <c r="C126">
        <f>IFERROR(IF(ISNUMBER(入力!U15),入力!U15,DATEVALUE(入力!U15)),"")</f>
        <v/>
      </c>
      <c r="D126">
        <f>IF(入力!T15="","",入力!T15)</f>
        <v/>
      </c>
      <c r="E126">
        <f>IF(D126="","",IFERROR(VLOOKUP(D126,資格マスタ!$A:$B,2,FALSE),D126))</f>
        <v/>
      </c>
      <c r="F126">
        <f>IF(E126="","",IF(C126="",DATE(9999,1,1),C126))</f>
        <v/>
      </c>
      <c r="G126">
        <f>IF(E126="","",COUNTIFS($F$123:$F$134,"&lt;"&amp;F126,$F$123:$F$134,"&lt;&gt;")+COUNTIFS($F$123:$F$134,F126,$B$123:$B$134,"&lt;"&amp;B126)+1)</f>
        <v/>
      </c>
      <c r="H126">
        <f>IF(OR(E126="",C126=""),"",IF(C126&gt;=DATE(2019,5,1),"令和"&amp;(YEAR(C126)-2018),IF(C126&gt;=DATE(1989,1,8),"平成"&amp;(YEAR(C126)-1988),"昭和"&amp;(YEAR(C126)-1925)))&amp;"年"&amp;MONTH(C126)&amp;"月")</f>
        <v/>
      </c>
    </row>
    <row r="127">
      <c r="A127" t="n">
        <v>11</v>
      </c>
      <c r="B127" t="n">
        <v>5</v>
      </c>
      <c r="C127">
        <f>IFERROR(IF(ISNUMBER(入力!W15),入力!W15,DATEVALUE(入力!W15)),"")</f>
        <v/>
      </c>
      <c r="D127">
        <f>IF(入力!V15="","",入力!V15)</f>
        <v/>
      </c>
      <c r="E127">
        <f>IF(D127="","",IFERROR(VLOOKUP(D127,資格マスタ!$A:$B,2,FALSE),D127))</f>
        <v/>
      </c>
      <c r="F127">
        <f>IF(E127="","",IF(C127="",DATE(9999,1,1),C127))</f>
        <v/>
      </c>
      <c r="G127">
        <f>IF(E127="","",COUNTIFS($F$123:$F$134,"&lt;"&amp;F127,$F$123:$F$134,"&lt;&gt;")+COUNTIFS($F$123:$F$134,F127,$B$123:$B$134,"&lt;"&amp;B127)+1)</f>
        <v/>
      </c>
      <c r="H127">
        <f>IF(OR(E127="",C127=""),"",IF(C127&gt;=DATE(2019,5,1),"令和"&amp;(YEAR(C127)-2018),IF(C127&gt;=DATE(1989,1,8),"平成"&amp;(YEAR(C127)-1988),"昭和"&amp;(YEAR(C127)-1925)))&amp;"年"&amp;MONTH(C127)&amp;"月")</f>
        <v/>
      </c>
    </row>
    <row r="128">
      <c r="A128" t="n">
        <v>11</v>
      </c>
      <c r="B128" t="n">
        <v>6</v>
      </c>
      <c r="C128">
        <f>IFERROR(IF(ISNUMBER(入力!Y15),入力!Y15,DATEVALUE(入力!Y15)),"")</f>
        <v/>
      </c>
      <c r="D128">
        <f>IF(入力!X15="","",入力!X15)</f>
        <v/>
      </c>
      <c r="E128">
        <f>IF(D128="","",IFERROR(VLOOKUP(D128,資格マスタ!$A:$B,2,FALSE),D128))</f>
        <v/>
      </c>
      <c r="F128">
        <f>IF(E128="","",IF(C128="",DATE(9999,1,1),C128))</f>
        <v/>
      </c>
      <c r="G128">
        <f>IF(E128="","",COUNTIFS($F$123:$F$134,"&lt;"&amp;F128,$F$123:$F$134,"&lt;&gt;")+COUNTIFS($F$123:$F$134,F128,$B$123:$B$134,"&lt;"&amp;B128)+1)</f>
        <v/>
      </c>
      <c r="H128">
        <f>IF(OR(E128="",C128=""),"",IF(C128&gt;=DATE(2019,5,1),"令和"&amp;(YEAR(C128)-2018),IF(C128&gt;=DATE(1989,1,8),"平成"&amp;(YEAR(C128)-1988),"昭和"&amp;(YEAR(C128)-1925)))&amp;"年"&amp;MONTH(C128)&amp;"月")</f>
        <v/>
      </c>
    </row>
    <row r="129">
      <c r="A129" t="n">
        <v>11</v>
      </c>
      <c r="B129" t="n">
        <v>7</v>
      </c>
      <c r="C129">
        <f>IFERROR(INDEX(資格取込!$S$6:$S$205,MATCH(11&amp;"_"&amp;1,資格取込!$Z$6:$Z$205,0)),"")</f>
        <v/>
      </c>
      <c r="D129">
        <f>IFERROR(INDEX(資格取込!$R$6:$R$205,MATCH(11&amp;"_"&amp;1,資格取込!$Z$6:$Z$205,0)),"")</f>
        <v/>
      </c>
      <c r="E129">
        <f>IF(D129="","",IFERROR(VLOOKUP(D129,資格マスタ!$A:$B,2,FALSE),D129))</f>
        <v/>
      </c>
      <c r="F129">
        <f>IF(E129="","",IF(C129="",DATE(9999,1,1),C129))</f>
        <v/>
      </c>
      <c r="G129">
        <f>IF(E129="","",COUNTIFS($F$123:$F$134,"&lt;"&amp;F129,$F$123:$F$134,"&lt;&gt;")+COUNTIFS($F$123:$F$134,F129,$B$123:$B$134,"&lt;"&amp;B129)+1)</f>
        <v/>
      </c>
      <c r="H129">
        <f>IF(OR(E129="",C129=""),"",IF(C129&gt;=DATE(2019,5,1),"令和"&amp;(YEAR(C129)-2018),IF(C129&gt;=DATE(1989,1,8),"平成"&amp;(YEAR(C129)-1988),"昭和"&amp;(YEAR(C129)-1925)))&amp;"年"&amp;MONTH(C129)&amp;"月")</f>
        <v/>
      </c>
    </row>
    <row r="130">
      <c r="A130" t="n">
        <v>11</v>
      </c>
      <c r="B130" t="n">
        <v>8</v>
      </c>
      <c r="C130">
        <f>IFERROR(INDEX(資格取込!$S$6:$S$205,MATCH(11&amp;"_"&amp;2,資格取込!$Z$6:$Z$205,0)),"")</f>
        <v/>
      </c>
      <c r="D130">
        <f>IFERROR(INDEX(資格取込!$R$6:$R$205,MATCH(11&amp;"_"&amp;2,資格取込!$Z$6:$Z$205,0)),"")</f>
        <v/>
      </c>
      <c r="E130">
        <f>IF(D130="","",IFERROR(VLOOKUP(D130,資格マスタ!$A:$B,2,FALSE),D130))</f>
        <v/>
      </c>
      <c r="F130">
        <f>IF(E130="","",IF(C130="",DATE(9999,1,1),C130))</f>
        <v/>
      </c>
      <c r="G130">
        <f>IF(E130="","",COUNTIFS($F$123:$F$134,"&lt;"&amp;F130,$F$123:$F$134,"&lt;&gt;")+COUNTIFS($F$123:$F$134,F130,$B$123:$B$134,"&lt;"&amp;B130)+1)</f>
        <v/>
      </c>
      <c r="H130">
        <f>IF(OR(E130="",C130=""),"",IF(C130&gt;=DATE(2019,5,1),"令和"&amp;(YEAR(C130)-2018),IF(C130&gt;=DATE(1989,1,8),"平成"&amp;(YEAR(C130)-1988),"昭和"&amp;(YEAR(C130)-1925)))&amp;"年"&amp;MONTH(C130)&amp;"月")</f>
        <v/>
      </c>
    </row>
    <row r="131">
      <c r="A131" t="n">
        <v>11</v>
      </c>
      <c r="B131" t="n">
        <v>9</v>
      </c>
      <c r="C131">
        <f>IFERROR(INDEX(資格取込!$S$6:$S$205,MATCH(11&amp;"_"&amp;3,資格取込!$Z$6:$Z$205,0)),"")</f>
        <v/>
      </c>
      <c r="D131">
        <f>IFERROR(INDEX(資格取込!$R$6:$R$205,MATCH(11&amp;"_"&amp;3,資格取込!$Z$6:$Z$205,0)),"")</f>
        <v/>
      </c>
      <c r="E131">
        <f>IF(D131="","",IFERROR(VLOOKUP(D131,資格マスタ!$A:$B,2,FALSE),D131))</f>
        <v/>
      </c>
      <c r="F131">
        <f>IF(E131="","",IF(C131="",DATE(9999,1,1),C131))</f>
        <v/>
      </c>
      <c r="G131">
        <f>IF(E131="","",COUNTIFS($F$123:$F$134,"&lt;"&amp;F131,$F$123:$F$134,"&lt;&gt;")+COUNTIFS($F$123:$F$134,F131,$B$123:$B$134,"&lt;"&amp;B131)+1)</f>
        <v/>
      </c>
      <c r="H131">
        <f>IF(OR(E131="",C131=""),"",IF(C131&gt;=DATE(2019,5,1),"令和"&amp;(YEAR(C131)-2018),IF(C131&gt;=DATE(1989,1,8),"平成"&amp;(YEAR(C131)-1988),"昭和"&amp;(YEAR(C131)-1925)))&amp;"年"&amp;MONTH(C131)&amp;"月")</f>
        <v/>
      </c>
    </row>
    <row r="132">
      <c r="A132" t="n">
        <v>11</v>
      </c>
      <c r="B132" t="n">
        <v>10</v>
      </c>
      <c r="C132">
        <f>IFERROR(INDEX(資格取込!$S$6:$S$205,MATCH(11&amp;"_"&amp;4,資格取込!$Z$6:$Z$205,0)),"")</f>
        <v/>
      </c>
      <c r="D132">
        <f>IFERROR(INDEX(資格取込!$R$6:$R$205,MATCH(11&amp;"_"&amp;4,資格取込!$Z$6:$Z$205,0)),"")</f>
        <v/>
      </c>
      <c r="E132">
        <f>IF(D132="","",IFERROR(VLOOKUP(D132,資格マスタ!$A:$B,2,FALSE),D132))</f>
        <v/>
      </c>
      <c r="F132">
        <f>IF(E132="","",IF(C132="",DATE(9999,1,1),C132))</f>
        <v/>
      </c>
      <c r="G132">
        <f>IF(E132="","",COUNTIFS($F$123:$F$134,"&lt;"&amp;F132,$F$123:$F$134,"&lt;&gt;")+COUNTIFS($F$123:$F$134,F132,$B$123:$B$134,"&lt;"&amp;B132)+1)</f>
        <v/>
      </c>
      <c r="H132">
        <f>IF(OR(E132="",C132=""),"",IF(C132&gt;=DATE(2019,5,1),"令和"&amp;(YEAR(C132)-2018),IF(C132&gt;=DATE(1989,1,8),"平成"&amp;(YEAR(C132)-1988),"昭和"&amp;(YEAR(C132)-1925)))&amp;"年"&amp;MONTH(C132)&amp;"月")</f>
        <v/>
      </c>
    </row>
    <row r="133">
      <c r="A133" t="n">
        <v>11</v>
      </c>
      <c r="B133" t="n">
        <v>11</v>
      </c>
      <c r="C133">
        <f>IFERROR(INDEX(資格取込!$S$6:$S$205,MATCH(11&amp;"_"&amp;5,資格取込!$Z$6:$Z$205,0)),"")</f>
        <v/>
      </c>
      <c r="D133">
        <f>IFERROR(INDEX(資格取込!$R$6:$R$205,MATCH(11&amp;"_"&amp;5,資格取込!$Z$6:$Z$205,0)),"")</f>
        <v/>
      </c>
      <c r="E133">
        <f>IF(D133="","",IFERROR(VLOOKUP(D133,資格マスタ!$A:$B,2,FALSE),D133))</f>
        <v/>
      </c>
      <c r="F133">
        <f>IF(E133="","",IF(C133="",DATE(9999,1,1),C133))</f>
        <v/>
      </c>
      <c r="G133">
        <f>IF(E133="","",COUNTIFS($F$123:$F$134,"&lt;"&amp;F133,$F$123:$F$134,"&lt;&gt;")+COUNTIFS($F$123:$F$134,F133,$B$123:$B$134,"&lt;"&amp;B133)+1)</f>
        <v/>
      </c>
      <c r="H133">
        <f>IF(OR(E133="",C133=""),"",IF(C133&gt;=DATE(2019,5,1),"令和"&amp;(YEAR(C133)-2018),IF(C133&gt;=DATE(1989,1,8),"平成"&amp;(YEAR(C133)-1988),"昭和"&amp;(YEAR(C133)-1925)))&amp;"年"&amp;MONTH(C133)&amp;"月")</f>
        <v/>
      </c>
    </row>
    <row r="134">
      <c r="A134" t="n">
        <v>11</v>
      </c>
      <c r="B134" t="n">
        <v>12</v>
      </c>
      <c r="C134">
        <f>IFERROR(INDEX(資格取込!$S$6:$S$205,MATCH(11&amp;"_"&amp;6,資格取込!$Z$6:$Z$205,0)),"")</f>
        <v/>
      </c>
      <c r="D134">
        <f>IFERROR(INDEX(資格取込!$R$6:$R$205,MATCH(11&amp;"_"&amp;6,資格取込!$Z$6:$Z$205,0)),"")</f>
        <v/>
      </c>
      <c r="E134">
        <f>IF(D134="","",IFERROR(VLOOKUP(D134,資格マスタ!$A:$B,2,FALSE),D134))</f>
        <v/>
      </c>
      <c r="F134">
        <f>IF(E134="","",IF(C134="",DATE(9999,1,1),C134))</f>
        <v/>
      </c>
      <c r="G134">
        <f>IF(E134="","",COUNTIFS($F$123:$F$134,"&lt;"&amp;F134,$F$123:$F$134,"&lt;&gt;")+COUNTIFS($F$123:$F$134,F134,$B$123:$B$134,"&lt;"&amp;B134)+1)</f>
        <v/>
      </c>
      <c r="H134">
        <f>IF(OR(E134="",C134=""),"",IF(C134&gt;=DATE(2019,5,1),"令和"&amp;(YEAR(C134)-2018),IF(C134&gt;=DATE(1989,1,8),"平成"&amp;(YEAR(C134)-1988),"昭和"&amp;(YEAR(C134)-1925)))&amp;"年"&amp;MONTH(C134)&amp;"月")</f>
        <v/>
      </c>
    </row>
    <row r="135">
      <c r="A135" t="n">
        <v>12</v>
      </c>
      <c r="B135" t="n">
        <v>1</v>
      </c>
      <c r="C135" s="132">
        <f>IFERROR(IF(ISNUMBER(入力!O16),入力!O16,DATEVALUE(入力!O16)),"")</f>
        <v/>
      </c>
      <c r="D135">
        <f>IF(入力!N16="","",入力!N16)</f>
        <v/>
      </c>
      <c r="E135">
        <f>IF(D135="","",IFERROR(VLOOKUP(D135,資格マスタ!$A:$B,2,FALSE),D135))</f>
        <v/>
      </c>
      <c r="F135">
        <f>IF(E135="","",IF(C135="",DATE(9999,1,1),C135))</f>
        <v/>
      </c>
      <c r="G135">
        <f>IF(E135="","",COUNTIFS($F$135:$F$146,"&lt;"&amp;F135,$F$135:$F$146,"&lt;&gt;")+COUNTIFS($F$135:$F$146,F135,$B$135:$B$146,"&lt;"&amp;B135)+1)</f>
        <v/>
      </c>
      <c r="H135">
        <f>IF(OR(E135="",C135=""),"",IF(C135&gt;=DATE(2019,5,1),"令和"&amp;(YEAR(C135)-2018),IF(C135&gt;=DATE(1989,1,8),"平成"&amp;(YEAR(C135)-1988),"昭和"&amp;(YEAR(C135)-1925)))&amp;"年"&amp;MONTH(C135)&amp;"月")</f>
        <v/>
      </c>
    </row>
    <row r="136">
      <c r="A136" t="n">
        <v>12</v>
      </c>
      <c r="B136" t="n">
        <v>2</v>
      </c>
      <c r="C136">
        <f>IFERROR(IF(ISNUMBER(入力!Q16),入力!Q16,DATEVALUE(入力!Q16)),"")</f>
        <v/>
      </c>
      <c r="D136">
        <f>IF(入力!P16="","",入力!P16)</f>
        <v/>
      </c>
      <c r="E136">
        <f>IF(D136="","",IFERROR(VLOOKUP(D136,資格マスタ!$A:$B,2,FALSE),D136))</f>
        <v/>
      </c>
      <c r="F136">
        <f>IF(E136="","",IF(C136="",DATE(9999,1,1),C136))</f>
        <v/>
      </c>
      <c r="G136">
        <f>IF(E136="","",COUNTIFS($F$135:$F$146,"&lt;"&amp;F136,$F$135:$F$146,"&lt;&gt;")+COUNTIFS($F$135:$F$146,F136,$B$135:$B$146,"&lt;"&amp;B136)+1)</f>
        <v/>
      </c>
      <c r="H136">
        <f>IF(OR(E136="",C136=""),"",IF(C136&gt;=DATE(2019,5,1),"令和"&amp;(YEAR(C136)-2018),IF(C136&gt;=DATE(1989,1,8),"平成"&amp;(YEAR(C136)-1988),"昭和"&amp;(YEAR(C136)-1925)))&amp;"年"&amp;MONTH(C136)&amp;"月")</f>
        <v/>
      </c>
    </row>
    <row r="137">
      <c r="A137" t="n">
        <v>12</v>
      </c>
      <c r="B137" t="n">
        <v>3</v>
      </c>
      <c r="C137">
        <f>IFERROR(IF(ISNUMBER(入力!S16),入力!S16,DATEVALUE(入力!S16)),"")</f>
        <v/>
      </c>
      <c r="D137">
        <f>IF(入力!R16="","",入力!R16)</f>
        <v/>
      </c>
      <c r="E137">
        <f>IF(D137="","",IFERROR(VLOOKUP(D137,資格マスタ!$A:$B,2,FALSE),D137))</f>
        <v/>
      </c>
      <c r="F137">
        <f>IF(E137="","",IF(C137="",DATE(9999,1,1),C137))</f>
        <v/>
      </c>
      <c r="G137">
        <f>IF(E137="","",COUNTIFS($F$135:$F$146,"&lt;"&amp;F137,$F$135:$F$146,"&lt;&gt;")+COUNTIFS($F$135:$F$146,F137,$B$135:$B$146,"&lt;"&amp;B137)+1)</f>
        <v/>
      </c>
      <c r="H137">
        <f>IF(OR(E137="",C137=""),"",IF(C137&gt;=DATE(2019,5,1),"令和"&amp;(YEAR(C137)-2018),IF(C137&gt;=DATE(1989,1,8),"平成"&amp;(YEAR(C137)-1988),"昭和"&amp;(YEAR(C137)-1925)))&amp;"年"&amp;MONTH(C137)&amp;"月")</f>
        <v/>
      </c>
    </row>
    <row r="138">
      <c r="A138" t="n">
        <v>12</v>
      </c>
      <c r="B138" t="n">
        <v>4</v>
      </c>
      <c r="C138">
        <f>IFERROR(IF(ISNUMBER(入力!U16),入力!U16,DATEVALUE(入力!U16)),"")</f>
        <v/>
      </c>
      <c r="D138">
        <f>IF(入力!T16="","",入力!T16)</f>
        <v/>
      </c>
      <c r="E138">
        <f>IF(D138="","",IFERROR(VLOOKUP(D138,資格マスタ!$A:$B,2,FALSE),D138))</f>
        <v/>
      </c>
      <c r="F138">
        <f>IF(E138="","",IF(C138="",DATE(9999,1,1),C138))</f>
        <v/>
      </c>
      <c r="G138">
        <f>IF(E138="","",COUNTIFS($F$135:$F$146,"&lt;"&amp;F138,$F$135:$F$146,"&lt;&gt;")+COUNTIFS($F$135:$F$146,F138,$B$135:$B$146,"&lt;"&amp;B138)+1)</f>
        <v/>
      </c>
      <c r="H138">
        <f>IF(OR(E138="",C138=""),"",IF(C138&gt;=DATE(2019,5,1),"令和"&amp;(YEAR(C138)-2018),IF(C138&gt;=DATE(1989,1,8),"平成"&amp;(YEAR(C138)-1988),"昭和"&amp;(YEAR(C138)-1925)))&amp;"年"&amp;MONTH(C138)&amp;"月")</f>
        <v/>
      </c>
    </row>
    <row r="139">
      <c r="A139" t="n">
        <v>12</v>
      </c>
      <c r="B139" t="n">
        <v>5</v>
      </c>
      <c r="C139">
        <f>IFERROR(IF(ISNUMBER(入力!W16),入力!W16,DATEVALUE(入力!W16)),"")</f>
        <v/>
      </c>
      <c r="D139">
        <f>IF(入力!V16="","",入力!V16)</f>
        <v/>
      </c>
      <c r="E139">
        <f>IF(D139="","",IFERROR(VLOOKUP(D139,資格マスタ!$A:$B,2,FALSE),D139))</f>
        <v/>
      </c>
      <c r="F139">
        <f>IF(E139="","",IF(C139="",DATE(9999,1,1),C139))</f>
        <v/>
      </c>
      <c r="G139">
        <f>IF(E139="","",COUNTIFS($F$135:$F$146,"&lt;"&amp;F139,$F$135:$F$146,"&lt;&gt;")+COUNTIFS($F$135:$F$146,F139,$B$135:$B$146,"&lt;"&amp;B139)+1)</f>
        <v/>
      </c>
      <c r="H139">
        <f>IF(OR(E139="",C139=""),"",IF(C139&gt;=DATE(2019,5,1),"令和"&amp;(YEAR(C139)-2018),IF(C139&gt;=DATE(1989,1,8),"平成"&amp;(YEAR(C139)-1988),"昭和"&amp;(YEAR(C139)-1925)))&amp;"年"&amp;MONTH(C139)&amp;"月")</f>
        <v/>
      </c>
    </row>
    <row r="140">
      <c r="A140" t="n">
        <v>12</v>
      </c>
      <c r="B140" t="n">
        <v>6</v>
      </c>
      <c r="C140">
        <f>IFERROR(IF(ISNUMBER(入力!Y16),入力!Y16,DATEVALUE(入力!Y16)),"")</f>
        <v/>
      </c>
      <c r="D140">
        <f>IF(入力!X16="","",入力!X16)</f>
        <v/>
      </c>
      <c r="E140">
        <f>IF(D140="","",IFERROR(VLOOKUP(D140,資格マスタ!$A:$B,2,FALSE),D140))</f>
        <v/>
      </c>
      <c r="F140">
        <f>IF(E140="","",IF(C140="",DATE(9999,1,1),C140))</f>
        <v/>
      </c>
      <c r="G140">
        <f>IF(E140="","",COUNTIFS($F$135:$F$146,"&lt;"&amp;F140,$F$135:$F$146,"&lt;&gt;")+COUNTIFS($F$135:$F$146,F140,$B$135:$B$146,"&lt;"&amp;B140)+1)</f>
        <v/>
      </c>
      <c r="H140">
        <f>IF(OR(E140="",C140=""),"",IF(C140&gt;=DATE(2019,5,1),"令和"&amp;(YEAR(C140)-2018),IF(C140&gt;=DATE(1989,1,8),"平成"&amp;(YEAR(C140)-1988),"昭和"&amp;(YEAR(C140)-1925)))&amp;"年"&amp;MONTH(C140)&amp;"月")</f>
        <v/>
      </c>
    </row>
    <row r="141">
      <c r="A141" t="n">
        <v>12</v>
      </c>
      <c r="B141" t="n">
        <v>7</v>
      </c>
      <c r="C141">
        <f>IFERROR(INDEX(資格取込!$S$6:$S$205,MATCH(12&amp;"_"&amp;1,資格取込!$Z$6:$Z$205,0)),"")</f>
        <v/>
      </c>
      <c r="D141">
        <f>IFERROR(INDEX(資格取込!$R$6:$R$205,MATCH(12&amp;"_"&amp;1,資格取込!$Z$6:$Z$205,0)),"")</f>
        <v/>
      </c>
      <c r="E141">
        <f>IF(D141="","",IFERROR(VLOOKUP(D141,資格マスタ!$A:$B,2,FALSE),D141))</f>
        <v/>
      </c>
      <c r="F141">
        <f>IF(E141="","",IF(C141="",DATE(9999,1,1),C141))</f>
        <v/>
      </c>
      <c r="G141">
        <f>IF(E141="","",COUNTIFS($F$135:$F$146,"&lt;"&amp;F141,$F$135:$F$146,"&lt;&gt;")+COUNTIFS($F$135:$F$146,F141,$B$135:$B$146,"&lt;"&amp;B141)+1)</f>
        <v/>
      </c>
      <c r="H141">
        <f>IF(OR(E141="",C141=""),"",IF(C141&gt;=DATE(2019,5,1),"令和"&amp;(YEAR(C141)-2018),IF(C141&gt;=DATE(1989,1,8),"平成"&amp;(YEAR(C141)-1988),"昭和"&amp;(YEAR(C141)-1925)))&amp;"年"&amp;MONTH(C141)&amp;"月")</f>
        <v/>
      </c>
    </row>
    <row r="142">
      <c r="A142" t="n">
        <v>12</v>
      </c>
      <c r="B142" t="n">
        <v>8</v>
      </c>
      <c r="C142">
        <f>IFERROR(INDEX(資格取込!$S$6:$S$205,MATCH(12&amp;"_"&amp;2,資格取込!$Z$6:$Z$205,0)),"")</f>
        <v/>
      </c>
      <c r="D142">
        <f>IFERROR(INDEX(資格取込!$R$6:$R$205,MATCH(12&amp;"_"&amp;2,資格取込!$Z$6:$Z$205,0)),"")</f>
        <v/>
      </c>
      <c r="E142">
        <f>IF(D142="","",IFERROR(VLOOKUP(D142,資格マスタ!$A:$B,2,FALSE),D142))</f>
        <v/>
      </c>
      <c r="F142">
        <f>IF(E142="","",IF(C142="",DATE(9999,1,1),C142))</f>
        <v/>
      </c>
      <c r="G142">
        <f>IF(E142="","",COUNTIFS($F$135:$F$146,"&lt;"&amp;F142,$F$135:$F$146,"&lt;&gt;")+COUNTIFS($F$135:$F$146,F142,$B$135:$B$146,"&lt;"&amp;B142)+1)</f>
        <v/>
      </c>
      <c r="H142">
        <f>IF(OR(E142="",C142=""),"",IF(C142&gt;=DATE(2019,5,1),"令和"&amp;(YEAR(C142)-2018),IF(C142&gt;=DATE(1989,1,8),"平成"&amp;(YEAR(C142)-1988),"昭和"&amp;(YEAR(C142)-1925)))&amp;"年"&amp;MONTH(C142)&amp;"月")</f>
        <v/>
      </c>
    </row>
    <row r="143">
      <c r="A143" t="n">
        <v>12</v>
      </c>
      <c r="B143" t="n">
        <v>9</v>
      </c>
      <c r="C143">
        <f>IFERROR(INDEX(資格取込!$S$6:$S$205,MATCH(12&amp;"_"&amp;3,資格取込!$Z$6:$Z$205,0)),"")</f>
        <v/>
      </c>
      <c r="D143">
        <f>IFERROR(INDEX(資格取込!$R$6:$R$205,MATCH(12&amp;"_"&amp;3,資格取込!$Z$6:$Z$205,0)),"")</f>
        <v/>
      </c>
      <c r="E143">
        <f>IF(D143="","",IFERROR(VLOOKUP(D143,資格マスタ!$A:$B,2,FALSE),D143))</f>
        <v/>
      </c>
      <c r="F143">
        <f>IF(E143="","",IF(C143="",DATE(9999,1,1),C143))</f>
        <v/>
      </c>
      <c r="G143">
        <f>IF(E143="","",COUNTIFS($F$135:$F$146,"&lt;"&amp;F143,$F$135:$F$146,"&lt;&gt;")+COUNTIFS($F$135:$F$146,F143,$B$135:$B$146,"&lt;"&amp;B143)+1)</f>
        <v/>
      </c>
      <c r="H143">
        <f>IF(OR(E143="",C143=""),"",IF(C143&gt;=DATE(2019,5,1),"令和"&amp;(YEAR(C143)-2018),IF(C143&gt;=DATE(1989,1,8),"平成"&amp;(YEAR(C143)-1988),"昭和"&amp;(YEAR(C143)-1925)))&amp;"年"&amp;MONTH(C143)&amp;"月")</f>
        <v/>
      </c>
    </row>
    <row r="144">
      <c r="A144" t="n">
        <v>12</v>
      </c>
      <c r="B144" t="n">
        <v>10</v>
      </c>
      <c r="C144">
        <f>IFERROR(INDEX(資格取込!$S$6:$S$205,MATCH(12&amp;"_"&amp;4,資格取込!$Z$6:$Z$205,0)),"")</f>
        <v/>
      </c>
      <c r="D144">
        <f>IFERROR(INDEX(資格取込!$R$6:$R$205,MATCH(12&amp;"_"&amp;4,資格取込!$Z$6:$Z$205,0)),"")</f>
        <v/>
      </c>
      <c r="E144">
        <f>IF(D144="","",IFERROR(VLOOKUP(D144,資格マスタ!$A:$B,2,FALSE),D144))</f>
        <v/>
      </c>
      <c r="F144">
        <f>IF(E144="","",IF(C144="",DATE(9999,1,1),C144))</f>
        <v/>
      </c>
      <c r="G144">
        <f>IF(E144="","",COUNTIFS($F$135:$F$146,"&lt;"&amp;F144,$F$135:$F$146,"&lt;&gt;")+COUNTIFS($F$135:$F$146,F144,$B$135:$B$146,"&lt;"&amp;B144)+1)</f>
        <v/>
      </c>
      <c r="H144">
        <f>IF(OR(E144="",C144=""),"",IF(C144&gt;=DATE(2019,5,1),"令和"&amp;(YEAR(C144)-2018),IF(C144&gt;=DATE(1989,1,8),"平成"&amp;(YEAR(C144)-1988),"昭和"&amp;(YEAR(C144)-1925)))&amp;"年"&amp;MONTH(C144)&amp;"月")</f>
        <v/>
      </c>
    </row>
    <row r="145">
      <c r="A145" t="n">
        <v>12</v>
      </c>
      <c r="B145" t="n">
        <v>11</v>
      </c>
      <c r="C145">
        <f>IFERROR(INDEX(資格取込!$S$6:$S$205,MATCH(12&amp;"_"&amp;5,資格取込!$Z$6:$Z$205,0)),"")</f>
        <v/>
      </c>
      <c r="D145">
        <f>IFERROR(INDEX(資格取込!$R$6:$R$205,MATCH(12&amp;"_"&amp;5,資格取込!$Z$6:$Z$205,0)),"")</f>
        <v/>
      </c>
      <c r="E145">
        <f>IF(D145="","",IFERROR(VLOOKUP(D145,資格マスタ!$A:$B,2,FALSE),D145))</f>
        <v/>
      </c>
      <c r="F145">
        <f>IF(E145="","",IF(C145="",DATE(9999,1,1),C145))</f>
        <v/>
      </c>
      <c r="G145">
        <f>IF(E145="","",COUNTIFS($F$135:$F$146,"&lt;"&amp;F145,$F$135:$F$146,"&lt;&gt;")+COUNTIFS($F$135:$F$146,F145,$B$135:$B$146,"&lt;"&amp;B145)+1)</f>
        <v/>
      </c>
      <c r="H145">
        <f>IF(OR(E145="",C145=""),"",IF(C145&gt;=DATE(2019,5,1),"令和"&amp;(YEAR(C145)-2018),IF(C145&gt;=DATE(1989,1,8),"平成"&amp;(YEAR(C145)-1988),"昭和"&amp;(YEAR(C145)-1925)))&amp;"年"&amp;MONTH(C145)&amp;"月")</f>
        <v/>
      </c>
    </row>
    <row r="146">
      <c r="A146" t="n">
        <v>12</v>
      </c>
      <c r="B146" t="n">
        <v>12</v>
      </c>
      <c r="C146">
        <f>IFERROR(INDEX(資格取込!$S$6:$S$205,MATCH(12&amp;"_"&amp;6,資格取込!$Z$6:$Z$205,0)),"")</f>
        <v/>
      </c>
      <c r="D146">
        <f>IFERROR(INDEX(資格取込!$R$6:$R$205,MATCH(12&amp;"_"&amp;6,資格取込!$Z$6:$Z$205,0)),"")</f>
        <v/>
      </c>
      <c r="E146">
        <f>IF(D146="","",IFERROR(VLOOKUP(D146,資格マスタ!$A:$B,2,FALSE),D146))</f>
        <v/>
      </c>
      <c r="F146">
        <f>IF(E146="","",IF(C146="",DATE(9999,1,1),C146))</f>
        <v/>
      </c>
      <c r="G146">
        <f>IF(E146="","",COUNTIFS($F$135:$F$146,"&lt;"&amp;F146,$F$135:$F$146,"&lt;&gt;")+COUNTIFS($F$135:$F$146,F146,$B$135:$B$146,"&lt;"&amp;B146)+1)</f>
        <v/>
      </c>
      <c r="H146">
        <f>IF(OR(E146="",C146=""),"",IF(C146&gt;=DATE(2019,5,1),"令和"&amp;(YEAR(C146)-2018),IF(C146&gt;=DATE(1989,1,8),"平成"&amp;(YEAR(C146)-1988),"昭和"&amp;(YEAR(C146)-1925)))&amp;"年"&amp;MONTH(C146)&amp;"月")</f>
        <v/>
      </c>
    </row>
    <row r="147">
      <c r="A147" t="n">
        <v>13</v>
      </c>
      <c r="B147" t="n">
        <v>1</v>
      </c>
      <c r="C147" s="132">
        <f>IFERROR(IF(ISNUMBER(入力!O17),入力!O17,DATEVALUE(入力!O17)),"")</f>
        <v/>
      </c>
      <c r="D147">
        <f>IF(入力!N17="","",入力!N17)</f>
        <v/>
      </c>
      <c r="E147">
        <f>IF(D147="","",IFERROR(VLOOKUP(D147,資格マスタ!$A:$B,2,FALSE),D147))</f>
        <v/>
      </c>
      <c r="F147">
        <f>IF(E147="","",IF(C147="",DATE(9999,1,1),C147))</f>
        <v/>
      </c>
      <c r="G147">
        <f>IF(E147="","",COUNTIFS($F$147:$F$158,"&lt;"&amp;F147,$F$147:$F$158,"&lt;&gt;")+COUNTIFS($F$147:$F$158,F147,$B$147:$B$158,"&lt;"&amp;B147)+1)</f>
        <v/>
      </c>
      <c r="H147">
        <f>IF(OR(E147="",C147=""),"",IF(C147&gt;=DATE(2019,5,1),"令和"&amp;(YEAR(C147)-2018),IF(C147&gt;=DATE(1989,1,8),"平成"&amp;(YEAR(C147)-1988),"昭和"&amp;(YEAR(C147)-1925)))&amp;"年"&amp;MONTH(C147)&amp;"月")</f>
        <v/>
      </c>
    </row>
    <row r="148">
      <c r="A148" t="n">
        <v>13</v>
      </c>
      <c r="B148" t="n">
        <v>2</v>
      </c>
      <c r="C148">
        <f>IFERROR(IF(ISNUMBER(入力!Q17),入力!Q17,DATEVALUE(入力!Q17)),"")</f>
        <v/>
      </c>
      <c r="D148">
        <f>IF(入力!P17="","",入力!P17)</f>
        <v/>
      </c>
      <c r="E148">
        <f>IF(D148="","",IFERROR(VLOOKUP(D148,資格マスタ!$A:$B,2,FALSE),D148))</f>
        <v/>
      </c>
      <c r="F148">
        <f>IF(E148="","",IF(C148="",DATE(9999,1,1),C148))</f>
        <v/>
      </c>
      <c r="G148">
        <f>IF(E148="","",COUNTIFS($F$147:$F$158,"&lt;"&amp;F148,$F$147:$F$158,"&lt;&gt;")+COUNTIFS($F$147:$F$158,F148,$B$147:$B$158,"&lt;"&amp;B148)+1)</f>
        <v/>
      </c>
      <c r="H148">
        <f>IF(OR(E148="",C148=""),"",IF(C148&gt;=DATE(2019,5,1),"令和"&amp;(YEAR(C148)-2018),IF(C148&gt;=DATE(1989,1,8),"平成"&amp;(YEAR(C148)-1988),"昭和"&amp;(YEAR(C148)-1925)))&amp;"年"&amp;MONTH(C148)&amp;"月")</f>
        <v/>
      </c>
    </row>
    <row r="149">
      <c r="A149" t="n">
        <v>13</v>
      </c>
      <c r="B149" t="n">
        <v>3</v>
      </c>
      <c r="C149">
        <f>IFERROR(IF(ISNUMBER(入力!S17),入力!S17,DATEVALUE(入力!S17)),"")</f>
        <v/>
      </c>
      <c r="D149">
        <f>IF(入力!R17="","",入力!R17)</f>
        <v/>
      </c>
      <c r="E149">
        <f>IF(D149="","",IFERROR(VLOOKUP(D149,資格マスタ!$A:$B,2,FALSE),D149))</f>
        <v/>
      </c>
      <c r="F149">
        <f>IF(E149="","",IF(C149="",DATE(9999,1,1),C149))</f>
        <v/>
      </c>
      <c r="G149">
        <f>IF(E149="","",COUNTIFS($F$147:$F$158,"&lt;"&amp;F149,$F$147:$F$158,"&lt;&gt;")+COUNTIFS($F$147:$F$158,F149,$B$147:$B$158,"&lt;"&amp;B149)+1)</f>
        <v/>
      </c>
      <c r="H149">
        <f>IF(OR(E149="",C149=""),"",IF(C149&gt;=DATE(2019,5,1),"令和"&amp;(YEAR(C149)-2018),IF(C149&gt;=DATE(1989,1,8),"平成"&amp;(YEAR(C149)-1988),"昭和"&amp;(YEAR(C149)-1925)))&amp;"年"&amp;MONTH(C149)&amp;"月")</f>
        <v/>
      </c>
    </row>
    <row r="150">
      <c r="A150" t="n">
        <v>13</v>
      </c>
      <c r="B150" t="n">
        <v>4</v>
      </c>
      <c r="C150">
        <f>IFERROR(IF(ISNUMBER(入力!U17),入力!U17,DATEVALUE(入力!U17)),"")</f>
        <v/>
      </c>
      <c r="D150">
        <f>IF(入力!T17="","",入力!T17)</f>
        <v/>
      </c>
      <c r="E150">
        <f>IF(D150="","",IFERROR(VLOOKUP(D150,資格マスタ!$A:$B,2,FALSE),D150))</f>
        <v/>
      </c>
      <c r="F150">
        <f>IF(E150="","",IF(C150="",DATE(9999,1,1),C150))</f>
        <v/>
      </c>
      <c r="G150">
        <f>IF(E150="","",COUNTIFS($F$147:$F$158,"&lt;"&amp;F150,$F$147:$F$158,"&lt;&gt;")+COUNTIFS($F$147:$F$158,F150,$B$147:$B$158,"&lt;"&amp;B150)+1)</f>
        <v/>
      </c>
      <c r="H150">
        <f>IF(OR(E150="",C150=""),"",IF(C150&gt;=DATE(2019,5,1),"令和"&amp;(YEAR(C150)-2018),IF(C150&gt;=DATE(1989,1,8),"平成"&amp;(YEAR(C150)-1988),"昭和"&amp;(YEAR(C150)-1925)))&amp;"年"&amp;MONTH(C150)&amp;"月")</f>
        <v/>
      </c>
    </row>
    <row r="151">
      <c r="A151" t="n">
        <v>13</v>
      </c>
      <c r="B151" t="n">
        <v>5</v>
      </c>
      <c r="C151">
        <f>IFERROR(IF(ISNUMBER(入力!W17),入力!W17,DATEVALUE(入力!W17)),"")</f>
        <v/>
      </c>
      <c r="D151">
        <f>IF(入力!V17="","",入力!V17)</f>
        <v/>
      </c>
      <c r="E151">
        <f>IF(D151="","",IFERROR(VLOOKUP(D151,資格マスタ!$A:$B,2,FALSE),D151))</f>
        <v/>
      </c>
      <c r="F151">
        <f>IF(E151="","",IF(C151="",DATE(9999,1,1),C151))</f>
        <v/>
      </c>
      <c r="G151">
        <f>IF(E151="","",COUNTIFS($F$147:$F$158,"&lt;"&amp;F151,$F$147:$F$158,"&lt;&gt;")+COUNTIFS($F$147:$F$158,F151,$B$147:$B$158,"&lt;"&amp;B151)+1)</f>
        <v/>
      </c>
      <c r="H151">
        <f>IF(OR(E151="",C151=""),"",IF(C151&gt;=DATE(2019,5,1),"令和"&amp;(YEAR(C151)-2018),IF(C151&gt;=DATE(1989,1,8),"平成"&amp;(YEAR(C151)-1988),"昭和"&amp;(YEAR(C151)-1925)))&amp;"年"&amp;MONTH(C151)&amp;"月")</f>
        <v/>
      </c>
    </row>
    <row r="152">
      <c r="A152" t="n">
        <v>13</v>
      </c>
      <c r="B152" t="n">
        <v>6</v>
      </c>
      <c r="C152">
        <f>IFERROR(IF(ISNUMBER(入力!Y17),入力!Y17,DATEVALUE(入力!Y17)),"")</f>
        <v/>
      </c>
      <c r="D152">
        <f>IF(入力!X17="","",入力!X17)</f>
        <v/>
      </c>
      <c r="E152">
        <f>IF(D152="","",IFERROR(VLOOKUP(D152,資格マスタ!$A:$B,2,FALSE),D152))</f>
        <v/>
      </c>
      <c r="F152">
        <f>IF(E152="","",IF(C152="",DATE(9999,1,1),C152))</f>
        <v/>
      </c>
      <c r="G152">
        <f>IF(E152="","",COUNTIFS($F$147:$F$158,"&lt;"&amp;F152,$F$147:$F$158,"&lt;&gt;")+COUNTIFS($F$147:$F$158,F152,$B$147:$B$158,"&lt;"&amp;B152)+1)</f>
        <v/>
      </c>
      <c r="H152">
        <f>IF(OR(E152="",C152=""),"",IF(C152&gt;=DATE(2019,5,1),"令和"&amp;(YEAR(C152)-2018),IF(C152&gt;=DATE(1989,1,8),"平成"&amp;(YEAR(C152)-1988),"昭和"&amp;(YEAR(C152)-1925)))&amp;"年"&amp;MONTH(C152)&amp;"月")</f>
        <v/>
      </c>
    </row>
    <row r="153">
      <c r="A153" t="n">
        <v>13</v>
      </c>
      <c r="B153" t="n">
        <v>7</v>
      </c>
      <c r="C153">
        <f>IFERROR(INDEX(資格取込!$S$6:$S$205,MATCH(13&amp;"_"&amp;1,資格取込!$Z$6:$Z$205,0)),"")</f>
        <v/>
      </c>
      <c r="D153">
        <f>IFERROR(INDEX(資格取込!$R$6:$R$205,MATCH(13&amp;"_"&amp;1,資格取込!$Z$6:$Z$205,0)),"")</f>
        <v/>
      </c>
      <c r="E153">
        <f>IF(D153="","",IFERROR(VLOOKUP(D153,資格マスタ!$A:$B,2,FALSE),D153))</f>
        <v/>
      </c>
      <c r="F153">
        <f>IF(E153="","",IF(C153="",DATE(9999,1,1),C153))</f>
        <v/>
      </c>
      <c r="G153">
        <f>IF(E153="","",COUNTIFS($F$147:$F$158,"&lt;"&amp;F153,$F$147:$F$158,"&lt;&gt;")+COUNTIFS($F$147:$F$158,F153,$B$147:$B$158,"&lt;"&amp;B153)+1)</f>
        <v/>
      </c>
      <c r="H153">
        <f>IF(OR(E153="",C153=""),"",IF(C153&gt;=DATE(2019,5,1),"令和"&amp;(YEAR(C153)-2018),IF(C153&gt;=DATE(1989,1,8),"平成"&amp;(YEAR(C153)-1988),"昭和"&amp;(YEAR(C153)-1925)))&amp;"年"&amp;MONTH(C153)&amp;"月")</f>
        <v/>
      </c>
    </row>
    <row r="154">
      <c r="A154" t="n">
        <v>13</v>
      </c>
      <c r="B154" t="n">
        <v>8</v>
      </c>
      <c r="C154">
        <f>IFERROR(INDEX(資格取込!$S$6:$S$205,MATCH(13&amp;"_"&amp;2,資格取込!$Z$6:$Z$205,0)),"")</f>
        <v/>
      </c>
      <c r="D154">
        <f>IFERROR(INDEX(資格取込!$R$6:$R$205,MATCH(13&amp;"_"&amp;2,資格取込!$Z$6:$Z$205,0)),"")</f>
        <v/>
      </c>
      <c r="E154">
        <f>IF(D154="","",IFERROR(VLOOKUP(D154,資格マスタ!$A:$B,2,FALSE),D154))</f>
        <v/>
      </c>
      <c r="F154">
        <f>IF(E154="","",IF(C154="",DATE(9999,1,1),C154))</f>
        <v/>
      </c>
      <c r="G154">
        <f>IF(E154="","",COUNTIFS($F$147:$F$158,"&lt;"&amp;F154,$F$147:$F$158,"&lt;&gt;")+COUNTIFS($F$147:$F$158,F154,$B$147:$B$158,"&lt;"&amp;B154)+1)</f>
        <v/>
      </c>
      <c r="H154">
        <f>IF(OR(E154="",C154=""),"",IF(C154&gt;=DATE(2019,5,1),"令和"&amp;(YEAR(C154)-2018),IF(C154&gt;=DATE(1989,1,8),"平成"&amp;(YEAR(C154)-1988),"昭和"&amp;(YEAR(C154)-1925)))&amp;"年"&amp;MONTH(C154)&amp;"月")</f>
        <v/>
      </c>
    </row>
    <row r="155">
      <c r="A155" t="n">
        <v>13</v>
      </c>
      <c r="B155" t="n">
        <v>9</v>
      </c>
      <c r="C155">
        <f>IFERROR(INDEX(資格取込!$S$6:$S$205,MATCH(13&amp;"_"&amp;3,資格取込!$Z$6:$Z$205,0)),"")</f>
        <v/>
      </c>
      <c r="D155">
        <f>IFERROR(INDEX(資格取込!$R$6:$R$205,MATCH(13&amp;"_"&amp;3,資格取込!$Z$6:$Z$205,0)),"")</f>
        <v/>
      </c>
      <c r="E155">
        <f>IF(D155="","",IFERROR(VLOOKUP(D155,資格マスタ!$A:$B,2,FALSE),D155))</f>
        <v/>
      </c>
      <c r="F155">
        <f>IF(E155="","",IF(C155="",DATE(9999,1,1),C155))</f>
        <v/>
      </c>
      <c r="G155">
        <f>IF(E155="","",COUNTIFS($F$147:$F$158,"&lt;"&amp;F155,$F$147:$F$158,"&lt;&gt;")+COUNTIFS($F$147:$F$158,F155,$B$147:$B$158,"&lt;"&amp;B155)+1)</f>
        <v/>
      </c>
      <c r="H155">
        <f>IF(OR(E155="",C155=""),"",IF(C155&gt;=DATE(2019,5,1),"令和"&amp;(YEAR(C155)-2018),IF(C155&gt;=DATE(1989,1,8),"平成"&amp;(YEAR(C155)-1988),"昭和"&amp;(YEAR(C155)-1925)))&amp;"年"&amp;MONTH(C155)&amp;"月")</f>
        <v/>
      </c>
    </row>
    <row r="156">
      <c r="A156" t="n">
        <v>13</v>
      </c>
      <c r="B156" t="n">
        <v>10</v>
      </c>
      <c r="C156">
        <f>IFERROR(INDEX(資格取込!$S$6:$S$205,MATCH(13&amp;"_"&amp;4,資格取込!$Z$6:$Z$205,0)),"")</f>
        <v/>
      </c>
      <c r="D156">
        <f>IFERROR(INDEX(資格取込!$R$6:$R$205,MATCH(13&amp;"_"&amp;4,資格取込!$Z$6:$Z$205,0)),"")</f>
        <v/>
      </c>
      <c r="E156">
        <f>IF(D156="","",IFERROR(VLOOKUP(D156,資格マスタ!$A:$B,2,FALSE),D156))</f>
        <v/>
      </c>
      <c r="F156">
        <f>IF(E156="","",IF(C156="",DATE(9999,1,1),C156))</f>
        <v/>
      </c>
      <c r="G156">
        <f>IF(E156="","",COUNTIFS($F$147:$F$158,"&lt;"&amp;F156,$F$147:$F$158,"&lt;&gt;")+COUNTIFS($F$147:$F$158,F156,$B$147:$B$158,"&lt;"&amp;B156)+1)</f>
        <v/>
      </c>
      <c r="H156">
        <f>IF(OR(E156="",C156=""),"",IF(C156&gt;=DATE(2019,5,1),"令和"&amp;(YEAR(C156)-2018),IF(C156&gt;=DATE(1989,1,8),"平成"&amp;(YEAR(C156)-1988),"昭和"&amp;(YEAR(C156)-1925)))&amp;"年"&amp;MONTH(C156)&amp;"月")</f>
        <v/>
      </c>
    </row>
    <row r="157">
      <c r="A157" t="n">
        <v>13</v>
      </c>
      <c r="B157" t="n">
        <v>11</v>
      </c>
      <c r="C157">
        <f>IFERROR(INDEX(資格取込!$S$6:$S$205,MATCH(13&amp;"_"&amp;5,資格取込!$Z$6:$Z$205,0)),"")</f>
        <v/>
      </c>
      <c r="D157">
        <f>IFERROR(INDEX(資格取込!$R$6:$R$205,MATCH(13&amp;"_"&amp;5,資格取込!$Z$6:$Z$205,0)),"")</f>
        <v/>
      </c>
      <c r="E157">
        <f>IF(D157="","",IFERROR(VLOOKUP(D157,資格マスタ!$A:$B,2,FALSE),D157))</f>
        <v/>
      </c>
      <c r="F157">
        <f>IF(E157="","",IF(C157="",DATE(9999,1,1),C157))</f>
        <v/>
      </c>
      <c r="G157">
        <f>IF(E157="","",COUNTIFS($F$147:$F$158,"&lt;"&amp;F157,$F$147:$F$158,"&lt;&gt;")+COUNTIFS($F$147:$F$158,F157,$B$147:$B$158,"&lt;"&amp;B157)+1)</f>
        <v/>
      </c>
      <c r="H157">
        <f>IF(OR(E157="",C157=""),"",IF(C157&gt;=DATE(2019,5,1),"令和"&amp;(YEAR(C157)-2018),IF(C157&gt;=DATE(1989,1,8),"平成"&amp;(YEAR(C157)-1988),"昭和"&amp;(YEAR(C157)-1925)))&amp;"年"&amp;MONTH(C157)&amp;"月")</f>
        <v/>
      </c>
    </row>
    <row r="158">
      <c r="A158" t="n">
        <v>13</v>
      </c>
      <c r="B158" t="n">
        <v>12</v>
      </c>
      <c r="C158">
        <f>IFERROR(INDEX(資格取込!$S$6:$S$205,MATCH(13&amp;"_"&amp;6,資格取込!$Z$6:$Z$205,0)),"")</f>
        <v/>
      </c>
      <c r="D158">
        <f>IFERROR(INDEX(資格取込!$R$6:$R$205,MATCH(13&amp;"_"&amp;6,資格取込!$Z$6:$Z$205,0)),"")</f>
        <v/>
      </c>
      <c r="E158">
        <f>IF(D158="","",IFERROR(VLOOKUP(D158,資格マスタ!$A:$B,2,FALSE),D158))</f>
        <v/>
      </c>
      <c r="F158">
        <f>IF(E158="","",IF(C158="",DATE(9999,1,1),C158))</f>
        <v/>
      </c>
      <c r="G158">
        <f>IF(E158="","",COUNTIFS($F$147:$F$158,"&lt;"&amp;F158,$F$147:$F$158,"&lt;&gt;")+COUNTIFS($F$147:$F$158,F158,$B$147:$B$158,"&lt;"&amp;B158)+1)</f>
        <v/>
      </c>
      <c r="H158">
        <f>IF(OR(E158="",C158=""),"",IF(C158&gt;=DATE(2019,5,1),"令和"&amp;(YEAR(C158)-2018),IF(C158&gt;=DATE(1989,1,8),"平成"&amp;(YEAR(C158)-1988),"昭和"&amp;(YEAR(C158)-1925)))&amp;"年"&amp;MONTH(C158)&amp;"月")</f>
        <v/>
      </c>
    </row>
    <row r="159">
      <c r="A159" t="n">
        <v>14</v>
      </c>
      <c r="B159" t="n">
        <v>1</v>
      </c>
      <c r="C159" s="132">
        <f>IFERROR(IF(ISNUMBER(入力!O18),入力!O18,DATEVALUE(入力!O18)),"")</f>
        <v/>
      </c>
      <c r="D159">
        <f>IF(入力!N18="","",入力!N18)</f>
        <v/>
      </c>
      <c r="E159">
        <f>IF(D159="","",IFERROR(VLOOKUP(D159,資格マスタ!$A:$B,2,FALSE),D159))</f>
        <v/>
      </c>
      <c r="F159">
        <f>IF(E159="","",IF(C159="",DATE(9999,1,1),C159))</f>
        <v/>
      </c>
      <c r="G159">
        <f>IF(E159="","",COUNTIFS($F$159:$F$170,"&lt;"&amp;F159,$F$159:$F$170,"&lt;&gt;")+COUNTIFS($F$159:$F$170,F159,$B$159:$B$170,"&lt;"&amp;B159)+1)</f>
        <v/>
      </c>
      <c r="H159">
        <f>IF(OR(E159="",C159=""),"",IF(C159&gt;=DATE(2019,5,1),"令和"&amp;(YEAR(C159)-2018),IF(C159&gt;=DATE(1989,1,8),"平成"&amp;(YEAR(C159)-1988),"昭和"&amp;(YEAR(C159)-1925)))&amp;"年"&amp;MONTH(C159)&amp;"月")</f>
        <v/>
      </c>
    </row>
    <row r="160">
      <c r="A160" t="n">
        <v>14</v>
      </c>
      <c r="B160" t="n">
        <v>2</v>
      </c>
      <c r="C160">
        <f>IFERROR(IF(ISNUMBER(入力!Q18),入力!Q18,DATEVALUE(入力!Q18)),"")</f>
        <v/>
      </c>
      <c r="D160">
        <f>IF(入力!P18="","",入力!P18)</f>
        <v/>
      </c>
      <c r="E160">
        <f>IF(D160="","",IFERROR(VLOOKUP(D160,資格マスタ!$A:$B,2,FALSE),D160))</f>
        <v/>
      </c>
      <c r="F160">
        <f>IF(E160="","",IF(C160="",DATE(9999,1,1),C160))</f>
        <v/>
      </c>
      <c r="G160">
        <f>IF(E160="","",COUNTIFS($F$159:$F$170,"&lt;"&amp;F160,$F$159:$F$170,"&lt;&gt;")+COUNTIFS($F$159:$F$170,F160,$B$159:$B$170,"&lt;"&amp;B160)+1)</f>
        <v/>
      </c>
      <c r="H160">
        <f>IF(OR(E160="",C160=""),"",IF(C160&gt;=DATE(2019,5,1),"令和"&amp;(YEAR(C160)-2018),IF(C160&gt;=DATE(1989,1,8),"平成"&amp;(YEAR(C160)-1988),"昭和"&amp;(YEAR(C160)-1925)))&amp;"年"&amp;MONTH(C160)&amp;"月")</f>
        <v/>
      </c>
    </row>
    <row r="161">
      <c r="A161" t="n">
        <v>14</v>
      </c>
      <c r="B161" t="n">
        <v>3</v>
      </c>
      <c r="C161">
        <f>IFERROR(IF(ISNUMBER(入力!S18),入力!S18,DATEVALUE(入力!S18)),"")</f>
        <v/>
      </c>
      <c r="D161">
        <f>IF(入力!R18="","",入力!R18)</f>
        <v/>
      </c>
      <c r="E161">
        <f>IF(D161="","",IFERROR(VLOOKUP(D161,資格マスタ!$A:$B,2,FALSE),D161))</f>
        <v/>
      </c>
      <c r="F161">
        <f>IF(E161="","",IF(C161="",DATE(9999,1,1),C161))</f>
        <v/>
      </c>
      <c r="G161">
        <f>IF(E161="","",COUNTIFS($F$159:$F$170,"&lt;"&amp;F161,$F$159:$F$170,"&lt;&gt;")+COUNTIFS($F$159:$F$170,F161,$B$159:$B$170,"&lt;"&amp;B161)+1)</f>
        <v/>
      </c>
      <c r="H161">
        <f>IF(OR(E161="",C161=""),"",IF(C161&gt;=DATE(2019,5,1),"令和"&amp;(YEAR(C161)-2018),IF(C161&gt;=DATE(1989,1,8),"平成"&amp;(YEAR(C161)-1988),"昭和"&amp;(YEAR(C161)-1925)))&amp;"年"&amp;MONTH(C161)&amp;"月")</f>
        <v/>
      </c>
    </row>
    <row r="162">
      <c r="A162" t="n">
        <v>14</v>
      </c>
      <c r="B162" t="n">
        <v>4</v>
      </c>
      <c r="C162">
        <f>IFERROR(IF(ISNUMBER(入力!U18),入力!U18,DATEVALUE(入力!U18)),"")</f>
        <v/>
      </c>
      <c r="D162">
        <f>IF(入力!T18="","",入力!T18)</f>
        <v/>
      </c>
      <c r="E162">
        <f>IF(D162="","",IFERROR(VLOOKUP(D162,資格マスタ!$A:$B,2,FALSE),D162))</f>
        <v/>
      </c>
      <c r="F162">
        <f>IF(E162="","",IF(C162="",DATE(9999,1,1),C162))</f>
        <v/>
      </c>
      <c r="G162">
        <f>IF(E162="","",COUNTIFS($F$159:$F$170,"&lt;"&amp;F162,$F$159:$F$170,"&lt;&gt;")+COUNTIFS($F$159:$F$170,F162,$B$159:$B$170,"&lt;"&amp;B162)+1)</f>
        <v/>
      </c>
      <c r="H162">
        <f>IF(OR(E162="",C162=""),"",IF(C162&gt;=DATE(2019,5,1),"令和"&amp;(YEAR(C162)-2018),IF(C162&gt;=DATE(1989,1,8),"平成"&amp;(YEAR(C162)-1988),"昭和"&amp;(YEAR(C162)-1925)))&amp;"年"&amp;MONTH(C162)&amp;"月")</f>
        <v/>
      </c>
    </row>
    <row r="163">
      <c r="A163" t="n">
        <v>14</v>
      </c>
      <c r="B163" t="n">
        <v>5</v>
      </c>
      <c r="C163">
        <f>IFERROR(IF(ISNUMBER(入力!W18),入力!W18,DATEVALUE(入力!W18)),"")</f>
        <v/>
      </c>
      <c r="D163">
        <f>IF(入力!V18="","",入力!V18)</f>
        <v/>
      </c>
      <c r="E163">
        <f>IF(D163="","",IFERROR(VLOOKUP(D163,資格マスタ!$A:$B,2,FALSE),D163))</f>
        <v/>
      </c>
      <c r="F163">
        <f>IF(E163="","",IF(C163="",DATE(9999,1,1),C163))</f>
        <v/>
      </c>
      <c r="G163">
        <f>IF(E163="","",COUNTIFS($F$159:$F$170,"&lt;"&amp;F163,$F$159:$F$170,"&lt;&gt;")+COUNTIFS($F$159:$F$170,F163,$B$159:$B$170,"&lt;"&amp;B163)+1)</f>
        <v/>
      </c>
      <c r="H163">
        <f>IF(OR(E163="",C163=""),"",IF(C163&gt;=DATE(2019,5,1),"令和"&amp;(YEAR(C163)-2018),IF(C163&gt;=DATE(1989,1,8),"平成"&amp;(YEAR(C163)-1988),"昭和"&amp;(YEAR(C163)-1925)))&amp;"年"&amp;MONTH(C163)&amp;"月")</f>
        <v/>
      </c>
    </row>
    <row r="164">
      <c r="A164" t="n">
        <v>14</v>
      </c>
      <c r="B164" t="n">
        <v>6</v>
      </c>
      <c r="C164">
        <f>IFERROR(IF(ISNUMBER(入力!Y18),入力!Y18,DATEVALUE(入力!Y18)),"")</f>
        <v/>
      </c>
      <c r="D164">
        <f>IF(入力!X18="","",入力!X18)</f>
        <v/>
      </c>
      <c r="E164">
        <f>IF(D164="","",IFERROR(VLOOKUP(D164,資格マスタ!$A:$B,2,FALSE),D164))</f>
        <v/>
      </c>
      <c r="F164">
        <f>IF(E164="","",IF(C164="",DATE(9999,1,1),C164))</f>
        <v/>
      </c>
      <c r="G164">
        <f>IF(E164="","",COUNTIFS($F$159:$F$170,"&lt;"&amp;F164,$F$159:$F$170,"&lt;&gt;")+COUNTIFS($F$159:$F$170,F164,$B$159:$B$170,"&lt;"&amp;B164)+1)</f>
        <v/>
      </c>
      <c r="H164">
        <f>IF(OR(E164="",C164=""),"",IF(C164&gt;=DATE(2019,5,1),"令和"&amp;(YEAR(C164)-2018),IF(C164&gt;=DATE(1989,1,8),"平成"&amp;(YEAR(C164)-1988),"昭和"&amp;(YEAR(C164)-1925)))&amp;"年"&amp;MONTH(C164)&amp;"月")</f>
        <v/>
      </c>
    </row>
    <row r="165">
      <c r="A165" t="n">
        <v>14</v>
      </c>
      <c r="B165" t="n">
        <v>7</v>
      </c>
      <c r="C165">
        <f>IFERROR(INDEX(資格取込!$S$6:$S$205,MATCH(14&amp;"_"&amp;1,資格取込!$Z$6:$Z$205,0)),"")</f>
        <v/>
      </c>
      <c r="D165">
        <f>IFERROR(INDEX(資格取込!$R$6:$R$205,MATCH(14&amp;"_"&amp;1,資格取込!$Z$6:$Z$205,0)),"")</f>
        <v/>
      </c>
      <c r="E165">
        <f>IF(D165="","",IFERROR(VLOOKUP(D165,資格マスタ!$A:$B,2,FALSE),D165))</f>
        <v/>
      </c>
      <c r="F165">
        <f>IF(E165="","",IF(C165="",DATE(9999,1,1),C165))</f>
        <v/>
      </c>
      <c r="G165">
        <f>IF(E165="","",COUNTIFS($F$159:$F$170,"&lt;"&amp;F165,$F$159:$F$170,"&lt;&gt;")+COUNTIFS($F$159:$F$170,F165,$B$159:$B$170,"&lt;"&amp;B165)+1)</f>
        <v/>
      </c>
      <c r="H165">
        <f>IF(OR(E165="",C165=""),"",IF(C165&gt;=DATE(2019,5,1),"令和"&amp;(YEAR(C165)-2018),IF(C165&gt;=DATE(1989,1,8),"平成"&amp;(YEAR(C165)-1988),"昭和"&amp;(YEAR(C165)-1925)))&amp;"年"&amp;MONTH(C165)&amp;"月")</f>
        <v/>
      </c>
    </row>
    <row r="166">
      <c r="A166" t="n">
        <v>14</v>
      </c>
      <c r="B166" t="n">
        <v>8</v>
      </c>
      <c r="C166">
        <f>IFERROR(INDEX(資格取込!$S$6:$S$205,MATCH(14&amp;"_"&amp;2,資格取込!$Z$6:$Z$205,0)),"")</f>
        <v/>
      </c>
      <c r="D166">
        <f>IFERROR(INDEX(資格取込!$R$6:$R$205,MATCH(14&amp;"_"&amp;2,資格取込!$Z$6:$Z$205,0)),"")</f>
        <v/>
      </c>
      <c r="E166">
        <f>IF(D166="","",IFERROR(VLOOKUP(D166,資格マスタ!$A:$B,2,FALSE),D166))</f>
        <v/>
      </c>
      <c r="F166">
        <f>IF(E166="","",IF(C166="",DATE(9999,1,1),C166))</f>
        <v/>
      </c>
      <c r="G166">
        <f>IF(E166="","",COUNTIFS($F$159:$F$170,"&lt;"&amp;F166,$F$159:$F$170,"&lt;&gt;")+COUNTIFS($F$159:$F$170,F166,$B$159:$B$170,"&lt;"&amp;B166)+1)</f>
        <v/>
      </c>
      <c r="H166">
        <f>IF(OR(E166="",C166=""),"",IF(C166&gt;=DATE(2019,5,1),"令和"&amp;(YEAR(C166)-2018),IF(C166&gt;=DATE(1989,1,8),"平成"&amp;(YEAR(C166)-1988),"昭和"&amp;(YEAR(C166)-1925)))&amp;"年"&amp;MONTH(C166)&amp;"月")</f>
        <v/>
      </c>
    </row>
    <row r="167">
      <c r="A167" t="n">
        <v>14</v>
      </c>
      <c r="B167" t="n">
        <v>9</v>
      </c>
      <c r="C167">
        <f>IFERROR(INDEX(資格取込!$S$6:$S$205,MATCH(14&amp;"_"&amp;3,資格取込!$Z$6:$Z$205,0)),"")</f>
        <v/>
      </c>
      <c r="D167">
        <f>IFERROR(INDEX(資格取込!$R$6:$R$205,MATCH(14&amp;"_"&amp;3,資格取込!$Z$6:$Z$205,0)),"")</f>
        <v/>
      </c>
      <c r="E167">
        <f>IF(D167="","",IFERROR(VLOOKUP(D167,資格マスタ!$A:$B,2,FALSE),D167))</f>
        <v/>
      </c>
      <c r="F167">
        <f>IF(E167="","",IF(C167="",DATE(9999,1,1),C167))</f>
        <v/>
      </c>
      <c r="G167">
        <f>IF(E167="","",COUNTIFS($F$159:$F$170,"&lt;"&amp;F167,$F$159:$F$170,"&lt;&gt;")+COUNTIFS($F$159:$F$170,F167,$B$159:$B$170,"&lt;"&amp;B167)+1)</f>
        <v/>
      </c>
      <c r="H167">
        <f>IF(OR(E167="",C167=""),"",IF(C167&gt;=DATE(2019,5,1),"令和"&amp;(YEAR(C167)-2018),IF(C167&gt;=DATE(1989,1,8),"平成"&amp;(YEAR(C167)-1988),"昭和"&amp;(YEAR(C167)-1925)))&amp;"年"&amp;MONTH(C167)&amp;"月")</f>
        <v/>
      </c>
    </row>
    <row r="168">
      <c r="A168" t="n">
        <v>14</v>
      </c>
      <c r="B168" t="n">
        <v>10</v>
      </c>
      <c r="C168">
        <f>IFERROR(INDEX(資格取込!$S$6:$S$205,MATCH(14&amp;"_"&amp;4,資格取込!$Z$6:$Z$205,0)),"")</f>
        <v/>
      </c>
      <c r="D168">
        <f>IFERROR(INDEX(資格取込!$R$6:$R$205,MATCH(14&amp;"_"&amp;4,資格取込!$Z$6:$Z$205,0)),"")</f>
        <v/>
      </c>
      <c r="E168">
        <f>IF(D168="","",IFERROR(VLOOKUP(D168,資格マスタ!$A:$B,2,FALSE),D168))</f>
        <v/>
      </c>
      <c r="F168">
        <f>IF(E168="","",IF(C168="",DATE(9999,1,1),C168))</f>
        <v/>
      </c>
      <c r="G168">
        <f>IF(E168="","",COUNTIFS($F$159:$F$170,"&lt;"&amp;F168,$F$159:$F$170,"&lt;&gt;")+COUNTIFS($F$159:$F$170,F168,$B$159:$B$170,"&lt;"&amp;B168)+1)</f>
        <v/>
      </c>
      <c r="H168">
        <f>IF(OR(E168="",C168=""),"",IF(C168&gt;=DATE(2019,5,1),"令和"&amp;(YEAR(C168)-2018),IF(C168&gt;=DATE(1989,1,8),"平成"&amp;(YEAR(C168)-1988),"昭和"&amp;(YEAR(C168)-1925)))&amp;"年"&amp;MONTH(C168)&amp;"月")</f>
        <v/>
      </c>
    </row>
    <row r="169">
      <c r="A169" t="n">
        <v>14</v>
      </c>
      <c r="B169" t="n">
        <v>11</v>
      </c>
      <c r="C169">
        <f>IFERROR(INDEX(資格取込!$S$6:$S$205,MATCH(14&amp;"_"&amp;5,資格取込!$Z$6:$Z$205,0)),"")</f>
        <v/>
      </c>
      <c r="D169">
        <f>IFERROR(INDEX(資格取込!$R$6:$R$205,MATCH(14&amp;"_"&amp;5,資格取込!$Z$6:$Z$205,0)),"")</f>
        <v/>
      </c>
      <c r="E169">
        <f>IF(D169="","",IFERROR(VLOOKUP(D169,資格マスタ!$A:$B,2,FALSE),D169))</f>
        <v/>
      </c>
      <c r="F169">
        <f>IF(E169="","",IF(C169="",DATE(9999,1,1),C169))</f>
        <v/>
      </c>
      <c r="G169">
        <f>IF(E169="","",COUNTIFS($F$159:$F$170,"&lt;"&amp;F169,$F$159:$F$170,"&lt;&gt;")+COUNTIFS($F$159:$F$170,F169,$B$159:$B$170,"&lt;"&amp;B169)+1)</f>
        <v/>
      </c>
      <c r="H169">
        <f>IF(OR(E169="",C169=""),"",IF(C169&gt;=DATE(2019,5,1),"令和"&amp;(YEAR(C169)-2018),IF(C169&gt;=DATE(1989,1,8),"平成"&amp;(YEAR(C169)-1988),"昭和"&amp;(YEAR(C169)-1925)))&amp;"年"&amp;MONTH(C169)&amp;"月")</f>
        <v/>
      </c>
    </row>
    <row r="170">
      <c r="A170" t="n">
        <v>14</v>
      </c>
      <c r="B170" t="n">
        <v>12</v>
      </c>
      <c r="C170">
        <f>IFERROR(INDEX(資格取込!$S$6:$S$205,MATCH(14&amp;"_"&amp;6,資格取込!$Z$6:$Z$205,0)),"")</f>
        <v/>
      </c>
      <c r="D170">
        <f>IFERROR(INDEX(資格取込!$R$6:$R$205,MATCH(14&amp;"_"&amp;6,資格取込!$Z$6:$Z$205,0)),"")</f>
        <v/>
      </c>
      <c r="E170">
        <f>IF(D170="","",IFERROR(VLOOKUP(D170,資格マスタ!$A:$B,2,FALSE),D170))</f>
        <v/>
      </c>
      <c r="F170">
        <f>IF(E170="","",IF(C170="",DATE(9999,1,1),C170))</f>
        <v/>
      </c>
      <c r="G170">
        <f>IF(E170="","",COUNTIFS($F$159:$F$170,"&lt;"&amp;F170,$F$159:$F$170,"&lt;&gt;")+COUNTIFS($F$159:$F$170,F170,$B$159:$B$170,"&lt;"&amp;B170)+1)</f>
        <v/>
      </c>
      <c r="H170">
        <f>IF(OR(E170="",C170=""),"",IF(C170&gt;=DATE(2019,5,1),"令和"&amp;(YEAR(C170)-2018),IF(C170&gt;=DATE(1989,1,8),"平成"&amp;(YEAR(C170)-1988),"昭和"&amp;(YEAR(C170)-1925)))&amp;"年"&amp;MONTH(C170)&amp;"月")</f>
        <v/>
      </c>
    </row>
    <row r="171">
      <c r="A171" t="n">
        <v>15</v>
      </c>
      <c r="B171" t="n">
        <v>1</v>
      </c>
      <c r="C171" s="132">
        <f>IFERROR(IF(ISNUMBER(入力!O19),入力!O19,DATEVALUE(入力!O19)),"")</f>
        <v/>
      </c>
      <c r="D171">
        <f>IF(入力!N19="","",入力!N19)</f>
        <v/>
      </c>
      <c r="E171">
        <f>IF(D171="","",IFERROR(VLOOKUP(D171,資格マスタ!$A:$B,2,FALSE),D171))</f>
        <v/>
      </c>
      <c r="F171">
        <f>IF(E171="","",IF(C171="",DATE(9999,1,1),C171))</f>
        <v/>
      </c>
      <c r="G171">
        <f>IF(E171="","",COUNTIFS($F$171:$F$182,"&lt;"&amp;F171,$F$171:$F$182,"&lt;&gt;")+COUNTIFS($F$171:$F$182,F171,$B$171:$B$182,"&lt;"&amp;B171)+1)</f>
        <v/>
      </c>
      <c r="H171">
        <f>IF(OR(E171="",C171=""),"",IF(C171&gt;=DATE(2019,5,1),"令和"&amp;(YEAR(C171)-2018),IF(C171&gt;=DATE(1989,1,8),"平成"&amp;(YEAR(C171)-1988),"昭和"&amp;(YEAR(C171)-1925)))&amp;"年"&amp;MONTH(C171)&amp;"月")</f>
        <v/>
      </c>
    </row>
    <row r="172">
      <c r="A172" t="n">
        <v>15</v>
      </c>
      <c r="B172" t="n">
        <v>2</v>
      </c>
      <c r="C172">
        <f>IFERROR(IF(ISNUMBER(入力!Q19),入力!Q19,DATEVALUE(入力!Q19)),"")</f>
        <v/>
      </c>
      <c r="D172">
        <f>IF(入力!P19="","",入力!P19)</f>
        <v/>
      </c>
      <c r="E172">
        <f>IF(D172="","",IFERROR(VLOOKUP(D172,資格マスタ!$A:$B,2,FALSE),D172))</f>
        <v/>
      </c>
      <c r="F172">
        <f>IF(E172="","",IF(C172="",DATE(9999,1,1),C172))</f>
        <v/>
      </c>
      <c r="G172">
        <f>IF(E172="","",COUNTIFS($F$171:$F$182,"&lt;"&amp;F172,$F$171:$F$182,"&lt;&gt;")+COUNTIFS($F$171:$F$182,F172,$B$171:$B$182,"&lt;"&amp;B172)+1)</f>
        <v/>
      </c>
      <c r="H172">
        <f>IF(OR(E172="",C172=""),"",IF(C172&gt;=DATE(2019,5,1),"令和"&amp;(YEAR(C172)-2018),IF(C172&gt;=DATE(1989,1,8),"平成"&amp;(YEAR(C172)-1988),"昭和"&amp;(YEAR(C172)-1925)))&amp;"年"&amp;MONTH(C172)&amp;"月")</f>
        <v/>
      </c>
    </row>
    <row r="173">
      <c r="A173" t="n">
        <v>15</v>
      </c>
      <c r="B173" t="n">
        <v>3</v>
      </c>
      <c r="C173">
        <f>IFERROR(IF(ISNUMBER(入力!S19),入力!S19,DATEVALUE(入力!S19)),"")</f>
        <v/>
      </c>
      <c r="D173">
        <f>IF(入力!R19="","",入力!R19)</f>
        <v/>
      </c>
      <c r="E173">
        <f>IF(D173="","",IFERROR(VLOOKUP(D173,資格マスタ!$A:$B,2,FALSE),D173))</f>
        <v/>
      </c>
      <c r="F173">
        <f>IF(E173="","",IF(C173="",DATE(9999,1,1),C173))</f>
        <v/>
      </c>
      <c r="G173">
        <f>IF(E173="","",COUNTIFS($F$171:$F$182,"&lt;"&amp;F173,$F$171:$F$182,"&lt;&gt;")+COUNTIFS($F$171:$F$182,F173,$B$171:$B$182,"&lt;"&amp;B173)+1)</f>
        <v/>
      </c>
      <c r="H173">
        <f>IF(OR(E173="",C173=""),"",IF(C173&gt;=DATE(2019,5,1),"令和"&amp;(YEAR(C173)-2018),IF(C173&gt;=DATE(1989,1,8),"平成"&amp;(YEAR(C173)-1988),"昭和"&amp;(YEAR(C173)-1925)))&amp;"年"&amp;MONTH(C173)&amp;"月")</f>
        <v/>
      </c>
    </row>
    <row r="174">
      <c r="A174" t="n">
        <v>15</v>
      </c>
      <c r="B174" t="n">
        <v>4</v>
      </c>
      <c r="C174">
        <f>IFERROR(IF(ISNUMBER(入力!U19),入力!U19,DATEVALUE(入力!U19)),"")</f>
        <v/>
      </c>
      <c r="D174">
        <f>IF(入力!T19="","",入力!T19)</f>
        <v/>
      </c>
      <c r="E174">
        <f>IF(D174="","",IFERROR(VLOOKUP(D174,資格マスタ!$A:$B,2,FALSE),D174))</f>
        <v/>
      </c>
      <c r="F174">
        <f>IF(E174="","",IF(C174="",DATE(9999,1,1),C174))</f>
        <v/>
      </c>
      <c r="G174">
        <f>IF(E174="","",COUNTIFS($F$171:$F$182,"&lt;"&amp;F174,$F$171:$F$182,"&lt;&gt;")+COUNTIFS($F$171:$F$182,F174,$B$171:$B$182,"&lt;"&amp;B174)+1)</f>
        <v/>
      </c>
      <c r="H174">
        <f>IF(OR(E174="",C174=""),"",IF(C174&gt;=DATE(2019,5,1),"令和"&amp;(YEAR(C174)-2018),IF(C174&gt;=DATE(1989,1,8),"平成"&amp;(YEAR(C174)-1988),"昭和"&amp;(YEAR(C174)-1925)))&amp;"年"&amp;MONTH(C174)&amp;"月")</f>
        <v/>
      </c>
    </row>
    <row r="175">
      <c r="A175" t="n">
        <v>15</v>
      </c>
      <c r="B175" t="n">
        <v>5</v>
      </c>
      <c r="C175">
        <f>IFERROR(IF(ISNUMBER(入力!W19),入力!W19,DATEVALUE(入力!W19)),"")</f>
        <v/>
      </c>
      <c r="D175">
        <f>IF(入力!V19="","",入力!V19)</f>
        <v/>
      </c>
      <c r="E175">
        <f>IF(D175="","",IFERROR(VLOOKUP(D175,資格マスタ!$A:$B,2,FALSE),D175))</f>
        <v/>
      </c>
      <c r="F175">
        <f>IF(E175="","",IF(C175="",DATE(9999,1,1),C175))</f>
        <v/>
      </c>
      <c r="G175">
        <f>IF(E175="","",COUNTIFS($F$171:$F$182,"&lt;"&amp;F175,$F$171:$F$182,"&lt;&gt;")+COUNTIFS($F$171:$F$182,F175,$B$171:$B$182,"&lt;"&amp;B175)+1)</f>
        <v/>
      </c>
      <c r="H175">
        <f>IF(OR(E175="",C175=""),"",IF(C175&gt;=DATE(2019,5,1),"令和"&amp;(YEAR(C175)-2018),IF(C175&gt;=DATE(1989,1,8),"平成"&amp;(YEAR(C175)-1988),"昭和"&amp;(YEAR(C175)-1925)))&amp;"年"&amp;MONTH(C175)&amp;"月")</f>
        <v/>
      </c>
    </row>
    <row r="176">
      <c r="A176" t="n">
        <v>15</v>
      </c>
      <c r="B176" t="n">
        <v>6</v>
      </c>
      <c r="C176">
        <f>IFERROR(IF(ISNUMBER(入力!Y19),入力!Y19,DATEVALUE(入力!Y19)),"")</f>
        <v/>
      </c>
      <c r="D176">
        <f>IF(入力!X19="","",入力!X19)</f>
        <v/>
      </c>
      <c r="E176">
        <f>IF(D176="","",IFERROR(VLOOKUP(D176,資格マスタ!$A:$B,2,FALSE),D176))</f>
        <v/>
      </c>
      <c r="F176">
        <f>IF(E176="","",IF(C176="",DATE(9999,1,1),C176))</f>
        <v/>
      </c>
      <c r="G176">
        <f>IF(E176="","",COUNTIFS($F$171:$F$182,"&lt;"&amp;F176,$F$171:$F$182,"&lt;&gt;")+COUNTIFS($F$171:$F$182,F176,$B$171:$B$182,"&lt;"&amp;B176)+1)</f>
        <v/>
      </c>
      <c r="H176">
        <f>IF(OR(E176="",C176=""),"",IF(C176&gt;=DATE(2019,5,1),"令和"&amp;(YEAR(C176)-2018),IF(C176&gt;=DATE(1989,1,8),"平成"&amp;(YEAR(C176)-1988),"昭和"&amp;(YEAR(C176)-1925)))&amp;"年"&amp;MONTH(C176)&amp;"月")</f>
        <v/>
      </c>
    </row>
    <row r="177">
      <c r="A177" t="n">
        <v>15</v>
      </c>
      <c r="B177" t="n">
        <v>7</v>
      </c>
      <c r="C177">
        <f>IFERROR(INDEX(資格取込!$S$6:$S$205,MATCH(15&amp;"_"&amp;1,資格取込!$Z$6:$Z$205,0)),"")</f>
        <v/>
      </c>
      <c r="D177">
        <f>IFERROR(INDEX(資格取込!$R$6:$R$205,MATCH(15&amp;"_"&amp;1,資格取込!$Z$6:$Z$205,0)),"")</f>
        <v/>
      </c>
      <c r="E177">
        <f>IF(D177="","",IFERROR(VLOOKUP(D177,資格マスタ!$A:$B,2,FALSE),D177))</f>
        <v/>
      </c>
      <c r="F177">
        <f>IF(E177="","",IF(C177="",DATE(9999,1,1),C177))</f>
        <v/>
      </c>
      <c r="G177">
        <f>IF(E177="","",COUNTIFS($F$171:$F$182,"&lt;"&amp;F177,$F$171:$F$182,"&lt;&gt;")+COUNTIFS($F$171:$F$182,F177,$B$171:$B$182,"&lt;"&amp;B177)+1)</f>
        <v/>
      </c>
      <c r="H177">
        <f>IF(OR(E177="",C177=""),"",IF(C177&gt;=DATE(2019,5,1),"令和"&amp;(YEAR(C177)-2018),IF(C177&gt;=DATE(1989,1,8),"平成"&amp;(YEAR(C177)-1988),"昭和"&amp;(YEAR(C177)-1925)))&amp;"年"&amp;MONTH(C177)&amp;"月")</f>
        <v/>
      </c>
    </row>
    <row r="178">
      <c r="A178" t="n">
        <v>15</v>
      </c>
      <c r="B178" t="n">
        <v>8</v>
      </c>
      <c r="C178">
        <f>IFERROR(INDEX(資格取込!$S$6:$S$205,MATCH(15&amp;"_"&amp;2,資格取込!$Z$6:$Z$205,0)),"")</f>
        <v/>
      </c>
      <c r="D178">
        <f>IFERROR(INDEX(資格取込!$R$6:$R$205,MATCH(15&amp;"_"&amp;2,資格取込!$Z$6:$Z$205,0)),"")</f>
        <v/>
      </c>
      <c r="E178">
        <f>IF(D178="","",IFERROR(VLOOKUP(D178,資格マスタ!$A:$B,2,FALSE),D178))</f>
        <v/>
      </c>
      <c r="F178">
        <f>IF(E178="","",IF(C178="",DATE(9999,1,1),C178))</f>
        <v/>
      </c>
      <c r="G178">
        <f>IF(E178="","",COUNTIFS($F$171:$F$182,"&lt;"&amp;F178,$F$171:$F$182,"&lt;&gt;")+COUNTIFS($F$171:$F$182,F178,$B$171:$B$182,"&lt;"&amp;B178)+1)</f>
        <v/>
      </c>
      <c r="H178">
        <f>IF(OR(E178="",C178=""),"",IF(C178&gt;=DATE(2019,5,1),"令和"&amp;(YEAR(C178)-2018),IF(C178&gt;=DATE(1989,1,8),"平成"&amp;(YEAR(C178)-1988),"昭和"&amp;(YEAR(C178)-1925)))&amp;"年"&amp;MONTH(C178)&amp;"月")</f>
        <v/>
      </c>
    </row>
    <row r="179">
      <c r="A179" t="n">
        <v>15</v>
      </c>
      <c r="B179" t="n">
        <v>9</v>
      </c>
      <c r="C179">
        <f>IFERROR(INDEX(資格取込!$S$6:$S$205,MATCH(15&amp;"_"&amp;3,資格取込!$Z$6:$Z$205,0)),"")</f>
        <v/>
      </c>
      <c r="D179">
        <f>IFERROR(INDEX(資格取込!$R$6:$R$205,MATCH(15&amp;"_"&amp;3,資格取込!$Z$6:$Z$205,0)),"")</f>
        <v/>
      </c>
      <c r="E179">
        <f>IF(D179="","",IFERROR(VLOOKUP(D179,資格マスタ!$A:$B,2,FALSE),D179))</f>
        <v/>
      </c>
      <c r="F179">
        <f>IF(E179="","",IF(C179="",DATE(9999,1,1),C179))</f>
        <v/>
      </c>
      <c r="G179">
        <f>IF(E179="","",COUNTIFS($F$171:$F$182,"&lt;"&amp;F179,$F$171:$F$182,"&lt;&gt;")+COUNTIFS($F$171:$F$182,F179,$B$171:$B$182,"&lt;"&amp;B179)+1)</f>
        <v/>
      </c>
      <c r="H179">
        <f>IF(OR(E179="",C179=""),"",IF(C179&gt;=DATE(2019,5,1),"令和"&amp;(YEAR(C179)-2018),IF(C179&gt;=DATE(1989,1,8),"平成"&amp;(YEAR(C179)-1988),"昭和"&amp;(YEAR(C179)-1925)))&amp;"年"&amp;MONTH(C179)&amp;"月")</f>
        <v/>
      </c>
    </row>
    <row r="180">
      <c r="A180" t="n">
        <v>15</v>
      </c>
      <c r="B180" t="n">
        <v>10</v>
      </c>
      <c r="C180">
        <f>IFERROR(INDEX(資格取込!$S$6:$S$205,MATCH(15&amp;"_"&amp;4,資格取込!$Z$6:$Z$205,0)),"")</f>
        <v/>
      </c>
      <c r="D180">
        <f>IFERROR(INDEX(資格取込!$R$6:$R$205,MATCH(15&amp;"_"&amp;4,資格取込!$Z$6:$Z$205,0)),"")</f>
        <v/>
      </c>
      <c r="E180">
        <f>IF(D180="","",IFERROR(VLOOKUP(D180,資格マスタ!$A:$B,2,FALSE),D180))</f>
        <v/>
      </c>
      <c r="F180">
        <f>IF(E180="","",IF(C180="",DATE(9999,1,1),C180))</f>
        <v/>
      </c>
      <c r="G180">
        <f>IF(E180="","",COUNTIFS($F$171:$F$182,"&lt;"&amp;F180,$F$171:$F$182,"&lt;&gt;")+COUNTIFS($F$171:$F$182,F180,$B$171:$B$182,"&lt;"&amp;B180)+1)</f>
        <v/>
      </c>
      <c r="H180">
        <f>IF(OR(E180="",C180=""),"",IF(C180&gt;=DATE(2019,5,1),"令和"&amp;(YEAR(C180)-2018),IF(C180&gt;=DATE(1989,1,8),"平成"&amp;(YEAR(C180)-1988),"昭和"&amp;(YEAR(C180)-1925)))&amp;"年"&amp;MONTH(C180)&amp;"月")</f>
        <v/>
      </c>
    </row>
    <row r="181">
      <c r="A181" t="n">
        <v>15</v>
      </c>
      <c r="B181" t="n">
        <v>11</v>
      </c>
      <c r="C181">
        <f>IFERROR(INDEX(資格取込!$S$6:$S$205,MATCH(15&amp;"_"&amp;5,資格取込!$Z$6:$Z$205,0)),"")</f>
        <v/>
      </c>
      <c r="D181">
        <f>IFERROR(INDEX(資格取込!$R$6:$R$205,MATCH(15&amp;"_"&amp;5,資格取込!$Z$6:$Z$205,0)),"")</f>
        <v/>
      </c>
      <c r="E181">
        <f>IF(D181="","",IFERROR(VLOOKUP(D181,資格マスタ!$A:$B,2,FALSE),D181))</f>
        <v/>
      </c>
      <c r="F181">
        <f>IF(E181="","",IF(C181="",DATE(9999,1,1),C181))</f>
        <v/>
      </c>
      <c r="G181">
        <f>IF(E181="","",COUNTIFS($F$171:$F$182,"&lt;"&amp;F181,$F$171:$F$182,"&lt;&gt;")+COUNTIFS($F$171:$F$182,F181,$B$171:$B$182,"&lt;"&amp;B181)+1)</f>
        <v/>
      </c>
      <c r="H181">
        <f>IF(OR(E181="",C181=""),"",IF(C181&gt;=DATE(2019,5,1),"令和"&amp;(YEAR(C181)-2018),IF(C181&gt;=DATE(1989,1,8),"平成"&amp;(YEAR(C181)-1988),"昭和"&amp;(YEAR(C181)-1925)))&amp;"年"&amp;MONTH(C181)&amp;"月")</f>
        <v/>
      </c>
    </row>
    <row r="182">
      <c r="A182" t="n">
        <v>15</v>
      </c>
      <c r="B182" t="n">
        <v>12</v>
      </c>
      <c r="C182">
        <f>IFERROR(INDEX(資格取込!$S$6:$S$205,MATCH(15&amp;"_"&amp;6,資格取込!$Z$6:$Z$205,0)),"")</f>
        <v/>
      </c>
      <c r="D182">
        <f>IFERROR(INDEX(資格取込!$R$6:$R$205,MATCH(15&amp;"_"&amp;6,資格取込!$Z$6:$Z$205,0)),"")</f>
        <v/>
      </c>
      <c r="E182">
        <f>IF(D182="","",IFERROR(VLOOKUP(D182,資格マスタ!$A:$B,2,FALSE),D182))</f>
        <v/>
      </c>
      <c r="F182">
        <f>IF(E182="","",IF(C182="",DATE(9999,1,1),C182))</f>
        <v/>
      </c>
      <c r="G182">
        <f>IF(E182="","",COUNTIFS($F$171:$F$182,"&lt;"&amp;F182,$F$171:$F$182,"&lt;&gt;")+COUNTIFS($F$171:$F$182,F182,$B$171:$B$182,"&lt;"&amp;B182)+1)</f>
        <v/>
      </c>
      <c r="H182">
        <f>IF(OR(E182="",C182=""),"",IF(C182&gt;=DATE(2019,5,1),"令和"&amp;(YEAR(C182)-2018),IF(C182&gt;=DATE(1989,1,8),"平成"&amp;(YEAR(C182)-1988),"昭和"&amp;(YEAR(C182)-1925)))&amp;"年"&amp;MONTH(C182)&amp;"月")</f>
        <v/>
      </c>
    </row>
    <row r="183">
      <c r="A183" t="n">
        <v>16</v>
      </c>
      <c r="B183" t="n">
        <v>1</v>
      </c>
      <c r="C183" s="132">
        <f>IFERROR(IF(ISNUMBER(入力!O20),入力!O20,DATEVALUE(入力!O20)),"")</f>
        <v/>
      </c>
      <c r="D183">
        <f>IF(入力!N20="","",入力!N20)</f>
        <v/>
      </c>
      <c r="E183">
        <f>IF(D183="","",IFERROR(VLOOKUP(D183,資格マスタ!$A:$B,2,FALSE),D183))</f>
        <v/>
      </c>
      <c r="F183">
        <f>IF(E183="","",IF(C183="",DATE(9999,1,1),C183))</f>
        <v/>
      </c>
      <c r="G183">
        <f>IF(E183="","",COUNTIFS($F$183:$F$194,"&lt;"&amp;F183,$F$183:$F$194,"&lt;&gt;")+COUNTIFS($F$183:$F$194,F183,$B$183:$B$194,"&lt;"&amp;B183)+1)</f>
        <v/>
      </c>
      <c r="H183">
        <f>IF(OR(E183="",C183=""),"",IF(C183&gt;=DATE(2019,5,1),"令和"&amp;(YEAR(C183)-2018),IF(C183&gt;=DATE(1989,1,8),"平成"&amp;(YEAR(C183)-1988),"昭和"&amp;(YEAR(C183)-1925)))&amp;"年"&amp;MONTH(C183)&amp;"月")</f>
        <v/>
      </c>
    </row>
    <row r="184">
      <c r="A184" t="n">
        <v>16</v>
      </c>
      <c r="B184" t="n">
        <v>2</v>
      </c>
      <c r="C184">
        <f>IFERROR(IF(ISNUMBER(入力!Q20),入力!Q20,DATEVALUE(入力!Q20)),"")</f>
        <v/>
      </c>
      <c r="D184">
        <f>IF(入力!P20="","",入力!P20)</f>
        <v/>
      </c>
      <c r="E184">
        <f>IF(D184="","",IFERROR(VLOOKUP(D184,資格マスタ!$A:$B,2,FALSE),D184))</f>
        <v/>
      </c>
      <c r="F184">
        <f>IF(E184="","",IF(C184="",DATE(9999,1,1),C184))</f>
        <v/>
      </c>
      <c r="G184">
        <f>IF(E184="","",COUNTIFS($F$183:$F$194,"&lt;"&amp;F184,$F$183:$F$194,"&lt;&gt;")+COUNTIFS($F$183:$F$194,F184,$B$183:$B$194,"&lt;"&amp;B184)+1)</f>
        <v/>
      </c>
      <c r="H184">
        <f>IF(OR(E184="",C184=""),"",IF(C184&gt;=DATE(2019,5,1),"令和"&amp;(YEAR(C184)-2018),IF(C184&gt;=DATE(1989,1,8),"平成"&amp;(YEAR(C184)-1988),"昭和"&amp;(YEAR(C184)-1925)))&amp;"年"&amp;MONTH(C184)&amp;"月")</f>
        <v/>
      </c>
    </row>
    <row r="185">
      <c r="A185" t="n">
        <v>16</v>
      </c>
      <c r="B185" t="n">
        <v>3</v>
      </c>
      <c r="C185">
        <f>IFERROR(IF(ISNUMBER(入力!S20),入力!S20,DATEVALUE(入力!S20)),"")</f>
        <v/>
      </c>
      <c r="D185">
        <f>IF(入力!R20="","",入力!R20)</f>
        <v/>
      </c>
      <c r="E185">
        <f>IF(D185="","",IFERROR(VLOOKUP(D185,資格マスタ!$A:$B,2,FALSE),D185))</f>
        <v/>
      </c>
      <c r="F185">
        <f>IF(E185="","",IF(C185="",DATE(9999,1,1),C185))</f>
        <v/>
      </c>
      <c r="G185">
        <f>IF(E185="","",COUNTIFS($F$183:$F$194,"&lt;"&amp;F185,$F$183:$F$194,"&lt;&gt;")+COUNTIFS($F$183:$F$194,F185,$B$183:$B$194,"&lt;"&amp;B185)+1)</f>
        <v/>
      </c>
      <c r="H185">
        <f>IF(OR(E185="",C185=""),"",IF(C185&gt;=DATE(2019,5,1),"令和"&amp;(YEAR(C185)-2018),IF(C185&gt;=DATE(1989,1,8),"平成"&amp;(YEAR(C185)-1988),"昭和"&amp;(YEAR(C185)-1925)))&amp;"年"&amp;MONTH(C185)&amp;"月")</f>
        <v/>
      </c>
    </row>
    <row r="186">
      <c r="A186" t="n">
        <v>16</v>
      </c>
      <c r="B186" t="n">
        <v>4</v>
      </c>
      <c r="C186">
        <f>IFERROR(IF(ISNUMBER(入力!U20),入力!U20,DATEVALUE(入力!U20)),"")</f>
        <v/>
      </c>
      <c r="D186">
        <f>IF(入力!T20="","",入力!T20)</f>
        <v/>
      </c>
      <c r="E186">
        <f>IF(D186="","",IFERROR(VLOOKUP(D186,資格マスタ!$A:$B,2,FALSE),D186))</f>
        <v/>
      </c>
      <c r="F186">
        <f>IF(E186="","",IF(C186="",DATE(9999,1,1),C186))</f>
        <v/>
      </c>
      <c r="G186">
        <f>IF(E186="","",COUNTIFS($F$183:$F$194,"&lt;"&amp;F186,$F$183:$F$194,"&lt;&gt;")+COUNTIFS($F$183:$F$194,F186,$B$183:$B$194,"&lt;"&amp;B186)+1)</f>
        <v/>
      </c>
      <c r="H186">
        <f>IF(OR(E186="",C186=""),"",IF(C186&gt;=DATE(2019,5,1),"令和"&amp;(YEAR(C186)-2018),IF(C186&gt;=DATE(1989,1,8),"平成"&amp;(YEAR(C186)-1988),"昭和"&amp;(YEAR(C186)-1925)))&amp;"年"&amp;MONTH(C186)&amp;"月")</f>
        <v/>
      </c>
    </row>
    <row r="187">
      <c r="A187" t="n">
        <v>16</v>
      </c>
      <c r="B187" t="n">
        <v>5</v>
      </c>
      <c r="C187">
        <f>IFERROR(IF(ISNUMBER(入力!W20),入力!W20,DATEVALUE(入力!W20)),"")</f>
        <v/>
      </c>
      <c r="D187">
        <f>IF(入力!V20="","",入力!V20)</f>
        <v/>
      </c>
      <c r="E187">
        <f>IF(D187="","",IFERROR(VLOOKUP(D187,資格マスタ!$A:$B,2,FALSE),D187))</f>
        <v/>
      </c>
      <c r="F187">
        <f>IF(E187="","",IF(C187="",DATE(9999,1,1),C187))</f>
        <v/>
      </c>
      <c r="G187">
        <f>IF(E187="","",COUNTIFS($F$183:$F$194,"&lt;"&amp;F187,$F$183:$F$194,"&lt;&gt;")+COUNTIFS($F$183:$F$194,F187,$B$183:$B$194,"&lt;"&amp;B187)+1)</f>
        <v/>
      </c>
      <c r="H187">
        <f>IF(OR(E187="",C187=""),"",IF(C187&gt;=DATE(2019,5,1),"令和"&amp;(YEAR(C187)-2018),IF(C187&gt;=DATE(1989,1,8),"平成"&amp;(YEAR(C187)-1988),"昭和"&amp;(YEAR(C187)-1925)))&amp;"年"&amp;MONTH(C187)&amp;"月")</f>
        <v/>
      </c>
    </row>
    <row r="188">
      <c r="A188" t="n">
        <v>16</v>
      </c>
      <c r="B188" t="n">
        <v>6</v>
      </c>
      <c r="C188">
        <f>IFERROR(IF(ISNUMBER(入力!Y20),入力!Y20,DATEVALUE(入力!Y20)),"")</f>
        <v/>
      </c>
      <c r="D188">
        <f>IF(入力!X20="","",入力!X20)</f>
        <v/>
      </c>
      <c r="E188">
        <f>IF(D188="","",IFERROR(VLOOKUP(D188,資格マスタ!$A:$B,2,FALSE),D188))</f>
        <v/>
      </c>
      <c r="F188">
        <f>IF(E188="","",IF(C188="",DATE(9999,1,1),C188))</f>
        <v/>
      </c>
      <c r="G188">
        <f>IF(E188="","",COUNTIFS($F$183:$F$194,"&lt;"&amp;F188,$F$183:$F$194,"&lt;&gt;")+COUNTIFS($F$183:$F$194,F188,$B$183:$B$194,"&lt;"&amp;B188)+1)</f>
        <v/>
      </c>
      <c r="H188">
        <f>IF(OR(E188="",C188=""),"",IF(C188&gt;=DATE(2019,5,1),"令和"&amp;(YEAR(C188)-2018),IF(C188&gt;=DATE(1989,1,8),"平成"&amp;(YEAR(C188)-1988),"昭和"&amp;(YEAR(C188)-1925)))&amp;"年"&amp;MONTH(C188)&amp;"月")</f>
        <v/>
      </c>
    </row>
    <row r="189">
      <c r="A189" t="n">
        <v>16</v>
      </c>
      <c r="B189" t="n">
        <v>7</v>
      </c>
      <c r="C189">
        <f>IFERROR(INDEX(資格取込!$S$6:$S$205,MATCH(16&amp;"_"&amp;1,資格取込!$Z$6:$Z$205,0)),"")</f>
        <v/>
      </c>
      <c r="D189">
        <f>IFERROR(INDEX(資格取込!$R$6:$R$205,MATCH(16&amp;"_"&amp;1,資格取込!$Z$6:$Z$205,0)),"")</f>
        <v/>
      </c>
      <c r="E189">
        <f>IF(D189="","",IFERROR(VLOOKUP(D189,資格マスタ!$A:$B,2,FALSE),D189))</f>
        <v/>
      </c>
      <c r="F189">
        <f>IF(E189="","",IF(C189="",DATE(9999,1,1),C189))</f>
        <v/>
      </c>
      <c r="G189">
        <f>IF(E189="","",COUNTIFS($F$183:$F$194,"&lt;"&amp;F189,$F$183:$F$194,"&lt;&gt;")+COUNTIFS($F$183:$F$194,F189,$B$183:$B$194,"&lt;"&amp;B189)+1)</f>
        <v/>
      </c>
      <c r="H189">
        <f>IF(OR(E189="",C189=""),"",IF(C189&gt;=DATE(2019,5,1),"令和"&amp;(YEAR(C189)-2018),IF(C189&gt;=DATE(1989,1,8),"平成"&amp;(YEAR(C189)-1988),"昭和"&amp;(YEAR(C189)-1925)))&amp;"年"&amp;MONTH(C189)&amp;"月")</f>
        <v/>
      </c>
    </row>
    <row r="190">
      <c r="A190" t="n">
        <v>16</v>
      </c>
      <c r="B190" t="n">
        <v>8</v>
      </c>
      <c r="C190">
        <f>IFERROR(INDEX(資格取込!$S$6:$S$205,MATCH(16&amp;"_"&amp;2,資格取込!$Z$6:$Z$205,0)),"")</f>
        <v/>
      </c>
      <c r="D190">
        <f>IFERROR(INDEX(資格取込!$R$6:$R$205,MATCH(16&amp;"_"&amp;2,資格取込!$Z$6:$Z$205,0)),"")</f>
        <v/>
      </c>
      <c r="E190">
        <f>IF(D190="","",IFERROR(VLOOKUP(D190,資格マスタ!$A:$B,2,FALSE),D190))</f>
        <v/>
      </c>
      <c r="F190">
        <f>IF(E190="","",IF(C190="",DATE(9999,1,1),C190))</f>
        <v/>
      </c>
      <c r="G190">
        <f>IF(E190="","",COUNTIFS($F$183:$F$194,"&lt;"&amp;F190,$F$183:$F$194,"&lt;&gt;")+COUNTIFS($F$183:$F$194,F190,$B$183:$B$194,"&lt;"&amp;B190)+1)</f>
        <v/>
      </c>
      <c r="H190">
        <f>IF(OR(E190="",C190=""),"",IF(C190&gt;=DATE(2019,5,1),"令和"&amp;(YEAR(C190)-2018),IF(C190&gt;=DATE(1989,1,8),"平成"&amp;(YEAR(C190)-1988),"昭和"&amp;(YEAR(C190)-1925)))&amp;"年"&amp;MONTH(C190)&amp;"月")</f>
        <v/>
      </c>
    </row>
    <row r="191">
      <c r="A191" t="n">
        <v>16</v>
      </c>
      <c r="B191" t="n">
        <v>9</v>
      </c>
      <c r="C191">
        <f>IFERROR(INDEX(資格取込!$S$6:$S$205,MATCH(16&amp;"_"&amp;3,資格取込!$Z$6:$Z$205,0)),"")</f>
        <v/>
      </c>
      <c r="D191">
        <f>IFERROR(INDEX(資格取込!$R$6:$R$205,MATCH(16&amp;"_"&amp;3,資格取込!$Z$6:$Z$205,0)),"")</f>
        <v/>
      </c>
      <c r="E191">
        <f>IF(D191="","",IFERROR(VLOOKUP(D191,資格マスタ!$A:$B,2,FALSE),D191))</f>
        <v/>
      </c>
      <c r="F191">
        <f>IF(E191="","",IF(C191="",DATE(9999,1,1),C191))</f>
        <v/>
      </c>
      <c r="G191">
        <f>IF(E191="","",COUNTIFS($F$183:$F$194,"&lt;"&amp;F191,$F$183:$F$194,"&lt;&gt;")+COUNTIFS($F$183:$F$194,F191,$B$183:$B$194,"&lt;"&amp;B191)+1)</f>
        <v/>
      </c>
      <c r="H191">
        <f>IF(OR(E191="",C191=""),"",IF(C191&gt;=DATE(2019,5,1),"令和"&amp;(YEAR(C191)-2018),IF(C191&gt;=DATE(1989,1,8),"平成"&amp;(YEAR(C191)-1988),"昭和"&amp;(YEAR(C191)-1925)))&amp;"年"&amp;MONTH(C191)&amp;"月")</f>
        <v/>
      </c>
    </row>
    <row r="192">
      <c r="A192" t="n">
        <v>16</v>
      </c>
      <c r="B192" t="n">
        <v>10</v>
      </c>
      <c r="C192">
        <f>IFERROR(INDEX(資格取込!$S$6:$S$205,MATCH(16&amp;"_"&amp;4,資格取込!$Z$6:$Z$205,0)),"")</f>
        <v/>
      </c>
      <c r="D192">
        <f>IFERROR(INDEX(資格取込!$R$6:$R$205,MATCH(16&amp;"_"&amp;4,資格取込!$Z$6:$Z$205,0)),"")</f>
        <v/>
      </c>
      <c r="E192">
        <f>IF(D192="","",IFERROR(VLOOKUP(D192,資格マスタ!$A:$B,2,FALSE),D192))</f>
        <v/>
      </c>
      <c r="F192">
        <f>IF(E192="","",IF(C192="",DATE(9999,1,1),C192))</f>
        <v/>
      </c>
      <c r="G192">
        <f>IF(E192="","",COUNTIFS($F$183:$F$194,"&lt;"&amp;F192,$F$183:$F$194,"&lt;&gt;")+COUNTIFS($F$183:$F$194,F192,$B$183:$B$194,"&lt;"&amp;B192)+1)</f>
        <v/>
      </c>
      <c r="H192">
        <f>IF(OR(E192="",C192=""),"",IF(C192&gt;=DATE(2019,5,1),"令和"&amp;(YEAR(C192)-2018),IF(C192&gt;=DATE(1989,1,8),"平成"&amp;(YEAR(C192)-1988),"昭和"&amp;(YEAR(C192)-1925)))&amp;"年"&amp;MONTH(C192)&amp;"月")</f>
        <v/>
      </c>
    </row>
    <row r="193">
      <c r="A193" t="n">
        <v>16</v>
      </c>
      <c r="B193" t="n">
        <v>11</v>
      </c>
      <c r="C193">
        <f>IFERROR(INDEX(資格取込!$S$6:$S$205,MATCH(16&amp;"_"&amp;5,資格取込!$Z$6:$Z$205,0)),"")</f>
        <v/>
      </c>
      <c r="D193">
        <f>IFERROR(INDEX(資格取込!$R$6:$R$205,MATCH(16&amp;"_"&amp;5,資格取込!$Z$6:$Z$205,0)),"")</f>
        <v/>
      </c>
      <c r="E193">
        <f>IF(D193="","",IFERROR(VLOOKUP(D193,資格マスタ!$A:$B,2,FALSE),D193))</f>
        <v/>
      </c>
      <c r="F193">
        <f>IF(E193="","",IF(C193="",DATE(9999,1,1),C193))</f>
        <v/>
      </c>
      <c r="G193">
        <f>IF(E193="","",COUNTIFS($F$183:$F$194,"&lt;"&amp;F193,$F$183:$F$194,"&lt;&gt;")+COUNTIFS($F$183:$F$194,F193,$B$183:$B$194,"&lt;"&amp;B193)+1)</f>
        <v/>
      </c>
      <c r="H193">
        <f>IF(OR(E193="",C193=""),"",IF(C193&gt;=DATE(2019,5,1),"令和"&amp;(YEAR(C193)-2018),IF(C193&gt;=DATE(1989,1,8),"平成"&amp;(YEAR(C193)-1988),"昭和"&amp;(YEAR(C193)-1925)))&amp;"年"&amp;MONTH(C193)&amp;"月")</f>
        <v/>
      </c>
    </row>
    <row r="194">
      <c r="A194" t="n">
        <v>16</v>
      </c>
      <c r="B194" t="n">
        <v>12</v>
      </c>
      <c r="C194">
        <f>IFERROR(INDEX(資格取込!$S$6:$S$205,MATCH(16&amp;"_"&amp;6,資格取込!$Z$6:$Z$205,0)),"")</f>
        <v/>
      </c>
      <c r="D194">
        <f>IFERROR(INDEX(資格取込!$R$6:$R$205,MATCH(16&amp;"_"&amp;6,資格取込!$Z$6:$Z$205,0)),"")</f>
        <v/>
      </c>
      <c r="E194">
        <f>IF(D194="","",IFERROR(VLOOKUP(D194,資格マスタ!$A:$B,2,FALSE),D194))</f>
        <v/>
      </c>
      <c r="F194">
        <f>IF(E194="","",IF(C194="",DATE(9999,1,1),C194))</f>
        <v/>
      </c>
      <c r="G194">
        <f>IF(E194="","",COUNTIFS($F$183:$F$194,"&lt;"&amp;F194,$F$183:$F$194,"&lt;&gt;")+COUNTIFS($F$183:$F$194,F194,$B$183:$B$194,"&lt;"&amp;B194)+1)</f>
        <v/>
      </c>
      <c r="H194">
        <f>IF(OR(E194="",C194=""),"",IF(C194&gt;=DATE(2019,5,1),"令和"&amp;(YEAR(C194)-2018),IF(C194&gt;=DATE(1989,1,8),"平成"&amp;(YEAR(C194)-1988),"昭和"&amp;(YEAR(C194)-1925)))&amp;"年"&amp;MONTH(C194)&amp;"月")</f>
        <v/>
      </c>
    </row>
    <row r="195">
      <c r="A195" t="n">
        <v>17</v>
      </c>
      <c r="B195" t="n">
        <v>1</v>
      </c>
      <c r="C195" s="132">
        <f>IFERROR(IF(ISNUMBER(入力!O21),入力!O21,DATEVALUE(入力!O21)),"")</f>
        <v/>
      </c>
      <c r="D195">
        <f>IF(入力!N21="","",入力!N21)</f>
        <v/>
      </c>
      <c r="E195">
        <f>IF(D195="","",IFERROR(VLOOKUP(D195,資格マスタ!$A:$B,2,FALSE),D195))</f>
        <v/>
      </c>
      <c r="F195">
        <f>IF(E195="","",IF(C195="",DATE(9999,1,1),C195))</f>
        <v/>
      </c>
      <c r="G195">
        <f>IF(E195="","",COUNTIFS($F$195:$F$206,"&lt;"&amp;F195,$F$195:$F$206,"&lt;&gt;")+COUNTIFS($F$195:$F$206,F195,$B$195:$B$206,"&lt;"&amp;B195)+1)</f>
        <v/>
      </c>
      <c r="H195">
        <f>IF(OR(E195="",C195=""),"",IF(C195&gt;=DATE(2019,5,1),"令和"&amp;(YEAR(C195)-2018),IF(C195&gt;=DATE(1989,1,8),"平成"&amp;(YEAR(C195)-1988),"昭和"&amp;(YEAR(C195)-1925)))&amp;"年"&amp;MONTH(C195)&amp;"月")</f>
        <v/>
      </c>
    </row>
    <row r="196">
      <c r="A196" t="n">
        <v>17</v>
      </c>
      <c r="B196" t="n">
        <v>2</v>
      </c>
      <c r="C196">
        <f>IFERROR(IF(ISNUMBER(入力!Q21),入力!Q21,DATEVALUE(入力!Q21)),"")</f>
        <v/>
      </c>
      <c r="D196">
        <f>IF(入力!P21="","",入力!P21)</f>
        <v/>
      </c>
      <c r="E196">
        <f>IF(D196="","",IFERROR(VLOOKUP(D196,資格マスタ!$A:$B,2,FALSE),D196))</f>
        <v/>
      </c>
      <c r="F196">
        <f>IF(E196="","",IF(C196="",DATE(9999,1,1),C196))</f>
        <v/>
      </c>
      <c r="G196">
        <f>IF(E196="","",COUNTIFS($F$195:$F$206,"&lt;"&amp;F196,$F$195:$F$206,"&lt;&gt;")+COUNTIFS($F$195:$F$206,F196,$B$195:$B$206,"&lt;"&amp;B196)+1)</f>
        <v/>
      </c>
      <c r="H196">
        <f>IF(OR(E196="",C196=""),"",IF(C196&gt;=DATE(2019,5,1),"令和"&amp;(YEAR(C196)-2018),IF(C196&gt;=DATE(1989,1,8),"平成"&amp;(YEAR(C196)-1988),"昭和"&amp;(YEAR(C196)-1925)))&amp;"年"&amp;MONTH(C196)&amp;"月")</f>
        <v/>
      </c>
    </row>
    <row r="197">
      <c r="A197" t="n">
        <v>17</v>
      </c>
      <c r="B197" t="n">
        <v>3</v>
      </c>
      <c r="C197">
        <f>IFERROR(IF(ISNUMBER(入力!S21),入力!S21,DATEVALUE(入力!S21)),"")</f>
        <v/>
      </c>
      <c r="D197">
        <f>IF(入力!R21="","",入力!R21)</f>
        <v/>
      </c>
      <c r="E197">
        <f>IF(D197="","",IFERROR(VLOOKUP(D197,資格マスタ!$A:$B,2,FALSE),D197))</f>
        <v/>
      </c>
      <c r="F197">
        <f>IF(E197="","",IF(C197="",DATE(9999,1,1),C197))</f>
        <v/>
      </c>
      <c r="G197">
        <f>IF(E197="","",COUNTIFS($F$195:$F$206,"&lt;"&amp;F197,$F$195:$F$206,"&lt;&gt;")+COUNTIFS($F$195:$F$206,F197,$B$195:$B$206,"&lt;"&amp;B197)+1)</f>
        <v/>
      </c>
      <c r="H197">
        <f>IF(OR(E197="",C197=""),"",IF(C197&gt;=DATE(2019,5,1),"令和"&amp;(YEAR(C197)-2018),IF(C197&gt;=DATE(1989,1,8),"平成"&amp;(YEAR(C197)-1988),"昭和"&amp;(YEAR(C197)-1925)))&amp;"年"&amp;MONTH(C197)&amp;"月")</f>
        <v/>
      </c>
    </row>
    <row r="198">
      <c r="A198" t="n">
        <v>17</v>
      </c>
      <c r="B198" t="n">
        <v>4</v>
      </c>
      <c r="C198">
        <f>IFERROR(IF(ISNUMBER(入力!U21),入力!U21,DATEVALUE(入力!U21)),"")</f>
        <v/>
      </c>
      <c r="D198">
        <f>IF(入力!T21="","",入力!T21)</f>
        <v/>
      </c>
      <c r="E198">
        <f>IF(D198="","",IFERROR(VLOOKUP(D198,資格マスタ!$A:$B,2,FALSE),D198))</f>
        <v/>
      </c>
      <c r="F198">
        <f>IF(E198="","",IF(C198="",DATE(9999,1,1),C198))</f>
        <v/>
      </c>
      <c r="G198">
        <f>IF(E198="","",COUNTIFS($F$195:$F$206,"&lt;"&amp;F198,$F$195:$F$206,"&lt;&gt;")+COUNTIFS($F$195:$F$206,F198,$B$195:$B$206,"&lt;"&amp;B198)+1)</f>
        <v/>
      </c>
      <c r="H198">
        <f>IF(OR(E198="",C198=""),"",IF(C198&gt;=DATE(2019,5,1),"令和"&amp;(YEAR(C198)-2018),IF(C198&gt;=DATE(1989,1,8),"平成"&amp;(YEAR(C198)-1988),"昭和"&amp;(YEAR(C198)-1925)))&amp;"年"&amp;MONTH(C198)&amp;"月")</f>
        <v/>
      </c>
    </row>
    <row r="199">
      <c r="A199" t="n">
        <v>17</v>
      </c>
      <c r="B199" t="n">
        <v>5</v>
      </c>
      <c r="C199">
        <f>IFERROR(IF(ISNUMBER(入力!W21),入力!W21,DATEVALUE(入力!W21)),"")</f>
        <v/>
      </c>
      <c r="D199">
        <f>IF(入力!V21="","",入力!V21)</f>
        <v/>
      </c>
      <c r="E199">
        <f>IF(D199="","",IFERROR(VLOOKUP(D199,資格マスタ!$A:$B,2,FALSE),D199))</f>
        <v/>
      </c>
      <c r="F199">
        <f>IF(E199="","",IF(C199="",DATE(9999,1,1),C199))</f>
        <v/>
      </c>
      <c r="G199">
        <f>IF(E199="","",COUNTIFS($F$195:$F$206,"&lt;"&amp;F199,$F$195:$F$206,"&lt;&gt;")+COUNTIFS($F$195:$F$206,F199,$B$195:$B$206,"&lt;"&amp;B199)+1)</f>
        <v/>
      </c>
      <c r="H199">
        <f>IF(OR(E199="",C199=""),"",IF(C199&gt;=DATE(2019,5,1),"令和"&amp;(YEAR(C199)-2018),IF(C199&gt;=DATE(1989,1,8),"平成"&amp;(YEAR(C199)-1988),"昭和"&amp;(YEAR(C199)-1925)))&amp;"年"&amp;MONTH(C199)&amp;"月")</f>
        <v/>
      </c>
    </row>
    <row r="200">
      <c r="A200" t="n">
        <v>17</v>
      </c>
      <c r="B200" t="n">
        <v>6</v>
      </c>
      <c r="C200">
        <f>IFERROR(IF(ISNUMBER(入力!Y21),入力!Y21,DATEVALUE(入力!Y21)),"")</f>
        <v/>
      </c>
      <c r="D200">
        <f>IF(入力!X21="","",入力!X21)</f>
        <v/>
      </c>
      <c r="E200">
        <f>IF(D200="","",IFERROR(VLOOKUP(D200,資格マスタ!$A:$B,2,FALSE),D200))</f>
        <v/>
      </c>
      <c r="F200">
        <f>IF(E200="","",IF(C200="",DATE(9999,1,1),C200))</f>
        <v/>
      </c>
      <c r="G200">
        <f>IF(E200="","",COUNTIFS($F$195:$F$206,"&lt;"&amp;F200,$F$195:$F$206,"&lt;&gt;")+COUNTIFS($F$195:$F$206,F200,$B$195:$B$206,"&lt;"&amp;B200)+1)</f>
        <v/>
      </c>
      <c r="H200">
        <f>IF(OR(E200="",C200=""),"",IF(C200&gt;=DATE(2019,5,1),"令和"&amp;(YEAR(C200)-2018),IF(C200&gt;=DATE(1989,1,8),"平成"&amp;(YEAR(C200)-1988),"昭和"&amp;(YEAR(C200)-1925)))&amp;"年"&amp;MONTH(C200)&amp;"月")</f>
        <v/>
      </c>
    </row>
    <row r="201">
      <c r="A201" t="n">
        <v>17</v>
      </c>
      <c r="B201" t="n">
        <v>7</v>
      </c>
      <c r="C201">
        <f>IFERROR(INDEX(資格取込!$S$6:$S$205,MATCH(17&amp;"_"&amp;1,資格取込!$Z$6:$Z$205,0)),"")</f>
        <v/>
      </c>
      <c r="D201">
        <f>IFERROR(INDEX(資格取込!$R$6:$R$205,MATCH(17&amp;"_"&amp;1,資格取込!$Z$6:$Z$205,0)),"")</f>
        <v/>
      </c>
      <c r="E201">
        <f>IF(D201="","",IFERROR(VLOOKUP(D201,資格マスタ!$A:$B,2,FALSE),D201))</f>
        <v/>
      </c>
      <c r="F201">
        <f>IF(E201="","",IF(C201="",DATE(9999,1,1),C201))</f>
        <v/>
      </c>
      <c r="G201">
        <f>IF(E201="","",COUNTIFS($F$195:$F$206,"&lt;"&amp;F201,$F$195:$F$206,"&lt;&gt;")+COUNTIFS($F$195:$F$206,F201,$B$195:$B$206,"&lt;"&amp;B201)+1)</f>
        <v/>
      </c>
      <c r="H201">
        <f>IF(OR(E201="",C201=""),"",IF(C201&gt;=DATE(2019,5,1),"令和"&amp;(YEAR(C201)-2018),IF(C201&gt;=DATE(1989,1,8),"平成"&amp;(YEAR(C201)-1988),"昭和"&amp;(YEAR(C201)-1925)))&amp;"年"&amp;MONTH(C201)&amp;"月")</f>
        <v/>
      </c>
    </row>
    <row r="202">
      <c r="A202" t="n">
        <v>17</v>
      </c>
      <c r="B202" t="n">
        <v>8</v>
      </c>
      <c r="C202">
        <f>IFERROR(INDEX(資格取込!$S$6:$S$205,MATCH(17&amp;"_"&amp;2,資格取込!$Z$6:$Z$205,0)),"")</f>
        <v/>
      </c>
      <c r="D202">
        <f>IFERROR(INDEX(資格取込!$R$6:$R$205,MATCH(17&amp;"_"&amp;2,資格取込!$Z$6:$Z$205,0)),"")</f>
        <v/>
      </c>
      <c r="E202">
        <f>IF(D202="","",IFERROR(VLOOKUP(D202,資格マスタ!$A:$B,2,FALSE),D202))</f>
        <v/>
      </c>
      <c r="F202">
        <f>IF(E202="","",IF(C202="",DATE(9999,1,1),C202))</f>
        <v/>
      </c>
      <c r="G202">
        <f>IF(E202="","",COUNTIFS($F$195:$F$206,"&lt;"&amp;F202,$F$195:$F$206,"&lt;&gt;")+COUNTIFS($F$195:$F$206,F202,$B$195:$B$206,"&lt;"&amp;B202)+1)</f>
        <v/>
      </c>
      <c r="H202">
        <f>IF(OR(E202="",C202=""),"",IF(C202&gt;=DATE(2019,5,1),"令和"&amp;(YEAR(C202)-2018),IF(C202&gt;=DATE(1989,1,8),"平成"&amp;(YEAR(C202)-1988),"昭和"&amp;(YEAR(C202)-1925)))&amp;"年"&amp;MONTH(C202)&amp;"月")</f>
        <v/>
      </c>
    </row>
    <row r="203">
      <c r="A203" t="n">
        <v>17</v>
      </c>
      <c r="B203" t="n">
        <v>9</v>
      </c>
      <c r="C203">
        <f>IFERROR(INDEX(資格取込!$S$6:$S$205,MATCH(17&amp;"_"&amp;3,資格取込!$Z$6:$Z$205,0)),"")</f>
        <v/>
      </c>
      <c r="D203">
        <f>IFERROR(INDEX(資格取込!$R$6:$R$205,MATCH(17&amp;"_"&amp;3,資格取込!$Z$6:$Z$205,0)),"")</f>
        <v/>
      </c>
      <c r="E203">
        <f>IF(D203="","",IFERROR(VLOOKUP(D203,資格マスタ!$A:$B,2,FALSE),D203))</f>
        <v/>
      </c>
      <c r="F203">
        <f>IF(E203="","",IF(C203="",DATE(9999,1,1),C203))</f>
        <v/>
      </c>
      <c r="G203">
        <f>IF(E203="","",COUNTIFS($F$195:$F$206,"&lt;"&amp;F203,$F$195:$F$206,"&lt;&gt;")+COUNTIFS($F$195:$F$206,F203,$B$195:$B$206,"&lt;"&amp;B203)+1)</f>
        <v/>
      </c>
      <c r="H203">
        <f>IF(OR(E203="",C203=""),"",IF(C203&gt;=DATE(2019,5,1),"令和"&amp;(YEAR(C203)-2018),IF(C203&gt;=DATE(1989,1,8),"平成"&amp;(YEAR(C203)-1988),"昭和"&amp;(YEAR(C203)-1925)))&amp;"年"&amp;MONTH(C203)&amp;"月")</f>
        <v/>
      </c>
    </row>
    <row r="204">
      <c r="A204" t="n">
        <v>17</v>
      </c>
      <c r="B204" t="n">
        <v>10</v>
      </c>
      <c r="C204">
        <f>IFERROR(INDEX(資格取込!$S$6:$S$205,MATCH(17&amp;"_"&amp;4,資格取込!$Z$6:$Z$205,0)),"")</f>
        <v/>
      </c>
      <c r="D204">
        <f>IFERROR(INDEX(資格取込!$R$6:$R$205,MATCH(17&amp;"_"&amp;4,資格取込!$Z$6:$Z$205,0)),"")</f>
        <v/>
      </c>
      <c r="E204">
        <f>IF(D204="","",IFERROR(VLOOKUP(D204,資格マスタ!$A:$B,2,FALSE),D204))</f>
        <v/>
      </c>
      <c r="F204">
        <f>IF(E204="","",IF(C204="",DATE(9999,1,1),C204))</f>
        <v/>
      </c>
      <c r="G204">
        <f>IF(E204="","",COUNTIFS($F$195:$F$206,"&lt;"&amp;F204,$F$195:$F$206,"&lt;&gt;")+COUNTIFS($F$195:$F$206,F204,$B$195:$B$206,"&lt;"&amp;B204)+1)</f>
        <v/>
      </c>
      <c r="H204">
        <f>IF(OR(E204="",C204=""),"",IF(C204&gt;=DATE(2019,5,1),"令和"&amp;(YEAR(C204)-2018),IF(C204&gt;=DATE(1989,1,8),"平成"&amp;(YEAR(C204)-1988),"昭和"&amp;(YEAR(C204)-1925)))&amp;"年"&amp;MONTH(C204)&amp;"月")</f>
        <v/>
      </c>
    </row>
    <row r="205">
      <c r="A205" t="n">
        <v>17</v>
      </c>
      <c r="B205" t="n">
        <v>11</v>
      </c>
      <c r="C205">
        <f>IFERROR(INDEX(資格取込!$S$6:$S$205,MATCH(17&amp;"_"&amp;5,資格取込!$Z$6:$Z$205,0)),"")</f>
        <v/>
      </c>
      <c r="D205">
        <f>IFERROR(INDEX(資格取込!$R$6:$R$205,MATCH(17&amp;"_"&amp;5,資格取込!$Z$6:$Z$205,0)),"")</f>
        <v/>
      </c>
      <c r="E205">
        <f>IF(D205="","",IFERROR(VLOOKUP(D205,資格マスタ!$A:$B,2,FALSE),D205))</f>
        <v/>
      </c>
      <c r="F205">
        <f>IF(E205="","",IF(C205="",DATE(9999,1,1),C205))</f>
        <v/>
      </c>
      <c r="G205">
        <f>IF(E205="","",COUNTIFS($F$195:$F$206,"&lt;"&amp;F205,$F$195:$F$206,"&lt;&gt;")+COUNTIFS($F$195:$F$206,F205,$B$195:$B$206,"&lt;"&amp;B205)+1)</f>
        <v/>
      </c>
      <c r="H205">
        <f>IF(OR(E205="",C205=""),"",IF(C205&gt;=DATE(2019,5,1),"令和"&amp;(YEAR(C205)-2018),IF(C205&gt;=DATE(1989,1,8),"平成"&amp;(YEAR(C205)-1988),"昭和"&amp;(YEAR(C205)-1925)))&amp;"年"&amp;MONTH(C205)&amp;"月")</f>
        <v/>
      </c>
    </row>
    <row r="206">
      <c r="A206" t="n">
        <v>17</v>
      </c>
      <c r="B206" t="n">
        <v>12</v>
      </c>
      <c r="C206">
        <f>IFERROR(INDEX(資格取込!$S$6:$S$205,MATCH(17&amp;"_"&amp;6,資格取込!$Z$6:$Z$205,0)),"")</f>
        <v/>
      </c>
      <c r="D206">
        <f>IFERROR(INDEX(資格取込!$R$6:$R$205,MATCH(17&amp;"_"&amp;6,資格取込!$Z$6:$Z$205,0)),"")</f>
        <v/>
      </c>
      <c r="E206">
        <f>IF(D206="","",IFERROR(VLOOKUP(D206,資格マスタ!$A:$B,2,FALSE),D206))</f>
        <v/>
      </c>
      <c r="F206">
        <f>IF(E206="","",IF(C206="",DATE(9999,1,1),C206))</f>
        <v/>
      </c>
      <c r="G206">
        <f>IF(E206="","",COUNTIFS($F$195:$F$206,"&lt;"&amp;F206,$F$195:$F$206,"&lt;&gt;")+COUNTIFS($F$195:$F$206,F206,$B$195:$B$206,"&lt;"&amp;B206)+1)</f>
        <v/>
      </c>
      <c r="H206">
        <f>IF(OR(E206="",C206=""),"",IF(C206&gt;=DATE(2019,5,1),"令和"&amp;(YEAR(C206)-2018),IF(C206&gt;=DATE(1989,1,8),"平成"&amp;(YEAR(C206)-1988),"昭和"&amp;(YEAR(C206)-1925)))&amp;"年"&amp;MONTH(C206)&amp;"月")</f>
        <v/>
      </c>
    </row>
    <row r="207">
      <c r="A207" t="n">
        <v>18</v>
      </c>
      <c r="B207" t="n">
        <v>1</v>
      </c>
      <c r="C207" s="132">
        <f>IFERROR(IF(ISNUMBER(入力!O22),入力!O22,DATEVALUE(入力!O22)),"")</f>
        <v/>
      </c>
      <c r="D207">
        <f>IF(入力!N22="","",入力!N22)</f>
        <v/>
      </c>
      <c r="E207">
        <f>IF(D207="","",IFERROR(VLOOKUP(D207,資格マスタ!$A:$B,2,FALSE),D207))</f>
        <v/>
      </c>
      <c r="F207">
        <f>IF(E207="","",IF(C207="",DATE(9999,1,1),C207))</f>
        <v/>
      </c>
      <c r="G207">
        <f>IF(E207="","",COUNTIFS($F$207:$F$218,"&lt;"&amp;F207,$F$207:$F$218,"&lt;&gt;")+COUNTIFS($F$207:$F$218,F207,$B$207:$B$218,"&lt;"&amp;B207)+1)</f>
        <v/>
      </c>
      <c r="H207">
        <f>IF(OR(E207="",C207=""),"",IF(C207&gt;=DATE(2019,5,1),"令和"&amp;(YEAR(C207)-2018),IF(C207&gt;=DATE(1989,1,8),"平成"&amp;(YEAR(C207)-1988),"昭和"&amp;(YEAR(C207)-1925)))&amp;"年"&amp;MONTH(C207)&amp;"月")</f>
        <v/>
      </c>
    </row>
    <row r="208">
      <c r="A208" t="n">
        <v>18</v>
      </c>
      <c r="B208" t="n">
        <v>2</v>
      </c>
      <c r="C208">
        <f>IFERROR(IF(ISNUMBER(入力!Q22),入力!Q22,DATEVALUE(入力!Q22)),"")</f>
        <v/>
      </c>
      <c r="D208">
        <f>IF(入力!P22="","",入力!P22)</f>
        <v/>
      </c>
      <c r="E208">
        <f>IF(D208="","",IFERROR(VLOOKUP(D208,資格マスタ!$A:$B,2,FALSE),D208))</f>
        <v/>
      </c>
      <c r="F208">
        <f>IF(E208="","",IF(C208="",DATE(9999,1,1),C208))</f>
        <v/>
      </c>
      <c r="G208">
        <f>IF(E208="","",COUNTIFS($F$207:$F$218,"&lt;"&amp;F208,$F$207:$F$218,"&lt;&gt;")+COUNTIFS($F$207:$F$218,F208,$B$207:$B$218,"&lt;"&amp;B208)+1)</f>
        <v/>
      </c>
      <c r="H208">
        <f>IF(OR(E208="",C208=""),"",IF(C208&gt;=DATE(2019,5,1),"令和"&amp;(YEAR(C208)-2018),IF(C208&gt;=DATE(1989,1,8),"平成"&amp;(YEAR(C208)-1988),"昭和"&amp;(YEAR(C208)-1925)))&amp;"年"&amp;MONTH(C208)&amp;"月")</f>
        <v/>
      </c>
    </row>
    <row r="209">
      <c r="A209" t="n">
        <v>18</v>
      </c>
      <c r="B209" t="n">
        <v>3</v>
      </c>
      <c r="C209">
        <f>IFERROR(IF(ISNUMBER(入力!S22),入力!S22,DATEVALUE(入力!S22)),"")</f>
        <v/>
      </c>
      <c r="D209">
        <f>IF(入力!R22="","",入力!R22)</f>
        <v/>
      </c>
      <c r="E209">
        <f>IF(D209="","",IFERROR(VLOOKUP(D209,資格マスタ!$A:$B,2,FALSE),D209))</f>
        <v/>
      </c>
      <c r="F209">
        <f>IF(E209="","",IF(C209="",DATE(9999,1,1),C209))</f>
        <v/>
      </c>
      <c r="G209">
        <f>IF(E209="","",COUNTIFS($F$207:$F$218,"&lt;"&amp;F209,$F$207:$F$218,"&lt;&gt;")+COUNTIFS($F$207:$F$218,F209,$B$207:$B$218,"&lt;"&amp;B209)+1)</f>
        <v/>
      </c>
      <c r="H209">
        <f>IF(OR(E209="",C209=""),"",IF(C209&gt;=DATE(2019,5,1),"令和"&amp;(YEAR(C209)-2018),IF(C209&gt;=DATE(1989,1,8),"平成"&amp;(YEAR(C209)-1988),"昭和"&amp;(YEAR(C209)-1925)))&amp;"年"&amp;MONTH(C209)&amp;"月")</f>
        <v/>
      </c>
    </row>
    <row r="210">
      <c r="A210" t="n">
        <v>18</v>
      </c>
      <c r="B210" t="n">
        <v>4</v>
      </c>
      <c r="C210">
        <f>IFERROR(IF(ISNUMBER(入力!U22),入力!U22,DATEVALUE(入力!U22)),"")</f>
        <v/>
      </c>
      <c r="D210">
        <f>IF(入力!T22="","",入力!T22)</f>
        <v/>
      </c>
      <c r="E210">
        <f>IF(D210="","",IFERROR(VLOOKUP(D210,資格マスタ!$A:$B,2,FALSE),D210))</f>
        <v/>
      </c>
      <c r="F210">
        <f>IF(E210="","",IF(C210="",DATE(9999,1,1),C210))</f>
        <v/>
      </c>
      <c r="G210">
        <f>IF(E210="","",COUNTIFS($F$207:$F$218,"&lt;"&amp;F210,$F$207:$F$218,"&lt;&gt;")+COUNTIFS($F$207:$F$218,F210,$B$207:$B$218,"&lt;"&amp;B210)+1)</f>
        <v/>
      </c>
      <c r="H210">
        <f>IF(OR(E210="",C210=""),"",IF(C210&gt;=DATE(2019,5,1),"令和"&amp;(YEAR(C210)-2018),IF(C210&gt;=DATE(1989,1,8),"平成"&amp;(YEAR(C210)-1988),"昭和"&amp;(YEAR(C210)-1925)))&amp;"年"&amp;MONTH(C210)&amp;"月")</f>
        <v/>
      </c>
    </row>
    <row r="211">
      <c r="A211" t="n">
        <v>18</v>
      </c>
      <c r="B211" t="n">
        <v>5</v>
      </c>
      <c r="C211">
        <f>IFERROR(IF(ISNUMBER(入力!W22),入力!W22,DATEVALUE(入力!W22)),"")</f>
        <v/>
      </c>
      <c r="D211">
        <f>IF(入力!V22="","",入力!V22)</f>
        <v/>
      </c>
      <c r="E211">
        <f>IF(D211="","",IFERROR(VLOOKUP(D211,資格マスタ!$A:$B,2,FALSE),D211))</f>
        <v/>
      </c>
      <c r="F211">
        <f>IF(E211="","",IF(C211="",DATE(9999,1,1),C211))</f>
        <v/>
      </c>
      <c r="G211">
        <f>IF(E211="","",COUNTIFS($F$207:$F$218,"&lt;"&amp;F211,$F$207:$F$218,"&lt;&gt;")+COUNTIFS($F$207:$F$218,F211,$B$207:$B$218,"&lt;"&amp;B211)+1)</f>
        <v/>
      </c>
      <c r="H211">
        <f>IF(OR(E211="",C211=""),"",IF(C211&gt;=DATE(2019,5,1),"令和"&amp;(YEAR(C211)-2018),IF(C211&gt;=DATE(1989,1,8),"平成"&amp;(YEAR(C211)-1988),"昭和"&amp;(YEAR(C211)-1925)))&amp;"年"&amp;MONTH(C211)&amp;"月")</f>
        <v/>
      </c>
    </row>
    <row r="212">
      <c r="A212" t="n">
        <v>18</v>
      </c>
      <c r="B212" t="n">
        <v>6</v>
      </c>
      <c r="C212">
        <f>IFERROR(IF(ISNUMBER(入力!Y22),入力!Y22,DATEVALUE(入力!Y22)),"")</f>
        <v/>
      </c>
      <c r="D212">
        <f>IF(入力!X22="","",入力!X22)</f>
        <v/>
      </c>
      <c r="E212">
        <f>IF(D212="","",IFERROR(VLOOKUP(D212,資格マスタ!$A:$B,2,FALSE),D212))</f>
        <v/>
      </c>
      <c r="F212">
        <f>IF(E212="","",IF(C212="",DATE(9999,1,1),C212))</f>
        <v/>
      </c>
      <c r="G212">
        <f>IF(E212="","",COUNTIFS($F$207:$F$218,"&lt;"&amp;F212,$F$207:$F$218,"&lt;&gt;")+COUNTIFS($F$207:$F$218,F212,$B$207:$B$218,"&lt;"&amp;B212)+1)</f>
        <v/>
      </c>
      <c r="H212">
        <f>IF(OR(E212="",C212=""),"",IF(C212&gt;=DATE(2019,5,1),"令和"&amp;(YEAR(C212)-2018),IF(C212&gt;=DATE(1989,1,8),"平成"&amp;(YEAR(C212)-1988),"昭和"&amp;(YEAR(C212)-1925)))&amp;"年"&amp;MONTH(C212)&amp;"月")</f>
        <v/>
      </c>
    </row>
    <row r="213">
      <c r="A213" t="n">
        <v>18</v>
      </c>
      <c r="B213" t="n">
        <v>7</v>
      </c>
      <c r="C213">
        <f>IFERROR(INDEX(資格取込!$S$6:$S$205,MATCH(18&amp;"_"&amp;1,資格取込!$Z$6:$Z$205,0)),"")</f>
        <v/>
      </c>
      <c r="D213">
        <f>IFERROR(INDEX(資格取込!$R$6:$R$205,MATCH(18&amp;"_"&amp;1,資格取込!$Z$6:$Z$205,0)),"")</f>
        <v/>
      </c>
      <c r="E213">
        <f>IF(D213="","",IFERROR(VLOOKUP(D213,資格マスタ!$A:$B,2,FALSE),D213))</f>
        <v/>
      </c>
      <c r="F213">
        <f>IF(E213="","",IF(C213="",DATE(9999,1,1),C213))</f>
        <v/>
      </c>
      <c r="G213">
        <f>IF(E213="","",COUNTIFS($F$207:$F$218,"&lt;"&amp;F213,$F$207:$F$218,"&lt;&gt;")+COUNTIFS($F$207:$F$218,F213,$B$207:$B$218,"&lt;"&amp;B213)+1)</f>
        <v/>
      </c>
      <c r="H213">
        <f>IF(OR(E213="",C213=""),"",IF(C213&gt;=DATE(2019,5,1),"令和"&amp;(YEAR(C213)-2018),IF(C213&gt;=DATE(1989,1,8),"平成"&amp;(YEAR(C213)-1988),"昭和"&amp;(YEAR(C213)-1925)))&amp;"年"&amp;MONTH(C213)&amp;"月")</f>
        <v/>
      </c>
    </row>
    <row r="214">
      <c r="A214" t="n">
        <v>18</v>
      </c>
      <c r="B214" t="n">
        <v>8</v>
      </c>
      <c r="C214">
        <f>IFERROR(INDEX(資格取込!$S$6:$S$205,MATCH(18&amp;"_"&amp;2,資格取込!$Z$6:$Z$205,0)),"")</f>
        <v/>
      </c>
      <c r="D214">
        <f>IFERROR(INDEX(資格取込!$R$6:$R$205,MATCH(18&amp;"_"&amp;2,資格取込!$Z$6:$Z$205,0)),"")</f>
        <v/>
      </c>
      <c r="E214">
        <f>IF(D214="","",IFERROR(VLOOKUP(D214,資格マスタ!$A:$B,2,FALSE),D214))</f>
        <v/>
      </c>
      <c r="F214">
        <f>IF(E214="","",IF(C214="",DATE(9999,1,1),C214))</f>
        <v/>
      </c>
      <c r="G214">
        <f>IF(E214="","",COUNTIFS($F$207:$F$218,"&lt;"&amp;F214,$F$207:$F$218,"&lt;&gt;")+COUNTIFS($F$207:$F$218,F214,$B$207:$B$218,"&lt;"&amp;B214)+1)</f>
        <v/>
      </c>
      <c r="H214">
        <f>IF(OR(E214="",C214=""),"",IF(C214&gt;=DATE(2019,5,1),"令和"&amp;(YEAR(C214)-2018),IF(C214&gt;=DATE(1989,1,8),"平成"&amp;(YEAR(C214)-1988),"昭和"&amp;(YEAR(C214)-1925)))&amp;"年"&amp;MONTH(C214)&amp;"月")</f>
        <v/>
      </c>
    </row>
    <row r="215">
      <c r="A215" t="n">
        <v>18</v>
      </c>
      <c r="B215" t="n">
        <v>9</v>
      </c>
      <c r="C215">
        <f>IFERROR(INDEX(資格取込!$S$6:$S$205,MATCH(18&amp;"_"&amp;3,資格取込!$Z$6:$Z$205,0)),"")</f>
        <v/>
      </c>
      <c r="D215">
        <f>IFERROR(INDEX(資格取込!$R$6:$R$205,MATCH(18&amp;"_"&amp;3,資格取込!$Z$6:$Z$205,0)),"")</f>
        <v/>
      </c>
      <c r="E215">
        <f>IF(D215="","",IFERROR(VLOOKUP(D215,資格マスタ!$A:$B,2,FALSE),D215))</f>
        <v/>
      </c>
      <c r="F215">
        <f>IF(E215="","",IF(C215="",DATE(9999,1,1),C215))</f>
        <v/>
      </c>
      <c r="G215">
        <f>IF(E215="","",COUNTIFS($F$207:$F$218,"&lt;"&amp;F215,$F$207:$F$218,"&lt;&gt;")+COUNTIFS($F$207:$F$218,F215,$B$207:$B$218,"&lt;"&amp;B215)+1)</f>
        <v/>
      </c>
      <c r="H215">
        <f>IF(OR(E215="",C215=""),"",IF(C215&gt;=DATE(2019,5,1),"令和"&amp;(YEAR(C215)-2018),IF(C215&gt;=DATE(1989,1,8),"平成"&amp;(YEAR(C215)-1988),"昭和"&amp;(YEAR(C215)-1925)))&amp;"年"&amp;MONTH(C215)&amp;"月")</f>
        <v/>
      </c>
    </row>
    <row r="216">
      <c r="A216" t="n">
        <v>18</v>
      </c>
      <c r="B216" t="n">
        <v>10</v>
      </c>
      <c r="C216">
        <f>IFERROR(INDEX(資格取込!$S$6:$S$205,MATCH(18&amp;"_"&amp;4,資格取込!$Z$6:$Z$205,0)),"")</f>
        <v/>
      </c>
      <c r="D216">
        <f>IFERROR(INDEX(資格取込!$R$6:$R$205,MATCH(18&amp;"_"&amp;4,資格取込!$Z$6:$Z$205,0)),"")</f>
        <v/>
      </c>
      <c r="E216">
        <f>IF(D216="","",IFERROR(VLOOKUP(D216,資格マスタ!$A:$B,2,FALSE),D216))</f>
        <v/>
      </c>
      <c r="F216">
        <f>IF(E216="","",IF(C216="",DATE(9999,1,1),C216))</f>
        <v/>
      </c>
      <c r="G216">
        <f>IF(E216="","",COUNTIFS($F$207:$F$218,"&lt;"&amp;F216,$F$207:$F$218,"&lt;&gt;")+COUNTIFS($F$207:$F$218,F216,$B$207:$B$218,"&lt;"&amp;B216)+1)</f>
        <v/>
      </c>
      <c r="H216">
        <f>IF(OR(E216="",C216=""),"",IF(C216&gt;=DATE(2019,5,1),"令和"&amp;(YEAR(C216)-2018),IF(C216&gt;=DATE(1989,1,8),"平成"&amp;(YEAR(C216)-1988),"昭和"&amp;(YEAR(C216)-1925)))&amp;"年"&amp;MONTH(C216)&amp;"月")</f>
        <v/>
      </c>
    </row>
    <row r="217">
      <c r="A217" t="n">
        <v>18</v>
      </c>
      <c r="B217" t="n">
        <v>11</v>
      </c>
      <c r="C217">
        <f>IFERROR(INDEX(資格取込!$S$6:$S$205,MATCH(18&amp;"_"&amp;5,資格取込!$Z$6:$Z$205,0)),"")</f>
        <v/>
      </c>
      <c r="D217">
        <f>IFERROR(INDEX(資格取込!$R$6:$R$205,MATCH(18&amp;"_"&amp;5,資格取込!$Z$6:$Z$205,0)),"")</f>
        <v/>
      </c>
      <c r="E217">
        <f>IF(D217="","",IFERROR(VLOOKUP(D217,資格マスタ!$A:$B,2,FALSE),D217))</f>
        <v/>
      </c>
      <c r="F217">
        <f>IF(E217="","",IF(C217="",DATE(9999,1,1),C217))</f>
        <v/>
      </c>
      <c r="G217">
        <f>IF(E217="","",COUNTIFS($F$207:$F$218,"&lt;"&amp;F217,$F$207:$F$218,"&lt;&gt;")+COUNTIFS($F$207:$F$218,F217,$B$207:$B$218,"&lt;"&amp;B217)+1)</f>
        <v/>
      </c>
      <c r="H217">
        <f>IF(OR(E217="",C217=""),"",IF(C217&gt;=DATE(2019,5,1),"令和"&amp;(YEAR(C217)-2018),IF(C217&gt;=DATE(1989,1,8),"平成"&amp;(YEAR(C217)-1988),"昭和"&amp;(YEAR(C217)-1925)))&amp;"年"&amp;MONTH(C217)&amp;"月")</f>
        <v/>
      </c>
    </row>
    <row r="218">
      <c r="A218" t="n">
        <v>18</v>
      </c>
      <c r="B218" t="n">
        <v>12</v>
      </c>
      <c r="C218">
        <f>IFERROR(INDEX(資格取込!$S$6:$S$205,MATCH(18&amp;"_"&amp;6,資格取込!$Z$6:$Z$205,0)),"")</f>
        <v/>
      </c>
      <c r="D218">
        <f>IFERROR(INDEX(資格取込!$R$6:$R$205,MATCH(18&amp;"_"&amp;6,資格取込!$Z$6:$Z$205,0)),"")</f>
        <v/>
      </c>
      <c r="E218">
        <f>IF(D218="","",IFERROR(VLOOKUP(D218,資格マスタ!$A:$B,2,FALSE),D218))</f>
        <v/>
      </c>
      <c r="F218">
        <f>IF(E218="","",IF(C218="",DATE(9999,1,1),C218))</f>
        <v/>
      </c>
      <c r="G218">
        <f>IF(E218="","",COUNTIFS($F$207:$F$218,"&lt;"&amp;F218,$F$207:$F$218,"&lt;&gt;")+COUNTIFS($F$207:$F$218,F218,$B$207:$B$218,"&lt;"&amp;B218)+1)</f>
        <v/>
      </c>
      <c r="H218">
        <f>IF(OR(E218="",C218=""),"",IF(C218&gt;=DATE(2019,5,1),"令和"&amp;(YEAR(C218)-2018),IF(C218&gt;=DATE(1989,1,8),"平成"&amp;(YEAR(C218)-1988),"昭和"&amp;(YEAR(C218)-1925)))&amp;"年"&amp;MONTH(C218)&amp;"月")</f>
        <v/>
      </c>
    </row>
    <row r="219">
      <c r="A219" t="n">
        <v>19</v>
      </c>
      <c r="B219" t="n">
        <v>1</v>
      </c>
      <c r="C219" s="132">
        <f>IFERROR(IF(ISNUMBER(入力!O23),入力!O23,DATEVALUE(入力!O23)),"")</f>
        <v/>
      </c>
      <c r="D219">
        <f>IF(入力!N23="","",入力!N23)</f>
        <v/>
      </c>
      <c r="E219">
        <f>IF(D219="","",IFERROR(VLOOKUP(D219,資格マスタ!$A:$B,2,FALSE),D219))</f>
        <v/>
      </c>
      <c r="F219">
        <f>IF(E219="","",IF(C219="",DATE(9999,1,1),C219))</f>
        <v/>
      </c>
      <c r="G219">
        <f>IF(E219="","",COUNTIFS($F$219:$F$230,"&lt;"&amp;F219,$F$219:$F$230,"&lt;&gt;")+COUNTIFS($F$219:$F$230,F219,$B$219:$B$230,"&lt;"&amp;B219)+1)</f>
        <v/>
      </c>
      <c r="H219">
        <f>IF(OR(E219="",C219=""),"",IF(C219&gt;=DATE(2019,5,1),"令和"&amp;(YEAR(C219)-2018),IF(C219&gt;=DATE(1989,1,8),"平成"&amp;(YEAR(C219)-1988),"昭和"&amp;(YEAR(C219)-1925)))&amp;"年"&amp;MONTH(C219)&amp;"月")</f>
        <v/>
      </c>
    </row>
    <row r="220">
      <c r="A220" t="n">
        <v>19</v>
      </c>
      <c r="B220" t="n">
        <v>2</v>
      </c>
      <c r="C220">
        <f>IFERROR(IF(ISNUMBER(入力!Q23),入力!Q23,DATEVALUE(入力!Q23)),"")</f>
        <v/>
      </c>
      <c r="D220">
        <f>IF(入力!P23="","",入力!P23)</f>
        <v/>
      </c>
      <c r="E220">
        <f>IF(D220="","",IFERROR(VLOOKUP(D220,資格マスタ!$A:$B,2,FALSE),D220))</f>
        <v/>
      </c>
      <c r="F220">
        <f>IF(E220="","",IF(C220="",DATE(9999,1,1),C220))</f>
        <v/>
      </c>
      <c r="G220">
        <f>IF(E220="","",COUNTIFS($F$219:$F$230,"&lt;"&amp;F220,$F$219:$F$230,"&lt;&gt;")+COUNTIFS($F$219:$F$230,F220,$B$219:$B$230,"&lt;"&amp;B220)+1)</f>
        <v/>
      </c>
      <c r="H220">
        <f>IF(OR(E220="",C220=""),"",IF(C220&gt;=DATE(2019,5,1),"令和"&amp;(YEAR(C220)-2018),IF(C220&gt;=DATE(1989,1,8),"平成"&amp;(YEAR(C220)-1988),"昭和"&amp;(YEAR(C220)-1925)))&amp;"年"&amp;MONTH(C220)&amp;"月")</f>
        <v/>
      </c>
    </row>
    <row r="221">
      <c r="A221" t="n">
        <v>19</v>
      </c>
      <c r="B221" t="n">
        <v>3</v>
      </c>
      <c r="C221">
        <f>IFERROR(IF(ISNUMBER(入力!S23),入力!S23,DATEVALUE(入力!S23)),"")</f>
        <v/>
      </c>
      <c r="D221">
        <f>IF(入力!R23="","",入力!R23)</f>
        <v/>
      </c>
      <c r="E221">
        <f>IF(D221="","",IFERROR(VLOOKUP(D221,資格マスタ!$A:$B,2,FALSE),D221))</f>
        <v/>
      </c>
      <c r="F221">
        <f>IF(E221="","",IF(C221="",DATE(9999,1,1),C221))</f>
        <v/>
      </c>
      <c r="G221">
        <f>IF(E221="","",COUNTIFS($F$219:$F$230,"&lt;"&amp;F221,$F$219:$F$230,"&lt;&gt;")+COUNTIFS($F$219:$F$230,F221,$B$219:$B$230,"&lt;"&amp;B221)+1)</f>
        <v/>
      </c>
      <c r="H221">
        <f>IF(OR(E221="",C221=""),"",IF(C221&gt;=DATE(2019,5,1),"令和"&amp;(YEAR(C221)-2018),IF(C221&gt;=DATE(1989,1,8),"平成"&amp;(YEAR(C221)-1988),"昭和"&amp;(YEAR(C221)-1925)))&amp;"年"&amp;MONTH(C221)&amp;"月")</f>
        <v/>
      </c>
    </row>
    <row r="222">
      <c r="A222" t="n">
        <v>19</v>
      </c>
      <c r="B222" t="n">
        <v>4</v>
      </c>
      <c r="C222">
        <f>IFERROR(IF(ISNUMBER(入力!U23),入力!U23,DATEVALUE(入力!U23)),"")</f>
        <v/>
      </c>
      <c r="D222">
        <f>IF(入力!T23="","",入力!T23)</f>
        <v/>
      </c>
      <c r="E222">
        <f>IF(D222="","",IFERROR(VLOOKUP(D222,資格マスタ!$A:$B,2,FALSE),D222))</f>
        <v/>
      </c>
      <c r="F222">
        <f>IF(E222="","",IF(C222="",DATE(9999,1,1),C222))</f>
        <v/>
      </c>
      <c r="G222">
        <f>IF(E222="","",COUNTIFS($F$219:$F$230,"&lt;"&amp;F222,$F$219:$F$230,"&lt;&gt;")+COUNTIFS($F$219:$F$230,F222,$B$219:$B$230,"&lt;"&amp;B222)+1)</f>
        <v/>
      </c>
      <c r="H222">
        <f>IF(OR(E222="",C222=""),"",IF(C222&gt;=DATE(2019,5,1),"令和"&amp;(YEAR(C222)-2018),IF(C222&gt;=DATE(1989,1,8),"平成"&amp;(YEAR(C222)-1988),"昭和"&amp;(YEAR(C222)-1925)))&amp;"年"&amp;MONTH(C222)&amp;"月")</f>
        <v/>
      </c>
    </row>
    <row r="223">
      <c r="A223" t="n">
        <v>19</v>
      </c>
      <c r="B223" t="n">
        <v>5</v>
      </c>
      <c r="C223">
        <f>IFERROR(IF(ISNUMBER(入力!W23),入力!W23,DATEVALUE(入力!W23)),"")</f>
        <v/>
      </c>
      <c r="D223">
        <f>IF(入力!V23="","",入力!V23)</f>
        <v/>
      </c>
      <c r="E223">
        <f>IF(D223="","",IFERROR(VLOOKUP(D223,資格マスタ!$A:$B,2,FALSE),D223))</f>
        <v/>
      </c>
      <c r="F223">
        <f>IF(E223="","",IF(C223="",DATE(9999,1,1),C223))</f>
        <v/>
      </c>
      <c r="G223">
        <f>IF(E223="","",COUNTIFS($F$219:$F$230,"&lt;"&amp;F223,$F$219:$F$230,"&lt;&gt;")+COUNTIFS($F$219:$F$230,F223,$B$219:$B$230,"&lt;"&amp;B223)+1)</f>
        <v/>
      </c>
      <c r="H223">
        <f>IF(OR(E223="",C223=""),"",IF(C223&gt;=DATE(2019,5,1),"令和"&amp;(YEAR(C223)-2018),IF(C223&gt;=DATE(1989,1,8),"平成"&amp;(YEAR(C223)-1988),"昭和"&amp;(YEAR(C223)-1925)))&amp;"年"&amp;MONTH(C223)&amp;"月")</f>
        <v/>
      </c>
    </row>
    <row r="224">
      <c r="A224" t="n">
        <v>19</v>
      </c>
      <c r="B224" t="n">
        <v>6</v>
      </c>
      <c r="C224">
        <f>IFERROR(IF(ISNUMBER(入力!Y23),入力!Y23,DATEVALUE(入力!Y23)),"")</f>
        <v/>
      </c>
      <c r="D224">
        <f>IF(入力!X23="","",入力!X23)</f>
        <v/>
      </c>
      <c r="E224">
        <f>IF(D224="","",IFERROR(VLOOKUP(D224,資格マスタ!$A:$B,2,FALSE),D224))</f>
        <v/>
      </c>
      <c r="F224">
        <f>IF(E224="","",IF(C224="",DATE(9999,1,1),C224))</f>
        <v/>
      </c>
      <c r="G224">
        <f>IF(E224="","",COUNTIFS($F$219:$F$230,"&lt;"&amp;F224,$F$219:$F$230,"&lt;&gt;")+COUNTIFS($F$219:$F$230,F224,$B$219:$B$230,"&lt;"&amp;B224)+1)</f>
        <v/>
      </c>
      <c r="H224">
        <f>IF(OR(E224="",C224=""),"",IF(C224&gt;=DATE(2019,5,1),"令和"&amp;(YEAR(C224)-2018),IF(C224&gt;=DATE(1989,1,8),"平成"&amp;(YEAR(C224)-1988),"昭和"&amp;(YEAR(C224)-1925)))&amp;"年"&amp;MONTH(C224)&amp;"月")</f>
        <v/>
      </c>
    </row>
    <row r="225">
      <c r="A225" t="n">
        <v>19</v>
      </c>
      <c r="B225" t="n">
        <v>7</v>
      </c>
      <c r="C225">
        <f>IFERROR(INDEX(資格取込!$S$6:$S$205,MATCH(19&amp;"_"&amp;1,資格取込!$Z$6:$Z$205,0)),"")</f>
        <v/>
      </c>
      <c r="D225">
        <f>IFERROR(INDEX(資格取込!$R$6:$R$205,MATCH(19&amp;"_"&amp;1,資格取込!$Z$6:$Z$205,0)),"")</f>
        <v/>
      </c>
      <c r="E225">
        <f>IF(D225="","",IFERROR(VLOOKUP(D225,資格マスタ!$A:$B,2,FALSE),D225))</f>
        <v/>
      </c>
      <c r="F225">
        <f>IF(E225="","",IF(C225="",DATE(9999,1,1),C225))</f>
        <v/>
      </c>
      <c r="G225">
        <f>IF(E225="","",COUNTIFS($F$219:$F$230,"&lt;"&amp;F225,$F$219:$F$230,"&lt;&gt;")+COUNTIFS($F$219:$F$230,F225,$B$219:$B$230,"&lt;"&amp;B225)+1)</f>
        <v/>
      </c>
      <c r="H225">
        <f>IF(OR(E225="",C225=""),"",IF(C225&gt;=DATE(2019,5,1),"令和"&amp;(YEAR(C225)-2018),IF(C225&gt;=DATE(1989,1,8),"平成"&amp;(YEAR(C225)-1988),"昭和"&amp;(YEAR(C225)-1925)))&amp;"年"&amp;MONTH(C225)&amp;"月")</f>
        <v/>
      </c>
    </row>
    <row r="226">
      <c r="A226" t="n">
        <v>19</v>
      </c>
      <c r="B226" t="n">
        <v>8</v>
      </c>
      <c r="C226">
        <f>IFERROR(INDEX(資格取込!$S$6:$S$205,MATCH(19&amp;"_"&amp;2,資格取込!$Z$6:$Z$205,0)),"")</f>
        <v/>
      </c>
      <c r="D226">
        <f>IFERROR(INDEX(資格取込!$R$6:$R$205,MATCH(19&amp;"_"&amp;2,資格取込!$Z$6:$Z$205,0)),"")</f>
        <v/>
      </c>
      <c r="E226">
        <f>IF(D226="","",IFERROR(VLOOKUP(D226,資格マスタ!$A:$B,2,FALSE),D226))</f>
        <v/>
      </c>
      <c r="F226">
        <f>IF(E226="","",IF(C226="",DATE(9999,1,1),C226))</f>
        <v/>
      </c>
      <c r="G226">
        <f>IF(E226="","",COUNTIFS($F$219:$F$230,"&lt;"&amp;F226,$F$219:$F$230,"&lt;&gt;")+COUNTIFS($F$219:$F$230,F226,$B$219:$B$230,"&lt;"&amp;B226)+1)</f>
        <v/>
      </c>
      <c r="H226">
        <f>IF(OR(E226="",C226=""),"",IF(C226&gt;=DATE(2019,5,1),"令和"&amp;(YEAR(C226)-2018),IF(C226&gt;=DATE(1989,1,8),"平成"&amp;(YEAR(C226)-1988),"昭和"&amp;(YEAR(C226)-1925)))&amp;"年"&amp;MONTH(C226)&amp;"月")</f>
        <v/>
      </c>
    </row>
    <row r="227">
      <c r="A227" t="n">
        <v>19</v>
      </c>
      <c r="B227" t="n">
        <v>9</v>
      </c>
      <c r="C227">
        <f>IFERROR(INDEX(資格取込!$S$6:$S$205,MATCH(19&amp;"_"&amp;3,資格取込!$Z$6:$Z$205,0)),"")</f>
        <v/>
      </c>
      <c r="D227">
        <f>IFERROR(INDEX(資格取込!$R$6:$R$205,MATCH(19&amp;"_"&amp;3,資格取込!$Z$6:$Z$205,0)),"")</f>
        <v/>
      </c>
      <c r="E227">
        <f>IF(D227="","",IFERROR(VLOOKUP(D227,資格マスタ!$A:$B,2,FALSE),D227))</f>
        <v/>
      </c>
      <c r="F227">
        <f>IF(E227="","",IF(C227="",DATE(9999,1,1),C227))</f>
        <v/>
      </c>
      <c r="G227">
        <f>IF(E227="","",COUNTIFS($F$219:$F$230,"&lt;"&amp;F227,$F$219:$F$230,"&lt;&gt;")+COUNTIFS($F$219:$F$230,F227,$B$219:$B$230,"&lt;"&amp;B227)+1)</f>
        <v/>
      </c>
      <c r="H227">
        <f>IF(OR(E227="",C227=""),"",IF(C227&gt;=DATE(2019,5,1),"令和"&amp;(YEAR(C227)-2018),IF(C227&gt;=DATE(1989,1,8),"平成"&amp;(YEAR(C227)-1988),"昭和"&amp;(YEAR(C227)-1925)))&amp;"年"&amp;MONTH(C227)&amp;"月")</f>
        <v/>
      </c>
    </row>
    <row r="228">
      <c r="A228" t="n">
        <v>19</v>
      </c>
      <c r="B228" t="n">
        <v>10</v>
      </c>
      <c r="C228">
        <f>IFERROR(INDEX(資格取込!$S$6:$S$205,MATCH(19&amp;"_"&amp;4,資格取込!$Z$6:$Z$205,0)),"")</f>
        <v/>
      </c>
      <c r="D228">
        <f>IFERROR(INDEX(資格取込!$R$6:$R$205,MATCH(19&amp;"_"&amp;4,資格取込!$Z$6:$Z$205,0)),"")</f>
        <v/>
      </c>
      <c r="E228">
        <f>IF(D228="","",IFERROR(VLOOKUP(D228,資格マスタ!$A:$B,2,FALSE),D228))</f>
        <v/>
      </c>
      <c r="F228">
        <f>IF(E228="","",IF(C228="",DATE(9999,1,1),C228))</f>
        <v/>
      </c>
      <c r="G228">
        <f>IF(E228="","",COUNTIFS($F$219:$F$230,"&lt;"&amp;F228,$F$219:$F$230,"&lt;&gt;")+COUNTIFS($F$219:$F$230,F228,$B$219:$B$230,"&lt;"&amp;B228)+1)</f>
        <v/>
      </c>
      <c r="H228">
        <f>IF(OR(E228="",C228=""),"",IF(C228&gt;=DATE(2019,5,1),"令和"&amp;(YEAR(C228)-2018),IF(C228&gt;=DATE(1989,1,8),"平成"&amp;(YEAR(C228)-1988),"昭和"&amp;(YEAR(C228)-1925)))&amp;"年"&amp;MONTH(C228)&amp;"月")</f>
        <v/>
      </c>
    </row>
    <row r="229">
      <c r="A229" t="n">
        <v>19</v>
      </c>
      <c r="B229" t="n">
        <v>11</v>
      </c>
      <c r="C229">
        <f>IFERROR(INDEX(資格取込!$S$6:$S$205,MATCH(19&amp;"_"&amp;5,資格取込!$Z$6:$Z$205,0)),"")</f>
        <v/>
      </c>
      <c r="D229">
        <f>IFERROR(INDEX(資格取込!$R$6:$R$205,MATCH(19&amp;"_"&amp;5,資格取込!$Z$6:$Z$205,0)),"")</f>
        <v/>
      </c>
      <c r="E229">
        <f>IF(D229="","",IFERROR(VLOOKUP(D229,資格マスタ!$A:$B,2,FALSE),D229))</f>
        <v/>
      </c>
      <c r="F229">
        <f>IF(E229="","",IF(C229="",DATE(9999,1,1),C229))</f>
        <v/>
      </c>
      <c r="G229">
        <f>IF(E229="","",COUNTIFS($F$219:$F$230,"&lt;"&amp;F229,$F$219:$F$230,"&lt;&gt;")+COUNTIFS($F$219:$F$230,F229,$B$219:$B$230,"&lt;"&amp;B229)+1)</f>
        <v/>
      </c>
      <c r="H229">
        <f>IF(OR(E229="",C229=""),"",IF(C229&gt;=DATE(2019,5,1),"令和"&amp;(YEAR(C229)-2018),IF(C229&gt;=DATE(1989,1,8),"平成"&amp;(YEAR(C229)-1988),"昭和"&amp;(YEAR(C229)-1925)))&amp;"年"&amp;MONTH(C229)&amp;"月")</f>
        <v/>
      </c>
    </row>
    <row r="230">
      <c r="A230" t="n">
        <v>19</v>
      </c>
      <c r="B230" t="n">
        <v>12</v>
      </c>
      <c r="C230">
        <f>IFERROR(INDEX(資格取込!$S$6:$S$205,MATCH(19&amp;"_"&amp;6,資格取込!$Z$6:$Z$205,0)),"")</f>
        <v/>
      </c>
      <c r="D230">
        <f>IFERROR(INDEX(資格取込!$R$6:$R$205,MATCH(19&amp;"_"&amp;6,資格取込!$Z$6:$Z$205,0)),"")</f>
        <v/>
      </c>
      <c r="E230">
        <f>IF(D230="","",IFERROR(VLOOKUP(D230,資格マスタ!$A:$B,2,FALSE),D230))</f>
        <v/>
      </c>
      <c r="F230">
        <f>IF(E230="","",IF(C230="",DATE(9999,1,1),C230))</f>
        <v/>
      </c>
      <c r="G230">
        <f>IF(E230="","",COUNTIFS($F$219:$F$230,"&lt;"&amp;F230,$F$219:$F$230,"&lt;&gt;")+COUNTIFS($F$219:$F$230,F230,$B$219:$B$230,"&lt;"&amp;B230)+1)</f>
        <v/>
      </c>
      <c r="H230">
        <f>IF(OR(E230="",C230=""),"",IF(C230&gt;=DATE(2019,5,1),"令和"&amp;(YEAR(C230)-2018),IF(C230&gt;=DATE(1989,1,8),"平成"&amp;(YEAR(C230)-1988),"昭和"&amp;(YEAR(C230)-1925)))&amp;"年"&amp;MONTH(C230)&amp;"月")</f>
        <v/>
      </c>
    </row>
    <row r="231">
      <c r="A231" t="n">
        <v>20</v>
      </c>
      <c r="B231" t="n">
        <v>1</v>
      </c>
      <c r="C231" s="132">
        <f>IFERROR(IF(ISNUMBER(入力!O24),入力!O24,DATEVALUE(入力!O24)),"")</f>
        <v/>
      </c>
      <c r="D231">
        <f>IF(入力!N24="","",入力!N24)</f>
        <v/>
      </c>
      <c r="E231">
        <f>IF(D231="","",IFERROR(VLOOKUP(D231,資格マスタ!$A:$B,2,FALSE),D231))</f>
        <v/>
      </c>
      <c r="F231">
        <f>IF(E231="","",IF(C231="",DATE(9999,1,1),C231))</f>
        <v/>
      </c>
      <c r="G231">
        <f>IF(E231="","",COUNTIFS($F$231:$F$242,"&lt;"&amp;F231,$F$231:$F$242,"&lt;&gt;")+COUNTIFS($F$231:$F$242,F231,$B$231:$B$242,"&lt;"&amp;B231)+1)</f>
        <v/>
      </c>
      <c r="H231">
        <f>IF(OR(E231="",C231=""),"",IF(C231&gt;=DATE(2019,5,1),"令和"&amp;(YEAR(C231)-2018),IF(C231&gt;=DATE(1989,1,8),"平成"&amp;(YEAR(C231)-1988),"昭和"&amp;(YEAR(C231)-1925)))&amp;"年"&amp;MONTH(C231)&amp;"月")</f>
        <v/>
      </c>
    </row>
    <row r="232">
      <c r="A232" t="n">
        <v>20</v>
      </c>
      <c r="B232" t="n">
        <v>2</v>
      </c>
      <c r="C232">
        <f>IFERROR(IF(ISNUMBER(入力!Q24),入力!Q24,DATEVALUE(入力!Q24)),"")</f>
        <v/>
      </c>
      <c r="D232">
        <f>IF(入力!P24="","",入力!P24)</f>
        <v/>
      </c>
      <c r="E232">
        <f>IF(D232="","",IFERROR(VLOOKUP(D232,資格マスタ!$A:$B,2,FALSE),D232))</f>
        <v/>
      </c>
      <c r="F232">
        <f>IF(E232="","",IF(C232="",DATE(9999,1,1),C232))</f>
        <v/>
      </c>
      <c r="G232">
        <f>IF(E232="","",COUNTIFS($F$231:$F$242,"&lt;"&amp;F232,$F$231:$F$242,"&lt;&gt;")+COUNTIFS($F$231:$F$242,F232,$B$231:$B$242,"&lt;"&amp;B232)+1)</f>
        <v/>
      </c>
      <c r="H232">
        <f>IF(OR(E232="",C232=""),"",IF(C232&gt;=DATE(2019,5,1),"令和"&amp;(YEAR(C232)-2018),IF(C232&gt;=DATE(1989,1,8),"平成"&amp;(YEAR(C232)-1988),"昭和"&amp;(YEAR(C232)-1925)))&amp;"年"&amp;MONTH(C232)&amp;"月")</f>
        <v/>
      </c>
    </row>
    <row r="233">
      <c r="A233" t="n">
        <v>20</v>
      </c>
      <c r="B233" t="n">
        <v>3</v>
      </c>
      <c r="C233">
        <f>IFERROR(IF(ISNUMBER(入力!S24),入力!S24,DATEVALUE(入力!S24)),"")</f>
        <v/>
      </c>
      <c r="D233">
        <f>IF(入力!R24="","",入力!R24)</f>
        <v/>
      </c>
      <c r="E233">
        <f>IF(D233="","",IFERROR(VLOOKUP(D233,資格マスタ!$A:$B,2,FALSE),D233))</f>
        <v/>
      </c>
      <c r="F233">
        <f>IF(E233="","",IF(C233="",DATE(9999,1,1),C233))</f>
        <v/>
      </c>
      <c r="G233">
        <f>IF(E233="","",COUNTIFS($F$231:$F$242,"&lt;"&amp;F233,$F$231:$F$242,"&lt;&gt;")+COUNTIFS($F$231:$F$242,F233,$B$231:$B$242,"&lt;"&amp;B233)+1)</f>
        <v/>
      </c>
      <c r="H233">
        <f>IF(OR(E233="",C233=""),"",IF(C233&gt;=DATE(2019,5,1),"令和"&amp;(YEAR(C233)-2018),IF(C233&gt;=DATE(1989,1,8),"平成"&amp;(YEAR(C233)-1988),"昭和"&amp;(YEAR(C233)-1925)))&amp;"年"&amp;MONTH(C233)&amp;"月")</f>
        <v/>
      </c>
    </row>
    <row r="234">
      <c r="A234" t="n">
        <v>20</v>
      </c>
      <c r="B234" t="n">
        <v>4</v>
      </c>
      <c r="C234">
        <f>IFERROR(IF(ISNUMBER(入力!U24),入力!U24,DATEVALUE(入力!U24)),"")</f>
        <v/>
      </c>
      <c r="D234">
        <f>IF(入力!T24="","",入力!T24)</f>
        <v/>
      </c>
      <c r="E234">
        <f>IF(D234="","",IFERROR(VLOOKUP(D234,資格マスタ!$A:$B,2,FALSE),D234))</f>
        <v/>
      </c>
      <c r="F234">
        <f>IF(E234="","",IF(C234="",DATE(9999,1,1),C234))</f>
        <v/>
      </c>
      <c r="G234">
        <f>IF(E234="","",COUNTIFS($F$231:$F$242,"&lt;"&amp;F234,$F$231:$F$242,"&lt;&gt;")+COUNTIFS($F$231:$F$242,F234,$B$231:$B$242,"&lt;"&amp;B234)+1)</f>
        <v/>
      </c>
      <c r="H234">
        <f>IF(OR(E234="",C234=""),"",IF(C234&gt;=DATE(2019,5,1),"令和"&amp;(YEAR(C234)-2018),IF(C234&gt;=DATE(1989,1,8),"平成"&amp;(YEAR(C234)-1988),"昭和"&amp;(YEAR(C234)-1925)))&amp;"年"&amp;MONTH(C234)&amp;"月")</f>
        <v/>
      </c>
    </row>
    <row r="235">
      <c r="A235" t="n">
        <v>20</v>
      </c>
      <c r="B235" t="n">
        <v>5</v>
      </c>
      <c r="C235">
        <f>IFERROR(IF(ISNUMBER(入力!W24),入力!W24,DATEVALUE(入力!W24)),"")</f>
        <v/>
      </c>
      <c r="D235">
        <f>IF(入力!V24="","",入力!V24)</f>
        <v/>
      </c>
      <c r="E235">
        <f>IF(D235="","",IFERROR(VLOOKUP(D235,資格マスタ!$A:$B,2,FALSE),D235))</f>
        <v/>
      </c>
      <c r="F235">
        <f>IF(E235="","",IF(C235="",DATE(9999,1,1),C235))</f>
        <v/>
      </c>
      <c r="G235">
        <f>IF(E235="","",COUNTIFS($F$231:$F$242,"&lt;"&amp;F235,$F$231:$F$242,"&lt;&gt;")+COUNTIFS($F$231:$F$242,F235,$B$231:$B$242,"&lt;"&amp;B235)+1)</f>
        <v/>
      </c>
      <c r="H235">
        <f>IF(OR(E235="",C235=""),"",IF(C235&gt;=DATE(2019,5,1),"令和"&amp;(YEAR(C235)-2018),IF(C235&gt;=DATE(1989,1,8),"平成"&amp;(YEAR(C235)-1988),"昭和"&amp;(YEAR(C235)-1925)))&amp;"年"&amp;MONTH(C235)&amp;"月")</f>
        <v/>
      </c>
    </row>
    <row r="236">
      <c r="A236" t="n">
        <v>20</v>
      </c>
      <c r="B236" t="n">
        <v>6</v>
      </c>
      <c r="C236">
        <f>IFERROR(IF(ISNUMBER(入力!Y24),入力!Y24,DATEVALUE(入力!Y24)),"")</f>
        <v/>
      </c>
      <c r="D236">
        <f>IF(入力!X24="","",入力!X24)</f>
        <v/>
      </c>
      <c r="E236">
        <f>IF(D236="","",IFERROR(VLOOKUP(D236,資格マスタ!$A:$B,2,FALSE),D236))</f>
        <v/>
      </c>
      <c r="F236">
        <f>IF(E236="","",IF(C236="",DATE(9999,1,1),C236))</f>
        <v/>
      </c>
      <c r="G236">
        <f>IF(E236="","",COUNTIFS($F$231:$F$242,"&lt;"&amp;F236,$F$231:$F$242,"&lt;&gt;")+COUNTIFS($F$231:$F$242,F236,$B$231:$B$242,"&lt;"&amp;B236)+1)</f>
        <v/>
      </c>
      <c r="H236">
        <f>IF(OR(E236="",C236=""),"",IF(C236&gt;=DATE(2019,5,1),"令和"&amp;(YEAR(C236)-2018),IF(C236&gt;=DATE(1989,1,8),"平成"&amp;(YEAR(C236)-1988),"昭和"&amp;(YEAR(C236)-1925)))&amp;"年"&amp;MONTH(C236)&amp;"月")</f>
        <v/>
      </c>
    </row>
    <row r="237">
      <c r="A237" t="n">
        <v>20</v>
      </c>
      <c r="B237" t="n">
        <v>7</v>
      </c>
      <c r="C237">
        <f>IFERROR(INDEX(資格取込!$S$6:$S$205,MATCH(20&amp;"_"&amp;1,資格取込!$Z$6:$Z$205,0)),"")</f>
        <v/>
      </c>
      <c r="D237">
        <f>IFERROR(INDEX(資格取込!$R$6:$R$205,MATCH(20&amp;"_"&amp;1,資格取込!$Z$6:$Z$205,0)),"")</f>
        <v/>
      </c>
      <c r="E237">
        <f>IF(D237="","",IFERROR(VLOOKUP(D237,資格マスタ!$A:$B,2,FALSE),D237))</f>
        <v/>
      </c>
      <c r="F237">
        <f>IF(E237="","",IF(C237="",DATE(9999,1,1),C237))</f>
        <v/>
      </c>
      <c r="G237">
        <f>IF(E237="","",COUNTIFS($F$231:$F$242,"&lt;"&amp;F237,$F$231:$F$242,"&lt;&gt;")+COUNTIFS($F$231:$F$242,F237,$B$231:$B$242,"&lt;"&amp;B237)+1)</f>
        <v/>
      </c>
      <c r="H237">
        <f>IF(OR(E237="",C237=""),"",IF(C237&gt;=DATE(2019,5,1),"令和"&amp;(YEAR(C237)-2018),IF(C237&gt;=DATE(1989,1,8),"平成"&amp;(YEAR(C237)-1988),"昭和"&amp;(YEAR(C237)-1925)))&amp;"年"&amp;MONTH(C237)&amp;"月")</f>
        <v/>
      </c>
    </row>
    <row r="238">
      <c r="A238" t="n">
        <v>20</v>
      </c>
      <c r="B238" t="n">
        <v>8</v>
      </c>
      <c r="C238">
        <f>IFERROR(INDEX(資格取込!$S$6:$S$205,MATCH(20&amp;"_"&amp;2,資格取込!$Z$6:$Z$205,0)),"")</f>
        <v/>
      </c>
      <c r="D238">
        <f>IFERROR(INDEX(資格取込!$R$6:$R$205,MATCH(20&amp;"_"&amp;2,資格取込!$Z$6:$Z$205,0)),"")</f>
        <v/>
      </c>
      <c r="E238">
        <f>IF(D238="","",IFERROR(VLOOKUP(D238,資格マスタ!$A:$B,2,FALSE),D238))</f>
        <v/>
      </c>
      <c r="F238">
        <f>IF(E238="","",IF(C238="",DATE(9999,1,1),C238))</f>
        <v/>
      </c>
      <c r="G238">
        <f>IF(E238="","",COUNTIFS($F$231:$F$242,"&lt;"&amp;F238,$F$231:$F$242,"&lt;&gt;")+COUNTIFS($F$231:$F$242,F238,$B$231:$B$242,"&lt;"&amp;B238)+1)</f>
        <v/>
      </c>
      <c r="H238">
        <f>IF(OR(E238="",C238=""),"",IF(C238&gt;=DATE(2019,5,1),"令和"&amp;(YEAR(C238)-2018),IF(C238&gt;=DATE(1989,1,8),"平成"&amp;(YEAR(C238)-1988),"昭和"&amp;(YEAR(C238)-1925)))&amp;"年"&amp;MONTH(C238)&amp;"月")</f>
        <v/>
      </c>
    </row>
    <row r="239">
      <c r="A239" t="n">
        <v>20</v>
      </c>
      <c r="B239" t="n">
        <v>9</v>
      </c>
      <c r="C239">
        <f>IFERROR(INDEX(資格取込!$S$6:$S$205,MATCH(20&amp;"_"&amp;3,資格取込!$Z$6:$Z$205,0)),"")</f>
        <v/>
      </c>
      <c r="D239">
        <f>IFERROR(INDEX(資格取込!$R$6:$R$205,MATCH(20&amp;"_"&amp;3,資格取込!$Z$6:$Z$205,0)),"")</f>
        <v/>
      </c>
      <c r="E239">
        <f>IF(D239="","",IFERROR(VLOOKUP(D239,資格マスタ!$A:$B,2,FALSE),D239))</f>
        <v/>
      </c>
      <c r="F239">
        <f>IF(E239="","",IF(C239="",DATE(9999,1,1),C239))</f>
        <v/>
      </c>
      <c r="G239">
        <f>IF(E239="","",COUNTIFS($F$231:$F$242,"&lt;"&amp;F239,$F$231:$F$242,"&lt;&gt;")+COUNTIFS($F$231:$F$242,F239,$B$231:$B$242,"&lt;"&amp;B239)+1)</f>
        <v/>
      </c>
      <c r="H239">
        <f>IF(OR(E239="",C239=""),"",IF(C239&gt;=DATE(2019,5,1),"令和"&amp;(YEAR(C239)-2018),IF(C239&gt;=DATE(1989,1,8),"平成"&amp;(YEAR(C239)-1988),"昭和"&amp;(YEAR(C239)-1925)))&amp;"年"&amp;MONTH(C239)&amp;"月")</f>
        <v/>
      </c>
    </row>
    <row r="240">
      <c r="A240" t="n">
        <v>20</v>
      </c>
      <c r="B240" t="n">
        <v>10</v>
      </c>
      <c r="C240">
        <f>IFERROR(INDEX(資格取込!$S$6:$S$205,MATCH(20&amp;"_"&amp;4,資格取込!$Z$6:$Z$205,0)),"")</f>
        <v/>
      </c>
      <c r="D240">
        <f>IFERROR(INDEX(資格取込!$R$6:$R$205,MATCH(20&amp;"_"&amp;4,資格取込!$Z$6:$Z$205,0)),"")</f>
        <v/>
      </c>
      <c r="E240">
        <f>IF(D240="","",IFERROR(VLOOKUP(D240,資格マスタ!$A:$B,2,FALSE),D240))</f>
        <v/>
      </c>
      <c r="F240">
        <f>IF(E240="","",IF(C240="",DATE(9999,1,1),C240))</f>
        <v/>
      </c>
      <c r="G240">
        <f>IF(E240="","",COUNTIFS($F$231:$F$242,"&lt;"&amp;F240,$F$231:$F$242,"&lt;&gt;")+COUNTIFS($F$231:$F$242,F240,$B$231:$B$242,"&lt;"&amp;B240)+1)</f>
        <v/>
      </c>
      <c r="H240">
        <f>IF(OR(E240="",C240=""),"",IF(C240&gt;=DATE(2019,5,1),"令和"&amp;(YEAR(C240)-2018),IF(C240&gt;=DATE(1989,1,8),"平成"&amp;(YEAR(C240)-1988),"昭和"&amp;(YEAR(C240)-1925)))&amp;"年"&amp;MONTH(C240)&amp;"月")</f>
        <v/>
      </c>
    </row>
    <row r="241">
      <c r="A241" t="n">
        <v>20</v>
      </c>
      <c r="B241" t="n">
        <v>11</v>
      </c>
      <c r="C241">
        <f>IFERROR(INDEX(資格取込!$S$6:$S$205,MATCH(20&amp;"_"&amp;5,資格取込!$Z$6:$Z$205,0)),"")</f>
        <v/>
      </c>
      <c r="D241">
        <f>IFERROR(INDEX(資格取込!$R$6:$R$205,MATCH(20&amp;"_"&amp;5,資格取込!$Z$6:$Z$205,0)),"")</f>
        <v/>
      </c>
      <c r="E241">
        <f>IF(D241="","",IFERROR(VLOOKUP(D241,資格マスタ!$A:$B,2,FALSE),D241))</f>
        <v/>
      </c>
      <c r="F241">
        <f>IF(E241="","",IF(C241="",DATE(9999,1,1),C241))</f>
        <v/>
      </c>
      <c r="G241">
        <f>IF(E241="","",COUNTIFS($F$231:$F$242,"&lt;"&amp;F241,$F$231:$F$242,"&lt;&gt;")+COUNTIFS($F$231:$F$242,F241,$B$231:$B$242,"&lt;"&amp;B241)+1)</f>
        <v/>
      </c>
      <c r="H241">
        <f>IF(OR(E241="",C241=""),"",IF(C241&gt;=DATE(2019,5,1),"令和"&amp;(YEAR(C241)-2018),IF(C241&gt;=DATE(1989,1,8),"平成"&amp;(YEAR(C241)-1988),"昭和"&amp;(YEAR(C241)-1925)))&amp;"年"&amp;MONTH(C241)&amp;"月")</f>
        <v/>
      </c>
    </row>
    <row r="242">
      <c r="A242" t="n">
        <v>20</v>
      </c>
      <c r="B242" t="n">
        <v>12</v>
      </c>
      <c r="C242">
        <f>IFERROR(INDEX(資格取込!$S$6:$S$205,MATCH(20&amp;"_"&amp;6,資格取込!$Z$6:$Z$205,0)),"")</f>
        <v/>
      </c>
      <c r="D242">
        <f>IFERROR(INDEX(資格取込!$R$6:$R$205,MATCH(20&amp;"_"&amp;6,資格取込!$Z$6:$Z$205,0)),"")</f>
        <v/>
      </c>
      <c r="E242">
        <f>IF(D242="","",IFERROR(VLOOKUP(D242,資格マスタ!$A:$B,2,FALSE),D242))</f>
        <v/>
      </c>
      <c r="F242">
        <f>IF(E242="","",IF(C242="",DATE(9999,1,1),C242))</f>
        <v/>
      </c>
      <c r="G242">
        <f>IF(E242="","",COUNTIFS($F$231:$F$242,"&lt;"&amp;F242,$F$231:$F$242,"&lt;&gt;")+COUNTIFS($F$231:$F$242,F242,$B$231:$B$242,"&lt;"&amp;B242)+1)</f>
        <v/>
      </c>
      <c r="H242">
        <f>IF(OR(E242="",C242=""),"",IF(C242&gt;=DATE(2019,5,1),"令和"&amp;(YEAR(C242)-2018),IF(C242&gt;=DATE(1989,1,8),"平成"&amp;(YEAR(C242)-1988),"昭和"&amp;(YEAR(C242)-1925)))&amp;"年"&amp;MONTH(C242)&amp;"月")</f>
        <v/>
      </c>
    </row>
    <row r="243">
      <c r="A243" t="n">
        <v>21</v>
      </c>
      <c r="B243" t="n">
        <v>1</v>
      </c>
      <c r="C243" s="132">
        <f>IFERROR(IF(ISNUMBER(入力!O25),入力!O25,DATEVALUE(入力!O25)),"")</f>
        <v/>
      </c>
      <c r="D243">
        <f>IF(入力!N25="","",入力!N25)</f>
        <v/>
      </c>
      <c r="E243">
        <f>IF(D243="","",IFERROR(VLOOKUP(D243,資格マスタ!$A:$B,2,FALSE),D243))</f>
        <v/>
      </c>
      <c r="F243">
        <f>IF(E243="","",IF(C243="",DATE(9999,1,1),C243))</f>
        <v/>
      </c>
      <c r="G243">
        <f>IF(E243="","",COUNTIFS($F$243:$F$254,"&lt;"&amp;F243,$F$243:$F$254,"&lt;&gt;")+COUNTIFS($F$243:$F$254,F243,$B$243:$B$254,"&lt;"&amp;B243)+1)</f>
        <v/>
      </c>
      <c r="H243">
        <f>IF(OR(E243="",C243=""),"",IF(C243&gt;=DATE(2019,5,1),"令和"&amp;(YEAR(C243)-2018),IF(C243&gt;=DATE(1989,1,8),"平成"&amp;(YEAR(C243)-1988),"昭和"&amp;(YEAR(C243)-1925)))&amp;"年"&amp;MONTH(C243)&amp;"月")</f>
        <v/>
      </c>
    </row>
    <row r="244">
      <c r="A244" t="n">
        <v>21</v>
      </c>
      <c r="B244" t="n">
        <v>2</v>
      </c>
      <c r="C244">
        <f>IFERROR(IF(ISNUMBER(入力!Q25),入力!Q25,DATEVALUE(入力!Q25)),"")</f>
        <v/>
      </c>
      <c r="D244">
        <f>IF(入力!P25="","",入力!P25)</f>
        <v/>
      </c>
      <c r="E244">
        <f>IF(D244="","",IFERROR(VLOOKUP(D244,資格マスタ!$A:$B,2,FALSE),D244))</f>
        <v/>
      </c>
      <c r="F244">
        <f>IF(E244="","",IF(C244="",DATE(9999,1,1),C244))</f>
        <v/>
      </c>
      <c r="G244">
        <f>IF(E244="","",COUNTIFS($F$243:$F$254,"&lt;"&amp;F244,$F$243:$F$254,"&lt;&gt;")+COUNTIFS($F$243:$F$254,F244,$B$243:$B$254,"&lt;"&amp;B244)+1)</f>
        <v/>
      </c>
      <c r="H244">
        <f>IF(OR(E244="",C244=""),"",IF(C244&gt;=DATE(2019,5,1),"令和"&amp;(YEAR(C244)-2018),IF(C244&gt;=DATE(1989,1,8),"平成"&amp;(YEAR(C244)-1988),"昭和"&amp;(YEAR(C244)-1925)))&amp;"年"&amp;MONTH(C244)&amp;"月")</f>
        <v/>
      </c>
    </row>
    <row r="245">
      <c r="A245" t="n">
        <v>21</v>
      </c>
      <c r="B245" t="n">
        <v>3</v>
      </c>
      <c r="C245">
        <f>IFERROR(IF(ISNUMBER(入力!S25),入力!S25,DATEVALUE(入力!S25)),"")</f>
        <v/>
      </c>
      <c r="D245">
        <f>IF(入力!R25="","",入力!R25)</f>
        <v/>
      </c>
      <c r="E245">
        <f>IF(D245="","",IFERROR(VLOOKUP(D245,資格マスタ!$A:$B,2,FALSE),D245))</f>
        <v/>
      </c>
      <c r="F245">
        <f>IF(E245="","",IF(C245="",DATE(9999,1,1),C245))</f>
        <v/>
      </c>
      <c r="G245">
        <f>IF(E245="","",COUNTIFS($F$243:$F$254,"&lt;"&amp;F245,$F$243:$F$254,"&lt;&gt;")+COUNTIFS($F$243:$F$254,F245,$B$243:$B$254,"&lt;"&amp;B245)+1)</f>
        <v/>
      </c>
      <c r="H245">
        <f>IF(OR(E245="",C245=""),"",IF(C245&gt;=DATE(2019,5,1),"令和"&amp;(YEAR(C245)-2018),IF(C245&gt;=DATE(1989,1,8),"平成"&amp;(YEAR(C245)-1988),"昭和"&amp;(YEAR(C245)-1925)))&amp;"年"&amp;MONTH(C245)&amp;"月")</f>
        <v/>
      </c>
    </row>
    <row r="246">
      <c r="A246" t="n">
        <v>21</v>
      </c>
      <c r="B246" t="n">
        <v>4</v>
      </c>
      <c r="C246">
        <f>IFERROR(IF(ISNUMBER(入力!U25),入力!U25,DATEVALUE(入力!U25)),"")</f>
        <v/>
      </c>
      <c r="D246">
        <f>IF(入力!T25="","",入力!T25)</f>
        <v/>
      </c>
      <c r="E246">
        <f>IF(D246="","",IFERROR(VLOOKUP(D246,資格マスタ!$A:$B,2,FALSE),D246))</f>
        <v/>
      </c>
      <c r="F246">
        <f>IF(E246="","",IF(C246="",DATE(9999,1,1),C246))</f>
        <v/>
      </c>
      <c r="G246">
        <f>IF(E246="","",COUNTIFS($F$243:$F$254,"&lt;"&amp;F246,$F$243:$F$254,"&lt;&gt;")+COUNTIFS($F$243:$F$254,F246,$B$243:$B$254,"&lt;"&amp;B246)+1)</f>
        <v/>
      </c>
      <c r="H246">
        <f>IF(OR(E246="",C246=""),"",IF(C246&gt;=DATE(2019,5,1),"令和"&amp;(YEAR(C246)-2018),IF(C246&gt;=DATE(1989,1,8),"平成"&amp;(YEAR(C246)-1988),"昭和"&amp;(YEAR(C246)-1925)))&amp;"年"&amp;MONTH(C246)&amp;"月")</f>
        <v/>
      </c>
    </row>
    <row r="247">
      <c r="A247" t="n">
        <v>21</v>
      </c>
      <c r="B247" t="n">
        <v>5</v>
      </c>
      <c r="C247">
        <f>IFERROR(IF(ISNUMBER(入力!W25),入力!W25,DATEVALUE(入力!W25)),"")</f>
        <v/>
      </c>
      <c r="D247">
        <f>IF(入力!V25="","",入力!V25)</f>
        <v/>
      </c>
      <c r="E247">
        <f>IF(D247="","",IFERROR(VLOOKUP(D247,資格マスタ!$A:$B,2,FALSE),D247))</f>
        <v/>
      </c>
      <c r="F247">
        <f>IF(E247="","",IF(C247="",DATE(9999,1,1),C247))</f>
        <v/>
      </c>
      <c r="G247">
        <f>IF(E247="","",COUNTIFS($F$243:$F$254,"&lt;"&amp;F247,$F$243:$F$254,"&lt;&gt;")+COUNTIFS($F$243:$F$254,F247,$B$243:$B$254,"&lt;"&amp;B247)+1)</f>
        <v/>
      </c>
      <c r="H247">
        <f>IF(OR(E247="",C247=""),"",IF(C247&gt;=DATE(2019,5,1),"令和"&amp;(YEAR(C247)-2018),IF(C247&gt;=DATE(1989,1,8),"平成"&amp;(YEAR(C247)-1988),"昭和"&amp;(YEAR(C247)-1925)))&amp;"年"&amp;MONTH(C247)&amp;"月")</f>
        <v/>
      </c>
    </row>
    <row r="248">
      <c r="A248" t="n">
        <v>21</v>
      </c>
      <c r="B248" t="n">
        <v>6</v>
      </c>
      <c r="C248">
        <f>IFERROR(IF(ISNUMBER(入力!Y25),入力!Y25,DATEVALUE(入力!Y25)),"")</f>
        <v/>
      </c>
      <c r="D248">
        <f>IF(入力!X25="","",入力!X25)</f>
        <v/>
      </c>
      <c r="E248">
        <f>IF(D248="","",IFERROR(VLOOKUP(D248,資格マスタ!$A:$B,2,FALSE),D248))</f>
        <v/>
      </c>
      <c r="F248">
        <f>IF(E248="","",IF(C248="",DATE(9999,1,1),C248))</f>
        <v/>
      </c>
      <c r="G248">
        <f>IF(E248="","",COUNTIFS($F$243:$F$254,"&lt;"&amp;F248,$F$243:$F$254,"&lt;&gt;")+COUNTIFS($F$243:$F$254,F248,$B$243:$B$254,"&lt;"&amp;B248)+1)</f>
        <v/>
      </c>
      <c r="H248">
        <f>IF(OR(E248="",C248=""),"",IF(C248&gt;=DATE(2019,5,1),"令和"&amp;(YEAR(C248)-2018),IF(C248&gt;=DATE(1989,1,8),"平成"&amp;(YEAR(C248)-1988),"昭和"&amp;(YEAR(C248)-1925)))&amp;"年"&amp;MONTH(C248)&amp;"月")</f>
        <v/>
      </c>
    </row>
    <row r="249">
      <c r="A249" t="n">
        <v>21</v>
      </c>
      <c r="B249" t="n">
        <v>7</v>
      </c>
      <c r="C249">
        <f>IFERROR(INDEX(資格取込!$S$6:$S$205,MATCH(21&amp;"_"&amp;1,資格取込!$Z$6:$Z$205,0)),"")</f>
        <v/>
      </c>
      <c r="D249">
        <f>IFERROR(INDEX(資格取込!$R$6:$R$205,MATCH(21&amp;"_"&amp;1,資格取込!$Z$6:$Z$205,0)),"")</f>
        <v/>
      </c>
      <c r="E249">
        <f>IF(D249="","",IFERROR(VLOOKUP(D249,資格マスタ!$A:$B,2,FALSE),D249))</f>
        <v/>
      </c>
      <c r="F249">
        <f>IF(E249="","",IF(C249="",DATE(9999,1,1),C249))</f>
        <v/>
      </c>
      <c r="G249">
        <f>IF(E249="","",COUNTIFS($F$243:$F$254,"&lt;"&amp;F249,$F$243:$F$254,"&lt;&gt;")+COUNTIFS($F$243:$F$254,F249,$B$243:$B$254,"&lt;"&amp;B249)+1)</f>
        <v/>
      </c>
      <c r="H249">
        <f>IF(OR(E249="",C249=""),"",IF(C249&gt;=DATE(2019,5,1),"令和"&amp;(YEAR(C249)-2018),IF(C249&gt;=DATE(1989,1,8),"平成"&amp;(YEAR(C249)-1988),"昭和"&amp;(YEAR(C249)-1925)))&amp;"年"&amp;MONTH(C249)&amp;"月")</f>
        <v/>
      </c>
    </row>
    <row r="250">
      <c r="A250" t="n">
        <v>21</v>
      </c>
      <c r="B250" t="n">
        <v>8</v>
      </c>
      <c r="C250">
        <f>IFERROR(INDEX(資格取込!$S$6:$S$205,MATCH(21&amp;"_"&amp;2,資格取込!$Z$6:$Z$205,0)),"")</f>
        <v/>
      </c>
      <c r="D250">
        <f>IFERROR(INDEX(資格取込!$R$6:$R$205,MATCH(21&amp;"_"&amp;2,資格取込!$Z$6:$Z$205,0)),"")</f>
        <v/>
      </c>
      <c r="E250">
        <f>IF(D250="","",IFERROR(VLOOKUP(D250,資格マスタ!$A:$B,2,FALSE),D250))</f>
        <v/>
      </c>
      <c r="F250">
        <f>IF(E250="","",IF(C250="",DATE(9999,1,1),C250))</f>
        <v/>
      </c>
      <c r="G250">
        <f>IF(E250="","",COUNTIFS($F$243:$F$254,"&lt;"&amp;F250,$F$243:$F$254,"&lt;&gt;")+COUNTIFS($F$243:$F$254,F250,$B$243:$B$254,"&lt;"&amp;B250)+1)</f>
        <v/>
      </c>
      <c r="H250">
        <f>IF(OR(E250="",C250=""),"",IF(C250&gt;=DATE(2019,5,1),"令和"&amp;(YEAR(C250)-2018),IF(C250&gt;=DATE(1989,1,8),"平成"&amp;(YEAR(C250)-1988),"昭和"&amp;(YEAR(C250)-1925)))&amp;"年"&amp;MONTH(C250)&amp;"月")</f>
        <v/>
      </c>
    </row>
    <row r="251">
      <c r="A251" t="n">
        <v>21</v>
      </c>
      <c r="B251" t="n">
        <v>9</v>
      </c>
      <c r="C251">
        <f>IFERROR(INDEX(資格取込!$S$6:$S$205,MATCH(21&amp;"_"&amp;3,資格取込!$Z$6:$Z$205,0)),"")</f>
        <v/>
      </c>
      <c r="D251">
        <f>IFERROR(INDEX(資格取込!$R$6:$R$205,MATCH(21&amp;"_"&amp;3,資格取込!$Z$6:$Z$205,0)),"")</f>
        <v/>
      </c>
      <c r="E251">
        <f>IF(D251="","",IFERROR(VLOOKUP(D251,資格マスタ!$A:$B,2,FALSE),D251))</f>
        <v/>
      </c>
      <c r="F251">
        <f>IF(E251="","",IF(C251="",DATE(9999,1,1),C251))</f>
        <v/>
      </c>
      <c r="G251">
        <f>IF(E251="","",COUNTIFS($F$243:$F$254,"&lt;"&amp;F251,$F$243:$F$254,"&lt;&gt;")+COUNTIFS($F$243:$F$254,F251,$B$243:$B$254,"&lt;"&amp;B251)+1)</f>
        <v/>
      </c>
      <c r="H251">
        <f>IF(OR(E251="",C251=""),"",IF(C251&gt;=DATE(2019,5,1),"令和"&amp;(YEAR(C251)-2018),IF(C251&gt;=DATE(1989,1,8),"平成"&amp;(YEAR(C251)-1988),"昭和"&amp;(YEAR(C251)-1925)))&amp;"年"&amp;MONTH(C251)&amp;"月")</f>
        <v/>
      </c>
    </row>
    <row r="252">
      <c r="A252" t="n">
        <v>21</v>
      </c>
      <c r="B252" t="n">
        <v>10</v>
      </c>
      <c r="C252">
        <f>IFERROR(INDEX(資格取込!$S$6:$S$205,MATCH(21&amp;"_"&amp;4,資格取込!$Z$6:$Z$205,0)),"")</f>
        <v/>
      </c>
      <c r="D252">
        <f>IFERROR(INDEX(資格取込!$R$6:$R$205,MATCH(21&amp;"_"&amp;4,資格取込!$Z$6:$Z$205,0)),"")</f>
        <v/>
      </c>
      <c r="E252">
        <f>IF(D252="","",IFERROR(VLOOKUP(D252,資格マスタ!$A:$B,2,FALSE),D252))</f>
        <v/>
      </c>
      <c r="F252">
        <f>IF(E252="","",IF(C252="",DATE(9999,1,1),C252))</f>
        <v/>
      </c>
      <c r="G252">
        <f>IF(E252="","",COUNTIFS($F$243:$F$254,"&lt;"&amp;F252,$F$243:$F$254,"&lt;&gt;")+COUNTIFS($F$243:$F$254,F252,$B$243:$B$254,"&lt;"&amp;B252)+1)</f>
        <v/>
      </c>
      <c r="H252">
        <f>IF(OR(E252="",C252=""),"",IF(C252&gt;=DATE(2019,5,1),"令和"&amp;(YEAR(C252)-2018),IF(C252&gt;=DATE(1989,1,8),"平成"&amp;(YEAR(C252)-1988),"昭和"&amp;(YEAR(C252)-1925)))&amp;"年"&amp;MONTH(C252)&amp;"月")</f>
        <v/>
      </c>
    </row>
    <row r="253">
      <c r="A253" t="n">
        <v>21</v>
      </c>
      <c r="B253" t="n">
        <v>11</v>
      </c>
      <c r="C253">
        <f>IFERROR(INDEX(資格取込!$S$6:$S$205,MATCH(21&amp;"_"&amp;5,資格取込!$Z$6:$Z$205,0)),"")</f>
        <v/>
      </c>
      <c r="D253">
        <f>IFERROR(INDEX(資格取込!$R$6:$R$205,MATCH(21&amp;"_"&amp;5,資格取込!$Z$6:$Z$205,0)),"")</f>
        <v/>
      </c>
      <c r="E253">
        <f>IF(D253="","",IFERROR(VLOOKUP(D253,資格マスタ!$A:$B,2,FALSE),D253))</f>
        <v/>
      </c>
      <c r="F253">
        <f>IF(E253="","",IF(C253="",DATE(9999,1,1),C253))</f>
        <v/>
      </c>
      <c r="G253">
        <f>IF(E253="","",COUNTIFS($F$243:$F$254,"&lt;"&amp;F253,$F$243:$F$254,"&lt;&gt;")+COUNTIFS($F$243:$F$254,F253,$B$243:$B$254,"&lt;"&amp;B253)+1)</f>
        <v/>
      </c>
      <c r="H253">
        <f>IF(OR(E253="",C253=""),"",IF(C253&gt;=DATE(2019,5,1),"令和"&amp;(YEAR(C253)-2018),IF(C253&gt;=DATE(1989,1,8),"平成"&amp;(YEAR(C253)-1988),"昭和"&amp;(YEAR(C253)-1925)))&amp;"年"&amp;MONTH(C253)&amp;"月")</f>
        <v/>
      </c>
    </row>
    <row r="254">
      <c r="A254" t="n">
        <v>21</v>
      </c>
      <c r="B254" t="n">
        <v>12</v>
      </c>
      <c r="C254">
        <f>IFERROR(INDEX(資格取込!$S$6:$S$205,MATCH(21&amp;"_"&amp;6,資格取込!$Z$6:$Z$205,0)),"")</f>
        <v/>
      </c>
      <c r="D254">
        <f>IFERROR(INDEX(資格取込!$R$6:$R$205,MATCH(21&amp;"_"&amp;6,資格取込!$Z$6:$Z$205,0)),"")</f>
        <v/>
      </c>
      <c r="E254">
        <f>IF(D254="","",IFERROR(VLOOKUP(D254,資格マスタ!$A:$B,2,FALSE),D254))</f>
        <v/>
      </c>
      <c r="F254">
        <f>IF(E254="","",IF(C254="",DATE(9999,1,1),C254))</f>
        <v/>
      </c>
      <c r="G254">
        <f>IF(E254="","",COUNTIFS($F$243:$F$254,"&lt;"&amp;F254,$F$243:$F$254,"&lt;&gt;")+COUNTIFS($F$243:$F$254,F254,$B$243:$B$254,"&lt;"&amp;B254)+1)</f>
        <v/>
      </c>
      <c r="H254">
        <f>IF(OR(E254="",C254=""),"",IF(C254&gt;=DATE(2019,5,1),"令和"&amp;(YEAR(C254)-2018),IF(C254&gt;=DATE(1989,1,8),"平成"&amp;(YEAR(C254)-1988),"昭和"&amp;(YEAR(C254)-1925)))&amp;"年"&amp;MONTH(C254)&amp;"月")</f>
        <v/>
      </c>
    </row>
    <row r="255">
      <c r="A255" t="n">
        <v>22</v>
      </c>
      <c r="B255" t="n">
        <v>1</v>
      </c>
      <c r="C255" s="132">
        <f>IFERROR(IF(ISNUMBER(入力!O26),入力!O26,DATEVALUE(入力!O26)),"")</f>
        <v/>
      </c>
      <c r="D255">
        <f>IF(入力!N26="","",入力!N26)</f>
        <v/>
      </c>
      <c r="E255">
        <f>IF(D255="","",IFERROR(VLOOKUP(D255,資格マスタ!$A:$B,2,FALSE),D255))</f>
        <v/>
      </c>
      <c r="F255">
        <f>IF(E255="","",IF(C255="",DATE(9999,1,1),C255))</f>
        <v/>
      </c>
      <c r="G255">
        <f>IF(E255="","",COUNTIFS($F$255:$F$266,"&lt;"&amp;F255,$F$255:$F$266,"&lt;&gt;")+COUNTIFS($F$255:$F$266,F255,$B$255:$B$266,"&lt;"&amp;B255)+1)</f>
        <v/>
      </c>
      <c r="H255">
        <f>IF(OR(E255="",C255=""),"",IF(C255&gt;=DATE(2019,5,1),"令和"&amp;(YEAR(C255)-2018),IF(C255&gt;=DATE(1989,1,8),"平成"&amp;(YEAR(C255)-1988),"昭和"&amp;(YEAR(C255)-1925)))&amp;"年"&amp;MONTH(C255)&amp;"月")</f>
        <v/>
      </c>
    </row>
    <row r="256">
      <c r="A256" t="n">
        <v>22</v>
      </c>
      <c r="B256" t="n">
        <v>2</v>
      </c>
      <c r="C256">
        <f>IFERROR(IF(ISNUMBER(入力!Q26),入力!Q26,DATEVALUE(入力!Q26)),"")</f>
        <v/>
      </c>
      <c r="D256">
        <f>IF(入力!P26="","",入力!P26)</f>
        <v/>
      </c>
      <c r="E256">
        <f>IF(D256="","",IFERROR(VLOOKUP(D256,資格マスタ!$A:$B,2,FALSE),D256))</f>
        <v/>
      </c>
      <c r="F256">
        <f>IF(E256="","",IF(C256="",DATE(9999,1,1),C256))</f>
        <v/>
      </c>
      <c r="G256">
        <f>IF(E256="","",COUNTIFS($F$255:$F$266,"&lt;"&amp;F256,$F$255:$F$266,"&lt;&gt;")+COUNTIFS($F$255:$F$266,F256,$B$255:$B$266,"&lt;"&amp;B256)+1)</f>
        <v/>
      </c>
      <c r="H256">
        <f>IF(OR(E256="",C256=""),"",IF(C256&gt;=DATE(2019,5,1),"令和"&amp;(YEAR(C256)-2018),IF(C256&gt;=DATE(1989,1,8),"平成"&amp;(YEAR(C256)-1988),"昭和"&amp;(YEAR(C256)-1925)))&amp;"年"&amp;MONTH(C256)&amp;"月")</f>
        <v/>
      </c>
    </row>
    <row r="257">
      <c r="A257" t="n">
        <v>22</v>
      </c>
      <c r="B257" t="n">
        <v>3</v>
      </c>
      <c r="C257">
        <f>IFERROR(IF(ISNUMBER(入力!S26),入力!S26,DATEVALUE(入力!S26)),"")</f>
        <v/>
      </c>
      <c r="D257">
        <f>IF(入力!R26="","",入力!R26)</f>
        <v/>
      </c>
      <c r="E257">
        <f>IF(D257="","",IFERROR(VLOOKUP(D257,資格マスタ!$A:$B,2,FALSE),D257))</f>
        <v/>
      </c>
      <c r="F257">
        <f>IF(E257="","",IF(C257="",DATE(9999,1,1),C257))</f>
        <v/>
      </c>
      <c r="G257">
        <f>IF(E257="","",COUNTIFS($F$255:$F$266,"&lt;"&amp;F257,$F$255:$F$266,"&lt;&gt;")+COUNTIFS($F$255:$F$266,F257,$B$255:$B$266,"&lt;"&amp;B257)+1)</f>
        <v/>
      </c>
      <c r="H257">
        <f>IF(OR(E257="",C257=""),"",IF(C257&gt;=DATE(2019,5,1),"令和"&amp;(YEAR(C257)-2018),IF(C257&gt;=DATE(1989,1,8),"平成"&amp;(YEAR(C257)-1988),"昭和"&amp;(YEAR(C257)-1925)))&amp;"年"&amp;MONTH(C257)&amp;"月")</f>
        <v/>
      </c>
    </row>
    <row r="258">
      <c r="A258" t="n">
        <v>22</v>
      </c>
      <c r="B258" t="n">
        <v>4</v>
      </c>
      <c r="C258">
        <f>IFERROR(IF(ISNUMBER(入力!U26),入力!U26,DATEVALUE(入力!U26)),"")</f>
        <v/>
      </c>
      <c r="D258">
        <f>IF(入力!T26="","",入力!T26)</f>
        <v/>
      </c>
      <c r="E258">
        <f>IF(D258="","",IFERROR(VLOOKUP(D258,資格マスタ!$A:$B,2,FALSE),D258))</f>
        <v/>
      </c>
      <c r="F258">
        <f>IF(E258="","",IF(C258="",DATE(9999,1,1),C258))</f>
        <v/>
      </c>
      <c r="G258">
        <f>IF(E258="","",COUNTIFS($F$255:$F$266,"&lt;"&amp;F258,$F$255:$F$266,"&lt;&gt;")+COUNTIFS($F$255:$F$266,F258,$B$255:$B$266,"&lt;"&amp;B258)+1)</f>
        <v/>
      </c>
      <c r="H258">
        <f>IF(OR(E258="",C258=""),"",IF(C258&gt;=DATE(2019,5,1),"令和"&amp;(YEAR(C258)-2018),IF(C258&gt;=DATE(1989,1,8),"平成"&amp;(YEAR(C258)-1988),"昭和"&amp;(YEAR(C258)-1925)))&amp;"年"&amp;MONTH(C258)&amp;"月")</f>
        <v/>
      </c>
    </row>
    <row r="259">
      <c r="A259" t="n">
        <v>22</v>
      </c>
      <c r="B259" t="n">
        <v>5</v>
      </c>
      <c r="C259">
        <f>IFERROR(IF(ISNUMBER(入力!W26),入力!W26,DATEVALUE(入力!W26)),"")</f>
        <v/>
      </c>
      <c r="D259">
        <f>IF(入力!V26="","",入力!V26)</f>
        <v/>
      </c>
      <c r="E259">
        <f>IF(D259="","",IFERROR(VLOOKUP(D259,資格マスタ!$A:$B,2,FALSE),D259))</f>
        <v/>
      </c>
      <c r="F259">
        <f>IF(E259="","",IF(C259="",DATE(9999,1,1),C259))</f>
        <v/>
      </c>
      <c r="G259">
        <f>IF(E259="","",COUNTIFS($F$255:$F$266,"&lt;"&amp;F259,$F$255:$F$266,"&lt;&gt;")+COUNTIFS($F$255:$F$266,F259,$B$255:$B$266,"&lt;"&amp;B259)+1)</f>
        <v/>
      </c>
      <c r="H259">
        <f>IF(OR(E259="",C259=""),"",IF(C259&gt;=DATE(2019,5,1),"令和"&amp;(YEAR(C259)-2018),IF(C259&gt;=DATE(1989,1,8),"平成"&amp;(YEAR(C259)-1988),"昭和"&amp;(YEAR(C259)-1925)))&amp;"年"&amp;MONTH(C259)&amp;"月")</f>
        <v/>
      </c>
    </row>
    <row r="260">
      <c r="A260" t="n">
        <v>22</v>
      </c>
      <c r="B260" t="n">
        <v>6</v>
      </c>
      <c r="C260">
        <f>IFERROR(IF(ISNUMBER(入力!Y26),入力!Y26,DATEVALUE(入力!Y26)),"")</f>
        <v/>
      </c>
      <c r="D260">
        <f>IF(入力!X26="","",入力!X26)</f>
        <v/>
      </c>
      <c r="E260">
        <f>IF(D260="","",IFERROR(VLOOKUP(D260,資格マスタ!$A:$B,2,FALSE),D260))</f>
        <v/>
      </c>
      <c r="F260">
        <f>IF(E260="","",IF(C260="",DATE(9999,1,1),C260))</f>
        <v/>
      </c>
      <c r="G260">
        <f>IF(E260="","",COUNTIFS($F$255:$F$266,"&lt;"&amp;F260,$F$255:$F$266,"&lt;&gt;")+COUNTIFS($F$255:$F$266,F260,$B$255:$B$266,"&lt;"&amp;B260)+1)</f>
        <v/>
      </c>
      <c r="H260">
        <f>IF(OR(E260="",C260=""),"",IF(C260&gt;=DATE(2019,5,1),"令和"&amp;(YEAR(C260)-2018),IF(C260&gt;=DATE(1989,1,8),"平成"&amp;(YEAR(C260)-1988),"昭和"&amp;(YEAR(C260)-1925)))&amp;"年"&amp;MONTH(C260)&amp;"月")</f>
        <v/>
      </c>
    </row>
    <row r="261">
      <c r="A261" t="n">
        <v>22</v>
      </c>
      <c r="B261" t="n">
        <v>7</v>
      </c>
      <c r="C261">
        <f>IFERROR(INDEX(資格取込!$S$6:$S$205,MATCH(22&amp;"_"&amp;1,資格取込!$Z$6:$Z$205,0)),"")</f>
        <v/>
      </c>
      <c r="D261">
        <f>IFERROR(INDEX(資格取込!$R$6:$R$205,MATCH(22&amp;"_"&amp;1,資格取込!$Z$6:$Z$205,0)),"")</f>
        <v/>
      </c>
      <c r="E261">
        <f>IF(D261="","",IFERROR(VLOOKUP(D261,資格マスタ!$A:$B,2,FALSE),D261))</f>
        <v/>
      </c>
      <c r="F261">
        <f>IF(E261="","",IF(C261="",DATE(9999,1,1),C261))</f>
        <v/>
      </c>
      <c r="G261">
        <f>IF(E261="","",COUNTIFS($F$255:$F$266,"&lt;"&amp;F261,$F$255:$F$266,"&lt;&gt;")+COUNTIFS($F$255:$F$266,F261,$B$255:$B$266,"&lt;"&amp;B261)+1)</f>
        <v/>
      </c>
      <c r="H261">
        <f>IF(OR(E261="",C261=""),"",IF(C261&gt;=DATE(2019,5,1),"令和"&amp;(YEAR(C261)-2018),IF(C261&gt;=DATE(1989,1,8),"平成"&amp;(YEAR(C261)-1988),"昭和"&amp;(YEAR(C261)-1925)))&amp;"年"&amp;MONTH(C261)&amp;"月")</f>
        <v/>
      </c>
    </row>
    <row r="262">
      <c r="A262" t="n">
        <v>22</v>
      </c>
      <c r="B262" t="n">
        <v>8</v>
      </c>
      <c r="C262">
        <f>IFERROR(INDEX(資格取込!$S$6:$S$205,MATCH(22&amp;"_"&amp;2,資格取込!$Z$6:$Z$205,0)),"")</f>
        <v/>
      </c>
      <c r="D262">
        <f>IFERROR(INDEX(資格取込!$R$6:$R$205,MATCH(22&amp;"_"&amp;2,資格取込!$Z$6:$Z$205,0)),"")</f>
        <v/>
      </c>
      <c r="E262">
        <f>IF(D262="","",IFERROR(VLOOKUP(D262,資格マスタ!$A:$B,2,FALSE),D262))</f>
        <v/>
      </c>
      <c r="F262">
        <f>IF(E262="","",IF(C262="",DATE(9999,1,1),C262))</f>
        <v/>
      </c>
      <c r="G262">
        <f>IF(E262="","",COUNTIFS($F$255:$F$266,"&lt;"&amp;F262,$F$255:$F$266,"&lt;&gt;")+COUNTIFS($F$255:$F$266,F262,$B$255:$B$266,"&lt;"&amp;B262)+1)</f>
        <v/>
      </c>
      <c r="H262">
        <f>IF(OR(E262="",C262=""),"",IF(C262&gt;=DATE(2019,5,1),"令和"&amp;(YEAR(C262)-2018),IF(C262&gt;=DATE(1989,1,8),"平成"&amp;(YEAR(C262)-1988),"昭和"&amp;(YEAR(C262)-1925)))&amp;"年"&amp;MONTH(C262)&amp;"月")</f>
        <v/>
      </c>
    </row>
    <row r="263">
      <c r="A263" t="n">
        <v>22</v>
      </c>
      <c r="B263" t="n">
        <v>9</v>
      </c>
      <c r="C263">
        <f>IFERROR(INDEX(資格取込!$S$6:$S$205,MATCH(22&amp;"_"&amp;3,資格取込!$Z$6:$Z$205,0)),"")</f>
        <v/>
      </c>
      <c r="D263">
        <f>IFERROR(INDEX(資格取込!$R$6:$R$205,MATCH(22&amp;"_"&amp;3,資格取込!$Z$6:$Z$205,0)),"")</f>
        <v/>
      </c>
      <c r="E263">
        <f>IF(D263="","",IFERROR(VLOOKUP(D263,資格マスタ!$A:$B,2,FALSE),D263))</f>
        <v/>
      </c>
      <c r="F263">
        <f>IF(E263="","",IF(C263="",DATE(9999,1,1),C263))</f>
        <v/>
      </c>
      <c r="G263">
        <f>IF(E263="","",COUNTIFS($F$255:$F$266,"&lt;"&amp;F263,$F$255:$F$266,"&lt;&gt;")+COUNTIFS($F$255:$F$266,F263,$B$255:$B$266,"&lt;"&amp;B263)+1)</f>
        <v/>
      </c>
      <c r="H263">
        <f>IF(OR(E263="",C263=""),"",IF(C263&gt;=DATE(2019,5,1),"令和"&amp;(YEAR(C263)-2018),IF(C263&gt;=DATE(1989,1,8),"平成"&amp;(YEAR(C263)-1988),"昭和"&amp;(YEAR(C263)-1925)))&amp;"年"&amp;MONTH(C263)&amp;"月")</f>
        <v/>
      </c>
    </row>
    <row r="264">
      <c r="A264" t="n">
        <v>22</v>
      </c>
      <c r="B264" t="n">
        <v>10</v>
      </c>
      <c r="C264">
        <f>IFERROR(INDEX(資格取込!$S$6:$S$205,MATCH(22&amp;"_"&amp;4,資格取込!$Z$6:$Z$205,0)),"")</f>
        <v/>
      </c>
      <c r="D264">
        <f>IFERROR(INDEX(資格取込!$R$6:$R$205,MATCH(22&amp;"_"&amp;4,資格取込!$Z$6:$Z$205,0)),"")</f>
        <v/>
      </c>
      <c r="E264">
        <f>IF(D264="","",IFERROR(VLOOKUP(D264,資格マスタ!$A:$B,2,FALSE),D264))</f>
        <v/>
      </c>
      <c r="F264">
        <f>IF(E264="","",IF(C264="",DATE(9999,1,1),C264))</f>
        <v/>
      </c>
      <c r="G264">
        <f>IF(E264="","",COUNTIFS($F$255:$F$266,"&lt;"&amp;F264,$F$255:$F$266,"&lt;&gt;")+COUNTIFS($F$255:$F$266,F264,$B$255:$B$266,"&lt;"&amp;B264)+1)</f>
        <v/>
      </c>
      <c r="H264">
        <f>IF(OR(E264="",C264=""),"",IF(C264&gt;=DATE(2019,5,1),"令和"&amp;(YEAR(C264)-2018),IF(C264&gt;=DATE(1989,1,8),"平成"&amp;(YEAR(C264)-1988),"昭和"&amp;(YEAR(C264)-1925)))&amp;"年"&amp;MONTH(C264)&amp;"月")</f>
        <v/>
      </c>
    </row>
    <row r="265">
      <c r="A265" t="n">
        <v>22</v>
      </c>
      <c r="B265" t="n">
        <v>11</v>
      </c>
      <c r="C265">
        <f>IFERROR(INDEX(資格取込!$S$6:$S$205,MATCH(22&amp;"_"&amp;5,資格取込!$Z$6:$Z$205,0)),"")</f>
        <v/>
      </c>
      <c r="D265">
        <f>IFERROR(INDEX(資格取込!$R$6:$R$205,MATCH(22&amp;"_"&amp;5,資格取込!$Z$6:$Z$205,0)),"")</f>
        <v/>
      </c>
      <c r="E265">
        <f>IF(D265="","",IFERROR(VLOOKUP(D265,資格マスタ!$A:$B,2,FALSE),D265))</f>
        <v/>
      </c>
      <c r="F265">
        <f>IF(E265="","",IF(C265="",DATE(9999,1,1),C265))</f>
        <v/>
      </c>
      <c r="G265">
        <f>IF(E265="","",COUNTIFS($F$255:$F$266,"&lt;"&amp;F265,$F$255:$F$266,"&lt;&gt;")+COUNTIFS($F$255:$F$266,F265,$B$255:$B$266,"&lt;"&amp;B265)+1)</f>
        <v/>
      </c>
      <c r="H265">
        <f>IF(OR(E265="",C265=""),"",IF(C265&gt;=DATE(2019,5,1),"令和"&amp;(YEAR(C265)-2018),IF(C265&gt;=DATE(1989,1,8),"平成"&amp;(YEAR(C265)-1988),"昭和"&amp;(YEAR(C265)-1925)))&amp;"年"&amp;MONTH(C265)&amp;"月")</f>
        <v/>
      </c>
    </row>
    <row r="266">
      <c r="A266" t="n">
        <v>22</v>
      </c>
      <c r="B266" t="n">
        <v>12</v>
      </c>
      <c r="C266">
        <f>IFERROR(INDEX(資格取込!$S$6:$S$205,MATCH(22&amp;"_"&amp;6,資格取込!$Z$6:$Z$205,0)),"")</f>
        <v/>
      </c>
      <c r="D266">
        <f>IFERROR(INDEX(資格取込!$R$6:$R$205,MATCH(22&amp;"_"&amp;6,資格取込!$Z$6:$Z$205,0)),"")</f>
        <v/>
      </c>
      <c r="E266">
        <f>IF(D266="","",IFERROR(VLOOKUP(D266,資格マスタ!$A:$B,2,FALSE),D266))</f>
        <v/>
      </c>
      <c r="F266">
        <f>IF(E266="","",IF(C266="",DATE(9999,1,1),C266))</f>
        <v/>
      </c>
      <c r="G266">
        <f>IF(E266="","",COUNTIFS($F$255:$F$266,"&lt;"&amp;F266,$F$255:$F$266,"&lt;&gt;")+COUNTIFS($F$255:$F$266,F266,$B$255:$B$266,"&lt;"&amp;B266)+1)</f>
        <v/>
      </c>
      <c r="H266">
        <f>IF(OR(E266="",C266=""),"",IF(C266&gt;=DATE(2019,5,1),"令和"&amp;(YEAR(C266)-2018),IF(C266&gt;=DATE(1989,1,8),"平成"&amp;(YEAR(C266)-1988),"昭和"&amp;(YEAR(C266)-1925)))&amp;"年"&amp;MONTH(C266)&amp;"月")</f>
        <v/>
      </c>
    </row>
    <row r="267">
      <c r="A267" t="n">
        <v>23</v>
      </c>
      <c r="B267" t="n">
        <v>1</v>
      </c>
      <c r="C267" s="132">
        <f>IFERROR(IF(ISNUMBER(入力!O27),入力!O27,DATEVALUE(入力!O27)),"")</f>
        <v/>
      </c>
      <c r="D267">
        <f>IF(入力!N27="","",入力!N27)</f>
        <v/>
      </c>
      <c r="E267">
        <f>IF(D267="","",IFERROR(VLOOKUP(D267,資格マスタ!$A:$B,2,FALSE),D267))</f>
        <v/>
      </c>
      <c r="F267">
        <f>IF(E267="","",IF(C267="",DATE(9999,1,1),C267))</f>
        <v/>
      </c>
      <c r="G267">
        <f>IF(E267="","",COUNTIFS($F$267:$F$278,"&lt;"&amp;F267,$F$267:$F$278,"&lt;&gt;")+COUNTIFS($F$267:$F$278,F267,$B$267:$B$278,"&lt;"&amp;B267)+1)</f>
        <v/>
      </c>
      <c r="H267">
        <f>IF(OR(E267="",C267=""),"",IF(C267&gt;=DATE(2019,5,1),"令和"&amp;(YEAR(C267)-2018),IF(C267&gt;=DATE(1989,1,8),"平成"&amp;(YEAR(C267)-1988),"昭和"&amp;(YEAR(C267)-1925)))&amp;"年"&amp;MONTH(C267)&amp;"月")</f>
        <v/>
      </c>
    </row>
    <row r="268">
      <c r="A268" t="n">
        <v>23</v>
      </c>
      <c r="B268" t="n">
        <v>2</v>
      </c>
      <c r="C268">
        <f>IFERROR(IF(ISNUMBER(入力!Q27),入力!Q27,DATEVALUE(入力!Q27)),"")</f>
        <v/>
      </c>
      <c r="D268">
        <f>IF(入力!P27="","",入力!P27)</f>
        <v/>
      </c>
      <c r="E268">
        <f>IF(D268="","",IFERROR(VLOOKUP(D268,資格マスタ!$A:$B,2,FALSE),D268))</f>
        <v/>
      </c>
      <c r="F268">
        <f>IF(E268="","",IF(C268="",DATE(9999,1,1),C268))</f>
        <v/>
      </c>
      <c r="G268">
        <f>IF(E268="","",COUNTIFS($F$267:$F$278,"&lt;"&amp;F268,$F$267:$F$278,"&lt;&gt;")+COUNTIFS($F$267:$F$278,F268,$B$267:$B$278,"&lt;"&amp;B268)+1)</f>
        <v/>
      </c>
      <c r="H268">
        <f>IF(OR(E268="",C268=""),"",IF(C268&gt;=DATE(2019,5,1),"令和"&amp;(YEAR(C268)-2018),IF(C268&gt;=DATE(1989,1,8),"平成"&amp;(YEAR(C268)-1988),"昭和"&amp;(YEAR(C268)-1925)))&amp;"年"&amp;MONTH(C268)&amp;"月")</f>
        <v/>
      </c>
    </row>
    <row r="269">
      <c r="A269" t="n">
        <v>23</v>
      </c>
      <c r="B269" t="n">
        <v>3</v>
      </c>
      <c r="C269">
        <f>IFERROR(IF(ISNUMBER(入力!S27),入力!S27,DATEVALUE(入力!S27)),"")</f>
        <v/>
      </c>
      <c r="D269">
        <f>IF(入力!R27="","",入力!R27)</f>
        <v/>
      </c>
      <c r="E269">
        <f>IF(D269="","",IFERROR(VLOOKUP(D269,資格マスタ!$A:$B,2,FALSE),D269))</f>
        <v/>
      </c>
      <c r="F269">
        <f>IF(E269="","",IF(C269="",DATE(9999,1,1),C269))</f>
        <v/>
      </c>
      <c r="G269">
        <f>IF(E269="","",COUNTIFS($F$267:$F$278,"&lt;"&amp;F269,$F$267:$F$278,"&lt;&gt;")+COUNTIFS($F$267:$F$278,F269,$B$267:$B$278,"&lt;"&amp;B269)+1)</f>
        <v/>
      </c>
      <c r="H269">
        <f>IF(OR(E269="",C269=""),"",IF(C269&gt;=DATE(2019,5,1),"令和"&amp;(YEAR(C269)-2018),IF(C269&gt;=DATE(1989,1,8),"平成"&amp;(YEAR(C269)-1988),"昭和"&amp;(YEAR(C269)-1925)))&amp;"年"&amp;MONTH(C269)&amp;"月")</f>
        <v/>
      </c>
    </row>
    <row r="270">
      <c r="A270" t="n">
        <v>23</v>
      </c>
      <c r="B270" t="n">
        <v>4</v>
      </c>
      <c r="C270">
        <f>IFERROR(IF(ISNUMBER(入力!U27),入力!U27,DATEVALUE(入力!U27)),"")</f>
        <v/>
      </c>
      <c r="D270">
        <f>IF(入力!T27="","",入力!T27)</f>
        <v/>
      </c>
      <c r="E270">
        <f>IF(D270="","",IFERROR(VLOOKUP(D270,資格マスタ!$A:$B,2,FALSE),D270))</f>
        <v/>
      </c>
      <c r="F270">
        <f>IF(E270="","",IF(C270="",DATE(9999,1,1),C270))</f>
        <v/>
      </c>
      <c r="G270">
        <f>IF(E270="","",COUNTIFS($F$267:$F$278,"&lt;"&amp;F270,$F$267:$F$278,"&lt;&gt;")+COUNTIFS($F$267:$F$278,F270,$B$267:$B$278,"&lt;"&amp;B270)+1)</f>
        <v/>
      </c>
      <c r="H270">
        <f>IF(OR(E270="",C270=""),"",IF(C270&gt;=DATE(2019,5,1),"令和"&amp;(YEAR(C270)-2018),IF(C270&gt;=DATE(1989,1,8),"平成"&amp;(YEAR(C270)-1988),"昭和"&amp;(YEAR(C270)-1925)))&amp;"年"&amp;MONTH(C270)&amp;"月")</f>
        <v/>
      </c>
    </row>
    <row r="271">
      <c r="A271" t="n">
        <v>23</v>
      </c>
      <c r="B271" t="n">
        <v>5</v>
      </c>
      <c r="C271">
        <f>IFERROR(IF(ISNUMBER(入力!W27),入力!W27,DATEVALUE(入力!W27)),"")</f>
        <v/>
      </c>
      <c r="D271">
        <f>IF(入力!V27="","",入力!V27)</f>
        <v/>
      </c>
      <c r="E271">
        <f>IF(D271="","",IFERROR(VLOOKUP(D271,資格マスタ!$A:$B,2,FALSE),D271))</f>
        <v/>
      </c>
      <c r="F271">
        <f>IF(E271="","",IF(C271="",DATE(9999,1,1),C271))</f>
        <v/>
      </c>
      <c r="G271">
        <f>IF(E271="","",COUNTIFS($F$267:$F$278,"&lt;"&amp;F271,$F$267:$F$278,"&lt;&gt;")+COUNTIFS($F$267:$F$278,F271,$B$267:$B$278,"&lt;"&amp;B271)+1)</f>
        <v/>
      </c>
      <c r="H271">
        <f>IF(OR(E271="",C271=""),"",IF(C271&gt;=DATE(2019,5,1),"令和"&amp;(YEAR(C271)-2018),IF(C271&gt;=DATE(1989,1,8),"平成"&amp;(YEAR(C271)-1988),"昭和"&amp;(YEAR(C271)-1925)))&amp;"年"&amp;MONTH(C271)&amp;"月")</f>
        <v/>
      </c>
    </row>
    <row r="272">
      <c r="A272" t="n">
        <v>23</v>
      </c>
      <c r="B272" t="n">
        <v>6</v>
      </c>
      <c r="C272">
        <f>IFERROR(IF(ISNUMBER(入力!Y27),入力!Y27,DATEVALUE(入力!Y27)),"")</f>
        <v/>
      </c>
      <c r="D272">
        <f>IF(入力!X27="","",入力!X27)</f>
        <v/>
      </c>
      <c r="E272">
        <f>IF(D272="","",IFERROR(VLOOKUP(D272,資格マスタ!$A:$B,2,FALSE),D272))</f>
        <v/>
      </c>
      <c r="F272">
        <f>IF(E272="","",IF(C272="",DATE(9999,1,1),C272))</f>
        <v/>
      </c>
      <c r="G272">
        <f>IF(E272="","",COUNTIFS($F$267:$F$278,"&lt;"&amp;F272,$F$267:$F$278,"&lt;&gt;")+COUNTIFS($F$267:$F$278,F272,$B$267:$B$278,"&lt;"&amp;B272)+1)</f>
        <v/>
      </c>
      <c r="H272">
        <f>IF(OR(E272="",C272=""),"",IF(C272&gt;=DATE(2019,5,1),"令和"&amp;(YEAR(C272)-2018),IF(C272&gt;=DATE(1989,1,8),"平成"&amp;(YEAR(C272)-1988),"昭和"&amp;(YEAR(C272)-1925)))&amp;"年"&amp;MONTH(C272)&amp;"月")</f>
        <v/>
      </c>
    </row>
    <row r="273">
      <c r="A273" t="n">
        <v>23</v>
      </c>
      <c r="B273" t="n">
        <v>7</v>
      </c>
      <c r="C273">
        <f>IFERROR(INDEX(資格取込!$S$6:$S$205,MATCH(23&amp;"_"&amp;1,資格取込!$Z$6:$Z$205,0)),"")</f>
        <v/>
      </c>
      <c r="D273">
        <f>IFERROR(INDEX(資格取込!$R$6:$R$205,MATCH(23&amp;"_"&amp;1,資格取込!$Z$6:$Z$205,0)),"")</f>
        <v/>
      </c>
      <c r="E273">
        <f>IF(D273="","",IFERROR(VLOOKUP(D273,資格マスタ!$A:$B,2,FALSE),D273))</f>
        <v/>
      </c>
      <c r="F273">
        <f>IF(E273="","",IF(C273="",DATE(9999,1,1),C273))</f>
        <v/>
      </c>
      <c r="G273">
        <f>IF(E273="","",COUNTIFS($F$267:$F$278,"&lt;"&amp;F273,$F$267:$F$278,"&lt;&gt;")+COUNTIFS($F$267:$F$278,F273,$B$267:$B$278,"&lt;"&amp;B273)+1)</f>
        <v/>
      </c>
      <c r="H273">
        <f>IF(OR(E273="",C273=""),"",IF(C273&gt;=DATE(2019,5,1),"令和"&amp;(YEAR(C273)-2018),IF(C273&gt;=DATE(1989,1,8),"平成"&amp;(YEAR(C273)-1988),"昭和"&amp;(YEAR(C273)-1925)))&amp;"年"&amp;MONTH(C273)&amp;"月")</f>
        <v/>
      </c>
    </row>
    <row r="274">
      <c r="A274" t="n">
        <v>23</v>
      </c>
      <c r="B274" t="n">
        <v>8</v>
      </c>
      <c r="C274">
        <f>IFERROR(INDEX(資格取込!$S$6:$S$205,MATCH(23&amp;"_"&amp;2,資格取込!$Z$6:$Z$205,0)),"")</f>
        <v/>
      </c>
      <c r="D274">
        <f>IFERROR(INDEX(資格取込!$R$6:$R$205,MATCH(23&amp;"_"&amp;2,資格取込!$Z$6:$Z$205,0)),"")</f>
        <v/>
      </c>
      <c r="E274">
        <f>IF(D274="","",IFERROR(VLOOKUP(D274,資格マスタ!$A:$B,2,FALSE),D274))</f>
        <v/>
      </c>
      <c r="F274">
        <f>IF(E274="","",IF(C274="",DATE(9999,1,1),C274))</f>
        <v/>
      </c>
      <c r="G274">
        <f>IF(E274="","",COUNTIFS($F$267:$F$278,"&lt;"&amp;F274,$F$267:$F$278,"&lt;&gt;")+COUNTIFS($F$267:$F$278,F274,$B$267:$B$278,"&lt;"&amp;B274)+1)</f>
        <v/>
      </c>
      <c r="H274">
        <f>IF(OR(E274="",C274=""),"",IF(C274&gt;=DATE(2019,5,1),"令和"&amp;(YEAR(C274)-2018),IF(C274&gt;=DATE(1989,1,8),"平成"&amp;(YEAR(C274)-1988),"昭和"&amp;(YEAR(C274)-1925)))&amp;"年"&amp;MONTH(C274)&amp;"月")</f>
        <v/>
      </c>
    </row>
    <row r="275">
      <c r="A275" t="n">
        <v>23</v>
      </c>
      <c r="B275" t="n">
        <v>9</v>
      </c>
      <c r="C275">
        <f>IFERROR(INDEX(資格取込!$S$6:$S$205,MATCH(23&amp;"_"&amp;3,資格取込!$Z$6:$Z$205,0)),"")</f>
        <v/>
      </c>
      <c r="D275">
        <f>IFERROR(INDEX(資格取込!$R$6:$R$205,MATCH(23&amp;"_"&amp;3,資格取込!$Z$6:$Z$205,0)),"")</f>
        <v/>
      </c>
      <c r="E275">
        <f>IF(D275="","",IFERROR(VLOOKUP(D275,資格マスタ!$A:$B,2,FALSE),D275))</f>
        <v/>
      </c>
      <c r="F275">
        <f>IF(E275="","",IF(C275="",DATE(9999,1,1),C275))</f>
        <v/>
      </c>
      <c r="G275">
        <f>IF(E275="","",COUNTIFS($F$267:$F$278,"&lt;"&amp;F275,$F$267:$F$278,"&lt;&gt;")+COUNTIFS($F$267:$F$278,F275,$B$267:$B$278,"&lt;"&amp;B275)+1)</f>
        <v/>
      </c>
      <c r="H275">
        <f>IF(OR(E275="",C275=""),"",IF(C275&gt;=DATE(2019,5,1),"令和"&amp;(YEAR(C275)-2018),IF(C275&gt;=DATE(1989,1,8),"平成"&amp;(YEAR(C275)-1988),"昭和"&amp;(YEAR(C275)-1925)))&amp;"年"&amp;MONTH(C275)&amp;"月")</f>
        <v/>
      </c>
    </row>
    <row r="276">
      <c r="A276" t="n">
        <v>23</v>
      </c>
      <c r="B276" t="n">
        <v>10</v>
      </c>
      <c r="C276">
        <f>IFERROR(INDEX(資格取込!$S$6:$S$205,MATCH(23&amp;"_"&amp;4,資格取込!$Z$6:$Z$205,0)),"")</f>
        <v/>
      </c>
      <c r="D276">
        <f>IFERROR(INDEX(資格取込!$R$6:$R$205,MATCH(23&amp;"_"&amp;4,資格取込!$Z$6:$Z$205,0)),"")</f>
        <v/>
      </c>
      <c r="E276">
        <f>IF(D276="","",IFERROR(VLOOKUP(D276,資格マスタ!$A:$B,2,FALSE),D276))</f>
        <v/>
      </c>
      <c r="F276">
        <f>IF(E276="","",IF(C276="",DATE(9999,1,1),C276))</f>
        <v/>
      </c>
      <c r="G276">
        <f>IF(E276="","",COUNTIFS($F$267:$F$278,"&lt;"&amp;F276,$F$267:$F$278,"&lt;&gt;")+COUNTIFS($F$267:$F$278,F276,$B$267:$B$278,"&lt;"&amp;B276)+1)</f>
        <v/>
      </c>
      <c r="H276">
        <f>IF(OR(E276="",C276=""),"",IF(C276&gt;=DATE(2019,5,1),"令和"&amp;(YEAR(C276)-2018),IF(C276&gt;=DATE(1989,1,8),"平成"&amp;(YEAR(C276)-1988),"昭和"&amp;(YEAR(C276)-1925)))&amp;"年"&amp;MONTH(C276)&amp;"月")</f>
        <v/>
      </c>
    </row>
    <row r="277">
      <c r="A277" t="n">
        <v>23</v>
      </c>
      <c r="B277" t="n">
        <v>11</v>
      </c>
      <c r="C277">
        <f>IFERROR(INDEX(資格取込!$S$6:$S$205,MATCH(23&amp;"_"&amp;5,資格取込!$Z$6:$Z$205,0)),"")</f>
        <v/>
      </c>
      <c r="D277">
        <f>IFERROR(INDEX(資格取込!$R$6:$R$205,MATCH(23&amp;"_"&amp;5,資格取込!$Z$6:$Z$205,0)),"")</f>
        <v/>
      </c>
      <c r="E277">
        <f>IF(D277="","",IFERROR(VLOOKUP(D277,資格マスタ!$A:$B,2,FALSE),D277))</f>
        <v/>
      </c>
      <c r="F277">
        <f>IF(E277="","",IF(C277="",DATE(9999,1,1),C277))</f>
        <v/>
      </c>
      <c r="G277">
        <f>IF(E277="","",COUNTIFS($F$267:$F$278,"&lt;"&amp;F277,$F$267:$F$278,"&lt;&gt;")+COUNTIFS($F$267:$F$278,F277,$B$267:$B$278,"&lt;"&amp;B277)+1)</f>
        <v/>
      </c>
      <c r="H277">
        <f>IF(OR(E277="",C277=""),"",IF(C277&gt;=DATE(2019,5,1),"令和"&amp;(YEAR(C277)-2018),IF(C277&gt;=DATE(1989,1,8),"平成"&amp;(YEAR(C277)-1988),"昭和"&amp;(YEAR(C277)-1925)))&amp;"年"&amp;MONTH(C277)&amp;"月")</f>
        <v/>
      </c>
    </row>
    <row r="278">
      <c r="A278" t="n">
        <v>23</v>
      </c>
      <c r="B278" t="n">
        <v>12</v>
      </c>
      <c r="C278">
        <f>IFERROR(INDEX(資格取込!$S$6:$S$205,MATCH(23&amp;"_"&amp;6,資格取込!$Z$6:$Z$205,0)),"")</f>
        <v/>
      </c>
      <c r="D278">
        <f>IFERROR(INDEX(資格取込!$R$6:$R$205,MATCH(23&amp;"_"&amp;6,資格取込!$Z$6:$Z$205,0)),"")</f>
        <v/>
      </c>
      <c r="E278">
        <f>IF(D278="","",IFERROR(VLOOKUP(D278,資格マスタ!$A:$B,2,FALSE),D278))</f>
        <v/>
      </c>
      <c r="F278">
        <f>IF(E278="","",IF(C278="",DATE(9999,1,1),C278))</f>
        <v/>
      </c>
      <c r="G278">
        <f>IF(E278="","",COUNTIFS($F$267:$F$278,"&lt;"&amp;F278,$F$267:$F$278,"&lt;&gt;")+COUNTIFS($F$267:$F$278,F278,$B$267:$B$278,"&lt;"&amp;B278)+1)</f>
        <v/>
      </c>
      <c r="H278">
        <f>IF(OR(E278="",C278=""),"",IF(C278&gt;=DATE(2019,5,1),"令和"&amp;(YEAR(C278)-2018),IF(C278&gt;=DATE(1989,1,8),"平成"&amp;(YEAR(C278)-1988),"昭和"&amp;(YEAR(C278)-1925)))&amp;"年"&amp;MONTH(C278)&amp;"月")</f>
        <v/>
      </c>
    </row>
    <row r="279">
      <c r="A279" t="n">
        <v>24</v>
      </c>
      <c r="B279" t="n">
        <v>1</v>
      </c>
      <c r="C279" s="132">
        <f>IFERROR(IF(ISNUMBER(入力!O28),入力!O28,DATEVALUE(入力!O28)),"")</f>
        <v/>
      </c>
      <c r="D279">
        <f>IF(入力!N28="","",入力!N28)</f>
        <v/>
      </c>
      <c r="E279">
        <f>IF(D279="","",IFERROR(VLOOKUP(D279,資格マスタ!$A:$B,2,FALSE),D279))</f>
        <v/>
      </c>
      <c r="F279">
        <f>IF(E279="","",IF(C279="",DATE(9999,1,1),C279))</f>
        <v/>
      </c>
      <c r="G279">
        <f>IF(E279="","",COUNTIFS($F$279:$F$290,"&lt;"&amp;F279,$F$279:$F$290,"&lt;&gt;")+COUNTIFS($F$279:$F$290,F279,$B$279:$B$290,"&lt;"&amp;B279)+1)</f>
        <v/>
      </c>
      <c r="H279">
        <f>IF(OR(E279="",C279=""),"",IF(C279&gt;=DATE(2019,5,1),"令和"&amp;(YEAR(C279)-2018),IF(C279&gt;=DATE(1989,1,8),"平成"&amp;(YEAR(C279)-1988),"昭和"&amp;(YEAR(C279)-1925)))&amp;"年"&amp;MONTH(C279)&amp;"月")</f>
        <v/>
      </c>
    </row>
    <row r="280">
      <c r="A280" t="n">
        <v>24</v>
      </c>
      <c r="B280" t="n">
        <v>2</v>
      </c>
      <c r="C280">
        <f>IFERROR(IF(ISNUMBER(入力!Q28),入力!Q28,DATEVALUE(入力!Q28)),"")</f>
        <v/>
      </c>
      <c r="D280">
        <f>IF(入力!P28="","",入力!P28)</f>
        <v/>
      </c>
      <c r="E280">
        <f>IF(D280="","",IFERROR(VLOOKUP(D280,資格マスタ!$A:$B,2,FALSE),D280))</f>
        <v/>
      </c>
      <c r="F280">
        <f>IF(E280="","",IF(C280="",DATE(9999,1,1),C280))</f>
        <v/>
      </c>
      <c r="G280">
        <f>IF(E280="","",COUNTIFS($F$279:$F$290,"&lt;"&amp;F280,$F$279:$F$290,"&lt;&gt;")+COUNTIFS($F$279:$F$290,F280,$B$279:$B$290,"&lt;"&amp;B280)+1)</f>
        <v/>
      </c>
      <c r="H280">
        <f>IF(OR(E280="",C280=""),"",IF(C280&gt;=DATE(2019,5,1),"令和"&amp;(YEAR(C280)-2018),IF(C280&gt;=DATE(1989,1,8),"平成"&amp;(YEAR(C280)-1988),"昭和"&amp;(YEAR(C280)-1925)))&amp;"年"&amp;MONTH(C280)&amp;"月")</f>
        <v/>
      </c>
    </row>
    <row r="281">
      <c r="A281" t="n">
        <v>24</v>
      </c>
      <c r="B281" t="n">
        <v>3</v>
      </c>
      <c r="C281">
        <f>IFERROR(IF(ISNUMBER(入力!S28),入力!S28,DATEVALUE(入力!S28)),"")</f>
        <v/>
      </c>
      <c r="D281">
        <f>IF(入力!R28="","",入力!R28)</f>
        <v/>
      </c>
      <c r="E281">
        <f>IF(D281="","",IFERROR(VLOOKUP(D281,資格マスタ!$A:$B,2,FALSE),D281))</f>
        <v/>
      </c>
      <c r="F281">
        <f>IF(E281="","",IF(C281="",DATE(9999,1,1),C281))</f>
        <v/>
      </c>
      <c r="G281">
        <f>IF(E281="","",COUNTIFS($F$279:$F$290,"&lt;"&amp;F281,$F$279:$F$290,"&lt;&gt;")+COUNTIFS($F$279:$F$290,F281,$B$279:$B$290,"&lt;"&amp;B281)+1)</f>
        <v/>
      </c>
      <c r="H281">
        <f>IF(OR(E281="",C281=""),"",IF(C281&gt;=DATE(2019,5,1),"令和"&amp;(YEAR(C281)-2018),IF(C281&gt;=DATE(1989,1,8),"平成"&amp;(YEAR(C281)-1988),"昭和"&amp;(YEAR(C281)-1925)))&amp;"年"&amp;MONTH(C281)&amp;"月")</f>
        <v/>
      </c>
    </row>
    <row r="282">
      <c r="A282" t="n">
        <v>24</v>
      </c>
      <c r="B282" t="n">
        <v>4</v>
      </c>
      <c r="C282">
        <f>IFERROR(IF(ISNUMBER(入力!U28),入力!U28,DATEVALUE(入力!U28)),"")</f>
        <v/>
      </c>
      <c r="D282">
        <f>IF(入力!T28="","",入力!T28)</f>
        <v/>
      </c>
      <c r="E282">
        <f>IF(D282="","",IFERROR(VLOOKUP(D282,資格マスタ!$A:$B,2,FALSE),D282))</f>
        <v/>
      </c>
      <c r="F282">
        <f>IF(E282="","",IF(C282="",DATE(9999,1,1),C282))</f>
        <v/>
      </c>
      <c r="G282">
        <f>IF(E282="","",COUNTIFS($F$279:$F$290,"&lt;"&amp;F282,$F$279:$F$290,"&lt;&gt;")+COUNTIFS($F$279:$F$290,F282,$B$279:$B$290,"&lt;"&amp;B282)+1)</f>
        <v/>
      </c>
      <c r="H282">
        <f>IF(OR(E282="",C282=""),"",IF(C282&gt;=DATE(2019,5,1),"令和"&amp;(YEAR(C282)-2018),IF(C282&gt;=DATE(1989,1,8),"平成"&amp;(YEAR(C282)-1988),"昭和"&amp;(YEAR(C282)-1925)))&amp;"年"&amp;MONTH(C282)&amp;"月")</f>
        <v/>
      </c>
    </row>
    <row r="283">
      <c r="A283" t="n">
        <v>24</v>
      </c>
      <c r="B283" t="n">
        <v>5</v>
      </c>
      <c r="C283">
        <f>IFERROR(IF(ISNUMBER(入力!W28),入力!W28,DATEVALUE(入力!W28)),"")</f>
        <v/>
      </c>
      <c r="D283">
        <f>IF(入力!V28="","",入力!V28)</f>
        <v/>
      </c>
      <c r="E283">
        <f>IF(D283="","",IFERROR(VLOOKUP(D283,資格マスタ!$A:$B,2,FALSE),D283))</f>
        <v/>
      </c>
      <c r="F283">
        <f>IF(E283="","",IF(C283="",DATE(9999,1,1),C283))</f>
        <v/>
      </c>
      <c r="G283">
        <f>IF(E283="","",COUNTIFS($F$279:$F$290,"&lt;"&amp;F283,$F$279:$F$290,"&lt;&gt;")+COUNTIFS($F$279:$F$290,F283,$B$279:$B$290,"&lt;"&amp;B283)+1)</f>
        <v/>
      </c>
      <c r="H283">
        <f>IF(OR(E283="",C283=""),"",IF(C283&gt;=DATE(2019,5,1),"令和"&amp;(YEAR(C283)-2018),IF(C283&gt;=DATE(1989,1,8),"平成"&amp;(YEAR(C283)-1988),"昭和"&amp;(YEAR(C283)-1925)))&amp;"年"&amp;MONTH(C283)&amp;"月")</f>
        <v/>
      </c>
    </row>
    <row r="284">
      <c r="A284" t="n">
        <v>24</v>
      </c>
      <c r="B284" t="n">
        <v>6</v>
      </c>
      <c r="C284">
        <f>IFERROR(IF(ISNUMBER(入力!Y28),入力!Y28,DATEVALUE(入力!Y28)),"")</f>
        <v/>
      </c>
      <c r="D284">
        <f>IF(入力!X28="","",入力!X28)</f>
        <v/>
      </c>
      <c r="E284">
        <f>IF(D284="","",IFERROR(VLOOKUP(D284,資格マスタ!$A:$B,2,FALSE),D284))</f>
        <v/>
      </c>
      <c r="F284">
        <f>IF(E284="","",IF(C284="",DATE(9999,1,1),C284))</f>
        <v/>
      </c>
      <c r="G284">
        <f>IF(E284="","",COUNTIFS($F$279:$F$290,"&lt;"&amp;F284,$F$279:$F$290,"&lt;&gt;")+COUNTIFS($F$279:$F$290,F284,$B$279:$B$290,"&lt;"&amp;B284)+1)</f>
        <v/>
      </c>
      <c r="H284">
        <f>IF(OR(E284="",C284=""),"",IF(C284&gt;=DATE(2019,5,1),"令和"&amp;(YEAR(C284)-2018),IF(C284&gt;=DATE(1989,1,8),"平成"&amp;(YEAR(C284)-1988),"昭和"&amp;(YEAR(C284)-1925)))&amp;"年"&amp;MONTH(C284)&amp;"月")</f>
        <v/>
      </c>
    </row>
    <row r="285">
      <c r="A285" t="n">
        <v>24</v>
      </c>
      <c r="B285" t="n">
        <v>7</v>
      </c>
      <c r="C285">
        <f>IFERROR(INDEX(資格取込!$S$6:$S$205,MATCH(24&amp;"_"&amp;1,資格取込!$Z$6:$Z$205,0)),"")</f>
        <v/>
      </c>
      <c r="D285">
        <f>IFERROR(INDEX(資格取込!$R$6:$R$205,MATCH(24&amp;"_"&amp;1,資格取込!$Z$6:$Z$205,0)),"")</f>
        <v/>
      </c>
      <c r="E285">
        <f>IF(D285="","",IFERROR(VLOOKUP(D285,資格マスタ!$A:$B,2,FALSE),D285))</f>
        <v/>
      </c>
      <c r="F285">
        <f>IF(E285="","",IF(C285="",DATE(9999,1,1),C285))</f>
        <v/>
      </c>
      <c r="G285">
        <f>IF(E285="","",COUNTIFS($F$279:$F$290,"&lt;"&amp;F285,$F$279:$F$290,"&lt;&gt;")+COUNTIFS($F$279:$F$290,F285,$B$279:$B$290,"&lt;"&amp;B285)+1)</f>
        <v/>
      </c>
      <c r="H285">
        <f>IF(OR(E285="",C285=""),"",IF(C285&gt;=DATE(2019,5,1),"令和"&amp;(YEAR(C285)-2018),IF(C285&gt;=DATE(1989,1,8),"平成"&amp;(YEAR(C285)-1988),"昭和"&amp;(YEAR(C285)-1925)))&amp;"年"&amp;MONTH(C285)&amp;"月")</f>
        <v/>
      </c>
    </row>
    <row r="286">
      <c r="A286" t="n">
        <v>24</v>
      </c>
      <c r="B286" t="n">
        <v>8</v>
      </c>
      <c r="C286">
        <f>IFERROR(INDEX(資格取込!$S$6:$S$205,MATCH(24&amp;"_"&amp;2,資格取込!$Z$6:$Z$205,0)),"")</f>
        <v/>
      </c>
      <c r="D286">
        <f>IFERROR(INDEX(資格取込!$R$6:$R$205,MATCH(24&amp;"_"&amp;2,資格取込!$Z$6:$Z$205,0)),"")</f>
        <v/>
      </c>
      <c r="E286">
        <f>IF(D286="","",IFERROR(VLOOKUP(D286,資格マスタ!$A:$B,2,FALSE),D286))</f>
        <v/>
      </c>
      <c r="F286">
        <f>IF(E286="","",IF(C286="",DATE(9999,1,1),C286))</f>
        <v/>
      </c>
      <c r="G286">
        <f>IF(E286="","",COUNTIFS($F$279:$F$290,"&lt;"&amp;F286,$F$279:$F$290,"&lt;&gt;")+COUNTIFS($F$279:$F$290,F286,$B$279:$B$290,"&lt;"&amp;B286)+1)</f>
        <v/>
      </c>
      <c r="H286">
        <f>IF(OR(E286="",C286=""),"",IF(C286&gt;=DATE(2019,5,1),"令和"&amp;(YEAR(C286)-2018),IF(C286&gt;=DATE(1989,1,8),"平成"&amp;(YEAR(C286)-1988),"昭和"&amp;(YEAR(C286)-1925)))&amp;"年"&amp;MONTH(C286)&amp;"月")</f>
        <v/>
      </c>
    </row>
    <row r="287">
      <c r="A287" t="n">
        <v>24</v>
      </c>
      <c r="B287" t="n">
        <v>9</v>
      </c>
      <c r="C287">
        <f>IFERROR(INDEX(資格取込!$S$6:$S$205,MATCH(24&amp;"_"&amp;3,資格取込!$Z$6:$Z$205,0)),"")</f>
        <v/>
      </c>
      <c r="D287">
        <f>IFERROR(INDEX(資格取込!$R$6:$R$205,MATCH(24&amp;"_"&amp;3,資格取込!$Z$6:$Z$205,0)),"")</f>
        <v/>
      </c>
      <c r="E287">
        <f>IF(D287="","",IFERROR(VLOOKUP(D287,資格マスタ!$A:$B,2,FALSE),D287))</f>
        <v/>
      </c>
      <c r="F287">
        <f>IF(E287="","",IF(C287="",DATE(9999,1,1),C287))</f>
        <v/>
      </c>
      <c r="G287">
        <f>IF(E287="","",COUNTIFS($F$279:$F$290,"&lt;"&amp;F287,$F$279:$F$290,"&lt;&gt;")+COUNTIFS($F$279:$F$290,F287,$B$279:$B$290,"&lt;"&amp;B287)+1)</f>
        <v/>
      </c>
      <c r="H287">
        <f>IF(OR(E287="",C287=""),"",IF(C287&gt;=DATE(2019,5,1),"令和"&amp;(YEAR(C287)-2018),IF(C287&gt;=DATE(1989,1,8),"平成"&amp;(YEAR(C287)-1988),"昭和"&amp;(YEAR(C287)-1925)))&amp;"年"&amp;MONTH(C287)&amp;"月")</f>
        <v/>
      </c>
    </row>
    <row r="288">
      <c r="A288" t="n">
        <v>24</v>
      </c>
      <c r="B288" t="n">
        <v>10</v>
      </c>
      <c r="C288">
        <f>IFERROR(INDEX(資格取込!$S$6:$S$205,MATCH(24&amp;"_"&amp;4,資格取込!$Z$6:$Z$205,0)),"")</f>
        <v/>
      </c>
      <c r="D288">
        <f>IFERROR(INDEX(資格取込!$R$6:$R$205,MATCH(24&amp;"_"&amp;4,資格取込!$Z$6:$Z$205,0)),"")</f>
        <v/>
      </c>
      <c r="E288">
        <f>IF(D288="","",IFERROR(VLOOKUP(D288,資格マスタ!$A:$B,2,FALSE),D288))</f>
        <v/>
      </c>
      <c r="F288">
        <f>IF(E288="","",IF(C288="",DATE(9999,1,1),C288))</f>
        <v/>
      </c>
      <c r="G288">
        <f>IF(E288="","",COUNTIFS($F$279:$F$290,"&lt;"&amp;F288,$F$279:$F$290,"&lt;&gt;")+COUNTIFS($F$279:$F$290,F288,$B$279:$B$290,"&lt;"&amp;B288)+1)</f>
        <v/>
      </c>
      <c r="H288">
        <f>IF(OR(E288="",C288=""),"",IF(C288&gt;=DATE(2019,5,1),"令和"&amp;(YEAR(C288)-2018),IF(C288&gt;=DATE(1989,1,8),"平成"&amp;(YEAR(C288)-1988),"昭和"&amp;(YEAR(C288)-1925)))&amp;"年"&amp;MONTH(C288)&amp;"月")</f>
        <v/>
      </c>
    </row>
    <row r="289">
      <c r="A289" t="n">
        <v>24</v>
      </c>
      <c r="B289" t="n">
        <v>11</v>
      </c>
      <c r="C289">
        <f>IFERROR(INDEX(資格取込!$S$6:$S$205,MATCH(24&amp;"_"&amp;5,資格取込!$Z$6:$Z$205,0)),"")</f>
        <v/>
      </c>
      <c r="D289">
        <f>IFERROR(INDEX(資格取込!$R$6:$R$205,MATCH(24&amp;"_"&amp;5,資格取込!$Z$6:$Z$205,0)),"")</f>
        <v/>
      </c>
      <c r="E289">
        <f>IF(D289="","",IFERROR(VLOOKUP(D289,資格マスタ!$A:$B,2,FALSE),D289))</f>
        <v/>
      </c>
      <c r="F289">
        <f>IF(E289="","",IF(C289="",DATE(9999,1,1),C289))</f>
        <v/>
      </c>
      <c r="G289">
        <f>IF(E289="","",COUNTIFS($F$279:$F$290,"&lt;"&amp;F289,$F$279:$F$290,"&lt;&gt;")+COUNTIFS($F$279:$F$290,F289,$B$279:$B$290,"&lt;"&amp;B289)+1)</f>
        <v/>
      </c>
      <c r="H289">
        <f>IF(OR(E289="",C289=""),"",IF(C289&gt;=DATE(2019,5,1),"令和"&amp;(YEAR(C289)-2018),IF(C289&gt;=DATE(1989,1,8),"平成"&amp;(YEAR(C289)-1988),"昭和"&amp;(YEAR(C289)-1925)))&amp;"年"&amp;MONTH(C289)&amp;"月")</f>
        <v/>
      </c>
    </row>
    <row r="290">
      <c r="A290" t="n">
        <v>24</v>
      </c>
      <c r="B290" t="n">
        <v>12</v>
      </c>
      <c r="C290">
        <f>IFERROR(INDEX(資格取込!$S$6:$S$205,MATCH(24&amp;"_"&amp;6,資格取込!$Z$6:$Z$205,0)),"")</f>
        <v/>
      </c>
      <c r="D290">
        <f>IFERROR(INDEX(資格取込!$R$6:$R$205,MATCH(24&amp;"_"&amp;6,資格取込!$Z$6:$Z$205,0)),"")</f>
        <v/>
      </c>
      <c r="E290">
        <f>IF(D290="","",IFERROR(VLOOKUP(D290,資格マスタ!$A:$B,2,FALSE),D290))</f>
        <v/>
      </c>
      <c r="F290">
        <f>IF(E290="","",IF(C290="",DATE(9999,1,1),C290))</f>
        <v/>
      </c>
      <c r="G290">
        <f>IF(E290="","",COUNTIFS($F$279:$F$290,"&lt;"&amp;F290,$F$279:$F$290,"&lt;&gt;")+COUNTIFS($F$279:$F$290,F290,$B$279:$B$290,"&lt;"&amp;B290)+1)</f>
        <v/>
      </c>
      <c r="H290">
        <f>IF(OR(E290="",C290=""),"",IF(C290&gt;=DATE(2019,5,1),"令和"&amp;(YEAR(C290)-2018),IF(C290&gt;=DATE(1989,1,8),"平成"&amp;(YEAR(C290)-1988),"昭和"&amp;(YEAR(C290)-1925)))&amp;"年"&amp;MONTH(C290)&amp;"月")</f>
        <v/>
      </c>
    </row>
    <row r="291">
      <c r="A291" t="n">
        <v>25</v>
      </c>
      <c r="B291" t="n">
        <v>1</v>
      </c>
      <c r="C291" s="132">
        <f>IFERROR(IF(ISNUMBER(入力!O29),入力!O29,DATEVALUE(入力!O29)),"")</f>
        <v/>
      </c>
      <c r="D291">
        <f>IF(入力!N29="","",入力!N29)</f>
        <v/>
      </c>
      <c r="E291">
        <f>IF(D291="","",IFERROR(VLOOKUP(D291,資格マスタ!$A:$B,2,FALSE),D291))</f>
        <v/>
      </c>
      <c r="F291">
        <f>IF(E291="","",IF(C291="",DATE(9999,1,1),C291))</f>
        <v/>
      </c>
      <c r="G291">
        <f>IF(E291="","",COUNTIFS($F$291:$F$302,"&lt;"&amp;F291,$F$291:$F$302,"&lt;&gt;")+COUNTIFS($F$291:$F$302,F291,$B$291:$B$302,"&lt;"&amp;B291)+1)</f>
        <v/>
      </c>
      <c r="H291">
        <f>IF(OR(E291="",C291=""),"",IF(C291&gt;=DATE(2019,5,1),"令和"&amp;(YEAR(C291)-2018),IF(C291&gt;=DATE(1989,1,8),"平成"&amp;(YEAR(C291)-1988),"昭和"&amp;(YEAR(C291)-1925)))&amp;"年"&amp;MONTH(C291)&amp;"月")</f>
        <v/>
      </c>
    </row>
    <row r="292">
      <c r="A292" t="n">
        <v>25</v>
      </c>
      <c r="B292" t="n">
        <v>2</v>
      </c>
      <c r="C292">
        <f>IFERROR(IF(ISNUMBER(入力!Q29),入力!Q29,DATEVALUE(入力!Q29)),"")</f>
        <v/>
      </c>
      <c r="D292">
        <f>IF(入力!P29="","",入力!P29)</f>
        <v/>
      </c>
      <c r="E292">
        <f>IF(D292="","",IFERROR(VLOOKUP(D292,資格マスタ!$A:$B,2,FALSE),D292))</f>
        <v/>
      </c>
      <c r="F292">
        <f>IF(E292="","",IF(C292="",DATE(9999,1,1),C292))</f>
        <v/>
      </c>
      <c r="G292">
        <f>IF(E292="","",COUNTIFS($F$291:$F$302,"&lt;"&amp;F292,$F$291:$F$302,"&lt;&gt;")+COUNTIFS($F$291:$F$302,F292,$B$291:$B$302,"&lt;"&amp;B292)+1)</f>
        <v/>
      </c>
      <c r="H292">
        <f>IF(OR(E292="",C292=""),"",IF(C292&gt;=DATE(2019,5,1),"令和"&amp;(YEAR(C292)-2018),IF(C292&gt;=DATE(1989,1,8),"平成"&amp;(YEAR(C292)-1988),"昭和"&amp;(YEAR(C292)-1925)))&amp;"年"&amp;MONTH(C292)&amp;"月")</f>
        <v/>
      </c>
    </row>
    <row r="293">
      <c r="A293" t="n">
        <v>25</v>
      </c>
      <c r="B293" t="n">
        <v>3</v>
      </c>
      <c r="C293">
        <f>IFERROR(IF(ISNUMBER(入力!S29),入力!S29,DATEVALUE(入力!S29)),"")</f>
        <v/>
      </c>
      <c r="D293">
        <f>IF(入力!R29="","",入力!R29)</f>
        <v/>
      </c>
      <c r="E293">
        <f>IF(D293="","",IFERROR(VLOOKUP(D293,資格マスタ!$A:$B,2,FALSE),D293))</f>
        <v/>
      </c>
      <c r="F293">
        <f>IF(E293="","",IF(C293="",DATE(9999,1,1),C293))</f>
        <v/>
      </c>
      <c r="G293">
        <f>IF(E293="","",COUNTIFS($F$291:$F$302,"&lt;"&amp;F293,$F$291:$F$302,"&lt;&gt;")+COUNTIFS($F$291:$F$302,F293,$B$291:$B$302,"&lt;"&amp;B293)+1)</f>
        <v/>
      </c>
      <c r="H293">
        <f>IF(OR(E293="",C293=""),"",IF(C293&gt;=DATE(2019,5,1),"令和"&amp;(YEAR(C293)-2018),IF(C293&gt;=DATE(1989,1,8),"平成"&amp;(YEAR(C293)-1988),"昭和"&amp;(YEAR(C293)-1925)))&amp;"年"&amp;MONTH(C293)&amp;"月")</f>
        <v/>
      </c>
    </row>
    <row r="294">
      <c r="A294" t="n">
        <v>25</v>
      </c>
      <c r="B294" t="n">
        <v>4</v>
      </c>
      <c r="C294">
        <f>IFERROR(IF(ISNUMBER(入力!U29),入力!U29,DATEVALUE(入力!U29)),"")</f>
        <v/>
      </c>
      <c r="D294">
        <f>IF(入力!T29="","",入力!T29)</f>
        <v/>
      </c>
      <c r="E294">
        <f>IF(D294="","",IFERROR(VLOOKUP(D294,資格マスタ!$A:$B,2,FALSE),D294))</f>
        <v/>
      </c>
      <c r="F294">
        <f>IF(E294="","",IF(C294="",DATE(9999,1,1),C294))</f>
        <v/>
      </c>
      <c r="G294">
        <f>IF(E294="","",COUNTIFS($F$291:$F$302,"&lt;"&amp;F294,$F$291:$F$302,"&lt;&gt;")+COUNTIFS($F$291:$F$302,F294,$B$291:$B$302,"&lt;"&amp;B294)+1)</f>
        <v/>
      </c>
      <c r="H294">
        <f>IF(OR(E294="",C294=""),"",IF(C294&gt;=DATE(2019,5,1),"令和"&amp;(YEAR(C294)-2018),IF(C294&gt;=DATE(1989,1,8),"平成"&amp;(YEAR(C294)-1988),"昭和"&amp;(YEAR(C294)-1925)))&amp;"年"&amp;MONTH(C294)&amp;"月")</f>
        <v/>
      </c>
    </row>
    <row r="295">
      <c r="A295" t="n">
        <v>25</v>
      </c>
      <c r="B295" t="n">
        <v>5</v>
      </c>
      <c r="C295">
        <f>IFERROR(IF(ISNUMBER(入力!W29),入力!W29,DATEVALUE(入力!W29)),"")</f>
        <v/>
      </c>
      <c r="D295">
        <f>IF(入力!V29="","",入力!V29)</f>
        <v/>
      </c>
      <c r="E295">
        <f>IF(D295="","",IFERROR(VLOOKUP(D295,資格マスタ!$A:$B,2,FALSE),D295))</f>
        <v/>
      </c>
      <c r="F295">
        <f>IF(E295="","",IF(C295="",DATE(9999,1,1),C295))</f>
        <v/>
      </c>
      <c r="G295">
        <f>IF(E295="","",COUNTIFS($F$291:$F$302,"&lt;"&amp;F295,$F$291:$F$302,"&lt;&gt;")+COUNTIFS($F$291:$F$302,F295,$B$291:$B$302,"&lt;"&amp;B295)+1)</f>
        <v/>
      </c>
      <c r="H295">
        <f>IF(OR(E295="",C295=""),"",IF(C295&gt;=DATE(2019,5,1),"令和"&amp;(YEAR(C295)-2018),IF(C295&gt;=DATE(1989,1,8),"平成"&amp;(YEAR(C295)-1988),"昭和"&amp;(YEAR(C295)-1925)))&amp;"年"&amp;MONTH(C295)&amp;"月")</f>
        <v/>
      </c>
    </row>
    <row r="296">
      <c r="A296" t="n">
        <v>25</v>
      </c>
      <c r="B296" t="n">
        <v>6</v>
      </c>
      <c r="C296">
        <f>IFERROR(IF(ISNUMBER(入力!Y29),入力!Y29,DATEVALUE(入力!Y29)),"")</f>
        <v/>
      </c>
      <c r="D296">
        <f>IF(入力!X29="","",入力!X29)</f>
        <v/>
      </c>
      <c r="E296">
        <f>IF(D296="","",IFERROR(VLOOKUP(D296,資格マスタ!$A:$B,2,FALSE),D296))</f>
        <v/>
      </c>
      <c r="F296">
        <f>IF(E296="","",IF(C296="",DATE(9999,1,1),C296))</f>
        <v/>
      </c>
      <c r="G296">
        <f>IF(E296="","",COUNTIFS($F$291:$F$302,"&lt;"&amp;F296,$F$291:$F$302,"&lt;&gt;")+COUNTIFS($F$291:$F$302,F296,$B$291:$B$302,"&lt;"&amp;B296)+1)</f>
        <v/>
      </c>
      <c r="H296">
        <f>IF(OR(E296="",C296=""),"",IF(C296&gt;=DATE(2019,5,1),"令和"&amp;(YEAR(C296)-2018),IF(C296&gt;=DATE(1989,1,8),"平成"&amp;(YEAR(C296)-1988),"昭和"&amp;(YEAR(C296)-1925)))&amp;"年"&amp;MONTH(C296)&amp;"月")</f>
        <v/>
      </c>
    </row>
    <row r="297">
      <c r="A297" t="n">
        <v>25</v>
      </c>
      <c r="B297" t="n">
        <v>7</v>
      </c>
      <c r="C297">
        <f>IFERROR(INDEX(資格取込!$S$6:$S$205,MATCH(25&amp;"_"&amp;1,資格取込!$Z$6:$Z$205,0)),"")</f>
        <v/>
      </c>
      <c r="D297">
        <f>IFERROR(INDEX(資格取込!$R$6:$R$205,MATCH(25&amp;"_"&amp;1,資格取込!$Z$6:$Z$205,0)),"")</f>
        <v/>
      </c>
      <c r="E297">
        <f>IF(D297="","",IFERROR(VLOOKUP(D297,資格マスタ!$A:$B,2,FALSE),D297))</f>
        <v/>
      </c>
      <c r="F297">
        <f>IF(E297="","",IF(C297="",DATE(9999,1,1),C297))</f>
        <v/>
      </c>
      <c r="G297">
        <f>IF(E297="","",COUNTIFS($F$291:$F$302,"&lt;"&amp;F297,$F$291:$F$302,"&lt;&gt;")+COUNTIFS($F$291:$F$302,F297,$B$291:$B$302,"&lt;"&amp;B297)+1)</f>
        <v/>
      </c>
      <c r="H297">
        <f>IF(OR(E297="",C297=""),"",IF(C297&gt;=DATE(2019,5,1),"令和"&amp;(YEAR(C297)-2018),IF(C297&gt;=DATE(1989,1,8),"平成"&amp;(YEAR(C297)-1988),"昭和"&amp;(YEAR(C297)-1925)))&amp;"年"&amp;MONTH(C297)&amp;"月")</f>
        <v/>
      </c>
    </row>
    <row r="298">
      <c r="A298" t="n">
        <v>25</v>
      </c>
      <c r="B298" t="n">
        <v>8</v>
      </c>
      <c r="C298">
        <f>IFERROR(INDEX(資格取込!$S$6:$S$205,MATCH(25&amp;"_"&amp;2,資格取込!$Z$6:$Z$205,0)),"")</f>
        <v/>
      </c>
      <c r="D298">
        <f>IFERROR(INDEX(資格取込!$R$6:$R$205,MATCH(25&amp;"_"&amp;2,資格取込!$Z$6:$Z$205,0)),"")</f>
        <v/>
      </c>
      <c r="E298">
        <f>IF(D298="","",IFERROR(VLOOKUP(D298,資格マスタ!$A:$B,2,FALSE),D298))</f>
        <v/>
      </c>
      <c r="F298">
        <f>IF(E298="","",IF(C298="",DATE(9999,1,1),C298))</f>
        <v/>
      </c>
      <c r="G298">
        <f>IF(E298="","",COUNTIFS($F$291:$F$302,"&lt;"&amp;F298,$F$291:$F$302,"&lt;&gt;")+COUNTIFS($F$291:$F$302,F298,$B$291:$B$302,"&lt;"&amp;B298)+1)</f>
        <v/>
      </c>
      <c r="H298">
        <f>IF(OR(E298="",C298=""),"",IF(C298&gt;=DATE(2019,5,1),"令和"&amp;(YEAR(C298)-2018),IF(C298&gt;=DATE(1989,1,8),"平成"&amp;(YEAR(C298)-1988),"昭和"&amp;(YEAR(C298)-1925)))&amp;"年"&amp;MONTH(C298)&amp;"月")</f>
        <v/>
      </c>
    </row>
    <row r="299">
      <c r="A299" t="n">
        <v>25</v>
      </c>
      <c r="B299" t="n">
        <v>9</v>
      </c>
      <c r="C299">
        <f>IFERROR(INDEX(資格取込!$S$6:$S$205,MATCH(25&amp;"_"&amp;3,資格取込!$Z$6:$Z$205,0)),"")</f>
        <v/>
      </c>
      <c r="D299">
        <f>IFERROR(INDEX(資格取込!$R$6:$R$205,MATCH(25&amp;"_"&amp;3,資格取込!$Z$6:$Z$205,0)),"")</f>
        <v/>
      </c>
      <c r="E299">
        <f>IF(D299="","",IFERROR(VLOOKUP(D299,資格マスタ!$A:$B,2,FALSE),D299))</f>
        <v/>
      </c>
      <c r="F299">
        <f>IF(E299="","",IF(C299="",DATE(9999,1,1),C299))</f>
        <v/>
      </c>
      <c r="G299">
        <f>IF(E299="","",COUNTIFS($F$291:$F$302,"&lt;"&amp;F299,$F$291:$F$302,"&lt;&gt;")+COUNTIFS($F$291:$F$302,F299,$B$291:$B$302,"&lt;"&amp;B299)+1)</f>
        <v/>
      </c>
      <c r="H299">
        <f>IF(OR(E299="",C299=""),"",IF(C299&gt;=DATE(2019,5,1),"令和"&amp;(YEAR(C299)-2018),IF(C299&gt;=DATE(1989,1,8),"平成"&amp;(YEAR(C299)-1988),"昭和"&amp;(YEAR(C299)-1925)))&amp;"年"&amp;MONTH(C299)&amp;"月")</f>
        <v/>
      </c>
    </row>
    <row r="300">
      <c r="A300" t="n">
        <v>25</v>
      </c>
      <c r="B300" t="n">
        <v>10</v>
      </c>
      <c r="C300">
        <f>IFERROR(INDEX(資格取込!$S$6:$S$205,MATCH(25&amp;"_"&amp;4,資格取込!$Z$6:$Z$205,0)),"")</f>
        <v/>
      </c>
      <c r="D300">
        <f>IFERROR(INDEX(資格取込!$R$6:$R$205,MATCH(25&amp;"_"&amp;4,資格取込!$Z$6:$Z$205,0)),"")</f>
        <v/>
      </c>
      <c r="E300">
        <f>IF(D300="","",IFERROR(VLOOKUP(D300,資格マスタ!$A:$B,2,FALSE),D300))</f>
        <v/>
      </c>
      <c r="F300">
        <f>IF(E300="","",IF(C300="",DATE(9999,1,1),C300))</f>
        <v/>
      </c>
      <c r="G300">
        <f>IF(E300="","",COUNTIFS($F$291:$F$302,"&lt;"&amp;F300,$F$291:$F$302,"&lt;&gt;")+COUNTIFS($F$291:$F$302,F300,$B$291:$B$302,"&lt;"&amp;B300)+1)</f>
        <v/>
      </c>
      <c r="H300">
        <f>IF(OR(E300="",C300=""),"",IF(C300&gt;=DATE(2019,5,1),"令和"&amp;(YEAR(C300)-2018),IF(C300&gt;=DATE(1989,1,8),"平成"&amp;(YEAR(C300)-1988),"昭和"&amp;(YEAR(C300)-1925)))&amp;"年"&amp;MONTH(C300)&amp;"月")</f>
        <v/>
      </c>
    </row>
    <row r="301">
      <c r="A301" t="n">
        <v>25</v>
      </c>
      <c r="B301" t="n">
        <v>11</v>
      </c>
      <c r="C301">
        <f>IFERROR(INDEX(資格取込!$S$6:$S$205,MATCH(25&amp;"_"&amp;5,資格取込!$Z$6:$Z$205,0)),"")</f>
        <v/>
      </c>
      <c r="D301">
        <f>IFERROR(INDEX(資格取込!$R$6:$R$205,MATCH(25&amp;"_"&amp;5,資格取込!$Z$6:$Z$205,0)),"")</f>
        <v/>
      </c>
      <c r="E301">
        <f>IF(D301="","",IFERROR(VLOOKUP(D301,資格マスタ!$A:$B,2,FALSE),D301))</f>
        <v/>
      </c>
      <c r="F301">
        <f>IF(E301="","",IF(C301="",DATE(9999,1,1),C301))</f>
        <v/>
      </c>
      <c r="G301">
        <f>IF(E301="","",COUNTIFS($F$291:$F$302,"&lt;"&amp;F301,$F$291:$F$302,"&lt;&gt;")+COUNTIFS($F$291:$F$302,F301,$B$291:$B$302,"&lt;"&amp;B301)+1)</f>
        <v/>
      </c>
      <c r="H301">
        <f>IF(OR(E301="",C301=""),"",IF(C301&gt;=DATE(2019,5,1),"令和"&amp;(YEAR(C301)-2018),IF(C301&gt;=DATE(1989,1,8),"平成"&amp;(YEAR(C301)-1988),"昭和"&amp;(YEAR(C301)-1925)))&amp;"年"&amp;MONTH(C301)&amp;"月")</f>
        <v/>
      </c>
    </row>
    <row r="302">
      <c r="A302" t="n">
        <v>25</v>
      </c>
      <c r="B302" t="n">
        <v>12</v>
      </c>
      <c r="C302">
        <f>IFERROR(INDEX(資格取込!$S$6:$S$205,MATCH(25&amp;"_"&amp;6,資格取込!$Z$6:$Z$205,0)),"")</f>
        <v/>
      </c>
      <c r="D302">
        <f>IFERROR(INDEX(資格取込!$R$6:$R$205,MATCH(25&amp;"_"&amp;6,資格取込!$Z$6:$Z$205,0)),"")</f>
        <v/>
      </c>
      <c r="E302">
        <f>IF(D302="","",IFERROR(VLOOKUP(D302,資格マスタ!$A:$B,2,FALSE),D302))</f>
        <v/>
      </c>
      <c r="F302">
        <f>IF(E302="","",IF(C302="",DATE(9999,1,1),C302))</f>
        <v/>
      </c>
      <c r="G302">
        <f>IF(E302="","",COUNTIFS($F$291:$F$302,"&lt;"&amp;F302,$F$291:$F$302,"&lt;&gt;")+COUNTIFS($F$291:$F$302,F302,$B$291:$B$302,"&lt;"&amp;B302)+1)</f>
        <v/>
      </c>
      <c r="H302">
        <f>IF(OR(E302="",C302=""),"",IF(C302&gt;=DATE(2019,5,1),"令和"&amp;(YEAR(C302)-2018),IF(C302&gt;=DATE(1989,1,8),"平成"&amp;(YEAR(C302)-1988),"昭和"&amp;(YEAR(C302)-1925)))&amp;"年"&amp;MONTH(C302)&amp;"月")</f>
        <v/>
      </c>
    </row>
    <row r="303">
      <c r="A303" t="n">
        <v>26</v>
      </c>
      <c r="B303" t="n">
        <v>1</v>
      </c>
      <c r="C303" s="132">
        <f>IFERROR(IF(ISNUMBER(入力!O30),入力!O30,DATEVALUE(入力!O30)),"")</f>
        <v/>
      </c>
      <c r="D303">
        <f>IF(入力!N30="","",入力!N30)</f>
        <v/>
      </c>
      <c r="E303">
        <f>IF(D303="","",IFERROR(VLOOKUP(D303,資格マスタ!$A:$B,2,FALSE),D303))</f>
        <v/>
      </c>
      <c r="F303">
        <f>IF(E303="","",IF(C303="",DATE(9999,1,1),C303))</f>
        <v/>
      </c>
      <c r="G303">
        <f>IF(E303="","",COUNTIFS($F$303:$F$314,"&lt;"&amp;F303,$F$303:$F$314,"&lt;&gt;")+COUNTIFS($F$303:$F$314,F303,$B$303:$B$314,"&lt;"&amp;B303)+1)</f>
        <v/>
      </c>
      <c r="H303">
        <f>IF(OR(E303="",C303=""),"",IF(C303&gt;=DATE(2019,5,1),"令和"&amp;(YEAR(C303)-2018),IF(C303&gt;=DATE(1989,1,8),"平成"&amp;(YEAR(C303)-1988),"昭和"&amp;(YEAR(C303)-1925)))&amp;"年"&amp;MONTH(C303)&amp;"月")</f>
        <v/>
      </c>
    </row>
    <row r="304">
      <c r="A304" t="n">
        <v>26</v>
      </c>
      <c r="B304" t="n">
        <v>2</v>
      </c>
      <c r="C304">
        <f>IFERROR(IF(ISNUMBER(入力!Q30),入力!Q30,DATEVALUE(入力!Q30)),"")</f>
        <v/>
      </c>
      <c r="D304">
        <f>IF(入力!P30="","",入力!P30)</f>
        <v/>
      </c>
      <c r="E304">
        <f>IF(D304="","",IFERROR(VLOOKUP(D304,資格マスタ!$A:$B,2,FALSE),D304))</f>
        <v/>
      </c>
      <c r="F304">
        <f>IF(E304="","",IF(C304="",DATE(9999,1,1),C304))</f>
        <v/>
      </c>
      <c r="G304">
        <f>IF(E304="","",COUNTIFS($F$303:$F$314,"&lt;"&amp;F304,$F$303:$F$314,"&lt;&gt;")+COUNTIFS($F$303:$F$314,F304,$B$303:$B$314,"&lt;"&amp;B304)+1)</f>
        <v/>
      </c>
      <c r="H304">
        <f>IF(OR(E304="",C304=""),"",IF(C304&gt;=DATE(2019,5,1),"令和"&amp;(YEAR(C304)-2018),IF(C304&gt;=DATE(1989,1,8),"平成"&amp;(YEAR(C304)-1988),"昭和"&amp;(YEAR(C304)-1925)))&amp;"年"&amp;MONTH(C304)&amp;"月")</f>
        <v/>
      </c>
    </row>
    <row r="305">
      <c r="A305" t="n">
        <v>26</v>
      </c>
      <c r="B305" t="n">
        <v>3</v>
      </c>
      <c r="C305">
        <f>IFERROR(IF(ISNUMBER(入力!S30),入力!S30,DATEVALUE(入力!S30)),"")</f>
        <v/>
      </c>
      <c r="D305">
        <f>IF(入力!R30="","",入力!R30)</f>
        <v/>
      </c>
      <c r="E305">
        <f>IF(D305="","",IFERROR(VLOOKUP(D305,資格マスタ!$A:$B,2,FALSE),D305))</f>
        <v/>
      </c>
      <c r="F305">
        <f>IF(E305="","",IF(C305="",DATE(9999,1,1),C305))</f>
        <v/>
      </c>
      <c r="G305">
        <f>IF(E305="","",COUNTIFS($F$303:$F$314,"&lt;"&amp;F305,$F$303:$F$314,"&lt;&gt;")+COUNTIFS($F$303:$F$314,F305,$B$303:$B$314,"&lt;"&amp;B305)+1)</f>
        <v/>
      </c>
      <c r="H305">
        <f>IF(OR(E305="",C305=""),"",IF(C305&gt;=DATE(2019,5,1),"令和"&amp;(YEAR(C305)-2018),IF(C305&gt;=DATE(1989,1,8),"平成"&amp;(YEAR(C305)-1988),"昭和"&amp;(YEAR(C305)-1925)))&amp;"年"&amp;MONTH(C305)&amp;"月")</f>
        <v/>
      </c>
    </row>
    <row r="306">
      <c r="A306" t="n">
        <v>26</v>
      </c>
      <c r="B306" t="n">
        <v>4</v>
      </c>
      <c r="C306">
        <f>IFERROR(IF(ISNUMBER(入力!U30),入力!U30,DATEVALUE(入力!U30)),"")</f>
        <v/>
      </c>
      <c r="D306">
        <f>IF(入力!T30="","",入力!T30)</f>
        <v/>
      </c>
      <c r="E306">
        <f>IF(D306="","",IFERROR(VLOOKUP(D306,資格マスタ!$A:$B,2,FALSE),D306))</f>
        <v/>
      </c>
      <c r="F306">
        <f>IF(E306="","",IF(C306="",DATE(9999,1,1),C306))</f>
        <v/>
      </c>
      <c r="G306">
        <f>IF(E306="","",COUNTIFS($F$303:$F$314,"&lt;"&amp;F306,$F$303:$F$314,"&lt;&gt;")+COUNTIFS($F$303:$F$314,F306,$B$303:$B$314,"&lt;"&amp;B306)+1)</f>
        <v/>
      </c>
      <c r="H306">
        <f>IF(OR(E306="",C306=""),"",IF(C306&gt;=DATE(2019,5,1),"令和"&amp;(YEAR(C306)-2018),IF(C306&gt;=DATE(1989,1,8),"平成"&amp;(YEAR(C306)-1988),"昭和"&amp;(YEAR(C306)-1925)))&amp;"年"&amp;MONTH(C306)&amp;"月")</f>
        <v/>
      </c>
    </row>
    <row r="307">
      <c r="A307" t="n">
        <v>26</v>
      </c>
      <c r="B307" t="n">
        <v>5</v>
      </c>
      <c r="C307">
        <f>IFERROR(IF(ISNUMBER(入力!W30),入力!W30,DATEVALUE(入力!W30)),"")</f>
        <v/>
      </c>
      <c r="D307">
        <f>IF(入力!V30="","",入力!V30)</f>
        <v/>
      </c>
      <c r="E307">
        <f>IF(D307="","",IFERROR(VLOOKUP(D307,資格マスタ!$A:$B,2,FALSE),D307))</f>
        <v/>
      </c>
      <c r="F307">
        <f>IF(E307="","",IF(C307="",DATE(9999,1,1),C307))</f>
        <v/>
      </c>
      <c r="G307">
        <f>IF(E307="","",COUNTIFS($F$303:$F$314,"&lt;"&amp;F307,$F$303:$F$314,"&lt;&gt;")+COUNTIFS($F$303:$F$314,F307,$B$303:$B$314,"&lt;"&amp;B307)+1)</f>
        <v/>
      </c>
      <c r="H307">
        <f>IF(OR(E307="",C307=""),"",IF(C307&gt;=DATE(2019,5,1),"令和"&amp;(YEAR(C307)-2018),IF(C307&gt;=DATE(1989,1,8),"平成"&amp;(YEAR(C307)-1988),"昭和"&amp;(YEAR(C307)-1925)))&amp;"年"&amp;MONTH(C307)&amp;"月")</f>
        <v/>
      </c>
    </row>
    <row r="308">
      <c r="A308" t="n">
        <v>26</v>
      </c>
      <c r="B308" t="n">
        <v>6</v>
      </c>
      <c r="C308">
        <f>IFERROR(IF(ISNUMBER(入力!Y30),入力!Y30,DATEVALUE(入力!Y30)),"")</f>
        <v/>
      </c>
      <c r="D308">
        <f>IF(入力!X30="","",入力!X30)</f>
        <v/>
      </c>
      <c r="E308">
        <f>IF(D308="","",IFERROR(VLOOKUP(D308,資格マスタ!$A:$B,2,FALSE),D308))</f>
        <v/>
      </c>
      <c r="F308">
        <f>IF(E308="","",IF(C308="",DATE(9999,1,1),C308))</f>
        <v/>
      </c>
      <c r="G308">
        <f>IF(E308="","",COUNTIFS($F$303:$F$314,"&lt;"&amp;F308,$F$303:$F$314,"&lt;&gt;")+COUNTIFS($F$303:$F$314,F308,$B$303:$B$314,"&lt;"&amp;B308)+1)</f>
        <v/>
      </c>
      <c r="H308">
        <f>IF(OR(E308="",C308=""),"",IF(C308&gt;=DATE(2019,5,1),"令和"&amp;(YEAR(C308)-2018),IF(C308&gt;=DATE(1989,1,8),"平成"&amp;(YEAR(C308)-1988),"昭和"&amp;(YEAR(C308)-1925)))&amp;"年"&amp;MONTH(C308)&amp;"月")</f>
        <v/>
      </c>
    </row>
    <row r="309">
      <c r="A309" t="n">
        <v>26</v>
      </c>
      <c r="B309" t="n">
        <v>7</v>
      </c>
      <c r="C309">
        <f>IFERROR(INDEX(資格取込!$S$6:$S$205,MATCH(26&amp;"_"&amp;1,資格取込!$Z$6:$Z$205,0)),"")</f>
        <v/>
      </c>
      <c r="D309">
        <f>IFERROR(INDEX(資格取込!$R$6:$R$205,MATCH(26&amp;"_"&amp;1,資格取込!$Z$6:$Z$205,0)),"")</f>
        <v/>
      </c>
      <c r="E309">
        <f>IF(D309="","",IFERROR(VLOOKUP(D309,資格マスタ!$A:$B,2,FALSE),D309))</f>
        <v/>
      </c>
      <c r="F309">
        <f>IF(E309="","",IF(C309="",DATE(9999,1,1),C309))</f>
        <v/>
      </c>
      <c r="G309">
        <f>IF(E309="","",COUNTIFS($F$303:$F$314,"&lt;"&amp;F309,$F$303:$F$314,"&lt;&gt;")+COUNTIFS($F$303:$F$314,F309,$B$303:$B$314,"&lt;"&amp;B309)+1)</f>
        <v/>
      </c>
      <c r="H309">
        <f>IF(OR(E309="",C309=""),"",IF(C309&gt;=DATE(2019,5,1),"令和"&amp;(YEAR(C309)-2018),IF(C309&gt;=DATE(1989,1,8),"平成"&amp;(YEAR(C309)-1988),"昭和"&amp;(YEAR(C309)-1925)))&amp;"年"&amp;MONTH(C309)&amp;"月")</f>
        <v/>
      </c>
    </row>
    <row r="310">
      <c r="A310" t="n">
        <v>26</v>
      </c>
      <c r="B310" t="n">
        <v>8</v>
      </c>
      <c r="C310">
        <f>IFERROR(INDEX(資格取込!$S$6:$S$205,MATCH(26&amp;"_"&amp;2,資格取込!$Z$6:$Z$205,0)),"")</f>
        <v/>
      </c>
      <c r="D310">
        <f>IFERROR(INDEX(資格取込!$R$6:$R$205,MATCH(26&amp;"_"&amp;2,資格取込!$Z$6:$Z$205,0)),"")</f>
        <v/>
      </c>
      <c r="E310">
        <f>IF(D310="","",IFERROR(VLOOKUP(D310,資格マスタ!$A:$B,2,FALSE),D310))</f>
        <v/>
      </c>
      <c r="F310">
        <f>IF(E310="","",IF(C310="",DATE(9999,1,1),C310))</f>
        <v/>
      </c>
      <c r="G310">
        <f>IF(E310="","",COUNTIFS($F$303:$F$314,"&lt;"&amp;F310,$F$303:$F$314,"&lt;&gt;")+COUNTIFS($F$303:$F$314,F310,$B$303:$B$314,"&lt;"&amp;B310)+1)</f>
        <v/>
      </c>
      <c r="H310">
        <f>IF(OR(E310="",C310=""),"",IF(C310&gt;=DATE(2019,5,1),"令和"&amp;(YEAR(C310)-2018),IF(C310&gt;=DATE(1989,1,8),"平成"&amp;(YEAR(C310)-1988),"昭和"&amp;(YEAR(C310)-1925)))&amp;"年"&amp;MONTH(C310)&amp;"月")</f>
        <v/>
      </c>
    </row>
    <row r="311">
      <c r="A311" t="n">
        <v>26</v>
      </c>
      <c r="B311" t="n">
        <v>9</v>
      </c>
      <c r="C311">
        <f>IFERROR(INDEX(資格取込!$S$6:$S$205,MATCH(26&amp;"_"&amp;3,資格取込!$Z$6:$Z$205,0)),"")</f>
        <v/>
      </c>
      <c r="D311">
        <f>IFERROR(INDEX(資格取込!$R$6:$R$205,MATCH(26&amp;"_"&amp;3,資格取込!$Z$6:$Z$205,0)),"")</f>
        <v/>
      </c>
      <c r="E311">
        <f>IF(D311="","",IFERROR(VLOOKUP(D311,資格マスタ!$A:$B,2,FALSE),D311))</f>
        <v/>
      </c>
      <c r="F311">
        <f>IF(E311="","",IF(C311="",DATE(9999,1,1),C311))</f>
        <v/>
      </c>
      <c r="G311">
        <f>IF(E311="","",COUNTIFS($F$303:$F$314,"&lt;"&amp;F311,$F$303:$F$314,"&lt;&gt;")+COUNTIFS($F$303:$F$314,F311,$B$303:$B$314,"&lt;"&amp;B311)+1)</f>
        <v/>
      </c>
      <c r="H311">
        <f>IF(OR(E311="",C311=""),"",IF(C311&gt;=DATE(2019,5,1),"令和"&amp;(YEAR(C311)-2018),IF(C311&gt;=DATE(1989,1,8),"平成"&amp;(YEAR(C311)-1988),"昭和"&amp;(YEAR(C311)-1925)))&amp;"年"&amp;MONTH(C311)&amp;"月")</f>
        <v/>
      </c>
    </row>
    <row r="312">
      <c r="A312" t="n">
        <v>26</v>
      </c>
      <c r="B312" t="n">
        <v>10</v>
      </c>
      <c r="C312">
        <f>IFERROR(INDEX(資格取込!$S$6:$S$205,MATCH(26&amp;"_"&amp;4,資格取込!$Z$6:$Z$205,0)),"")</f>
        <v/>
      </c>
      <c r="D312">
        <f>IFERROR(INDEX(資格取込!$R$6:$R$205,MATCH(26&amp;"_"&amp;4,資格取込!$Z$6:$Z$205,0)),"")</f>
        <v/>
      </c>
      <c r="E312">
        <f>IF(D312="","",IFERROR(VLOOKUP(D312,資格マスタ!$A:$B,2,FALSE),D312))</f>
        <v/>
      </c>
      <c r="F312">
        <f>IF(E312="","",IF(C312="",DATE(9999,1,1),C312))</f>
        <v/>
      </c>
      <c r="G312">
        <f>IF(E312="","",COUNTIFS($F$303:$F$314,"&lt;"&amp;F312,$F$303:$F$314,"&lt;&gt;")+COUNTIFS($F$303:$F$314,F312,$B$303:$B$314,"&lt;"&amp;B312)+1)</f>
        <v/>
      </c>
      <c r="H312">
        <f>IF(OR(E312="",C312=""),"",IF(C312&gt;=DATE(2019,5,1),"令和"&amp;(YEAR(C312)-2018),IF(C312&gt;=DATE(1989,1,8),"平成"&amp;(YEAR(C312)-1988),"昭和"&amp;(YEAR(C312)-1925)))&amp;"年"&amp;MONTH(C312)&amp;"月")</f>
        <v/>
      </c>
    </row>
    <row r="313">
      <c r="A313" t="n">
        <v>26</v>
      </c>
      <c r="B313" t="n">
        <v>11</v>
      </c>
      <c r="C313">
        <f>IFERROR(INDEX(資格取込!$S$6:$S$205,MATCH(26&amp;"_"&amp;5,資格取込!$Z$6:$Z$205,0)),"")</f>
        <v/>
      </c>
      <c r="D313">
        <f>IFERROR(INDEX(資格取込!$R$6:$R$205,MATCH(26&amp;"_"&amp;5,資格取込!$Z$6:$Z$205,0)),"")</f>
        <v/>
      </c>
      <c r="E313">
        <f>IF(D313="","",IFERROR(VLOOKUP(D313,資格マスタ!$A:$B,2,FALSE),D313))</f>
        <v/>
      </c>
      <c r="F313">
        <f>IF(E313="","",IF(C313="",DATE(9999,1,1),C313))</f>
        <v/>
      </c>
      <c r="G313">
        <f>IF(E313="","",COUNTIFS($F$303:$F$314,"&lt;"&amp;F313,$F$303:$F$314,"&lt;&gt;")+COUNTIFS($F$303:$F$314,F313,$B$303:$B$314,"&lt;"&amp;B313)+1)</f>
        <v/>
      </c>
      <c r="H313">
        <f>IF(OR(E313="",C313=""),"",IF(C313&gt;=DATE(2019,5,1),"令和"&amp;(YEAR(C313)-2018),IF(C313&gt;=DATE(1989,1,8),"平成"&amp;(YEAR(C313)-1988),"昭和"&amp;(YEAR(C313)-1925)))&amp;"年"&amp;MONTH(C313)&amp;"月")</f>
        <v/>
      </c>
    </row>
    <row r="314">
      <c r="A314" t="n">
        <v>26</v>
      </c>
      <c r="B314" t="n">
        <v>12</v>
      </c>
      <c r="C314">
        <f>IFERROR(INDEX(資格取込!$S$6:$S$205,MATCH(26&amp;"_"&amp;6,資格取込!$Z$6:$Z$205,0)),"")</f>
        <v/>
      </c>
      <c r="D314">
        <f>IFERROR(INDEX(資格取込!$R$6:$R$205,MATCH(26&amp;"_"&amp;6,資格取込!$Z$6:$Z$205,0)),"")</f>
        <v/>
      </c>
      <c r="E314">
        <f>IF(D314="","",IFERROR(VLOOKUP(D314,資格マスタ!$A:$B,2,FALSE),D314))</f>
        <v/>
      </c>
      <c r="F314">
        <f>IF(E314="","",IF(C314="",DATE(9999,1,1),C314))</f>
        <v/>
      </c>
      <c r="G314">
        <f>IF(E314="","",COUNTIFS($F$303:$F$314,"&lt;"&amp;F314,$F$303:$F$314,"&lt;&gt;")+COUNTIFS($F$303:$F$314,F314,$B$303:$B$314,"&lt;"&amp;B314)+1)</f>
        <v/>
      </c>
      <c r="H314">
        <f>IF(OR(E314="",C314=""),"",IF(C314&gt;=DATE(2019,5,1),"令和"&amp;(YEAR(C314)-2018),IF(C314&gt;=DATE(1989,1,8),"平成"&amp;(YEAR(C314)-1988),"昭和"&amp;(YEAR(C314)-1925)))&amp;"年"&amp;MONTH(C314)&amp;"月")</f>
        <v/>
      </c>
    </row>
    <row r="315">
      <c r="A315" t="n">
        <v>27</v>
      </c>
      <c r="B315" t="n">
        <v>1</v>
      </c>
      <c r="C315" s="132">
        <f>IFERROR(IF(ISNUMBER(入力!O31),入力!O31,DATEVALUE(入力!O31)),"")</f>
        <v/>
      </c>
      <c r="D315">
        <f>IF(入力!N31="","",入力!N31)</f>
        <v/>
      </c>
      <c r="E315">
        <f>IF(D315="","",IFERROR(VLOOKUP(D315,資格マスタ!$A:$B,2,FALSE),D315))</f>
        <v/>
      </c>
      <c r="F315">
        <f>IF(E315="","",IF(C315="",DATE(9999,1,1),C315))</f>
        <v/>
      </c>
      <c r="G315">
        <f>IF(E315="","",COUNTIFS($F$315:$F$326,"&lt;"&amp;F315,$F$315:$F$326,"&lt;&gt;")+COUNTIFS($F$315:$F$326,F315,$B$315:$B$326,"&lt;"&amp;B315)+1)</f>
        <v/>
      </c>
      <c r="H315">
        <f>IF(OR(E315="",C315=""),"",IF(C315&gt;=DATE(2019,5,1),"令和"&amp;(YEAR(C315)-2018),IF(C315&gt;=DATE(1989,1,8),"平成"&amp;(YEAR(C315)-1988),"昭和"&amp;(YEAR(C315)-1925)))&amp;"年"&amp;MONTH(C315)&amp;"月")</f>
        <v/>
      </c>
    </row>
    <row r="316">
      <c r="A316" t="n">
        <v>27</v>
      </c>
      <c r="B316" t="n">
        <v>2</v>
      </c>
      <c r="C316">
        <f>IFERROR(IF(ISNUMBER(入力!Q31),入力!Q31,DATEVALUE(入力!Q31)),"")</f>
        <v/>
      </c>
      <c r="D316">
        <f>IF(入力!P31="","",入力!P31)</f>
        <v/>
      </c>
      <c r="E316">
        <f>IF(D316="","",IFERROR(VLOOKUP(D316,資格マスタ!$A:$B,2,FALSE),D316))</f>
        <v/>
      </c>
      <c r="F316">
        <f>IF(E316="","",IF(C316="",DATE(9999,1,1),C316))</f>
        <v/>
      </c>
      <c r="G316">
        <f>IF(E316="","",COUNTIFS($F$315:$F$326,"&lt;"&amp;F316,$F$315:$F$326,"&lt;&gt;")+COUNTIFS($F$315:$F$326,F316,$B$315:$B$326,"&lt;"&amp;B316)+1)</f>
        <v/>
      </c>
      <c r="H316">
        <f>IF(OR(E316="",C316=""),"",IF(C316&gt;=DATE(2019,5,1),"令和"&amp;(YEAR(C316)-2018),IF(C316&gt;=DATE(1989,1,8),"平成"&amp;(YEAR(C316)-1988),"昭和"&amp;(YEAR(C316)-1925)))&amp;"年"&amp;MONTH(C316)&amp;"月")</f>
        <v/>
      </c>
    </row>
    <row r="317">
      <c r="A317" t="n">
        <v>27</v>
      </c>
      <c r="B317" t="n">
        <v>3</v>
      </c>
      <c r="C317">
        <f>IFERROR(IF(ISNUMBER(入力!S31),入力!S31,DATEVALUE(入力!S31)),"")</f>
        <v/>
      </c>
      <c r="D317">
        <f>IF(入力!R31="","",入力!R31)</f>
        <v/>
      </c>
      <c r="E317">
        <f>IF(D317="","",IFERROR(VLOOKUP(D317,資格マスタ!$A:$B,2,FALSE),D317))</f>
        <v/>
      </c>
      <c r="F317">
        <f>IF(E317="","",IF(C317="",DATE(9999,1,1),C317))</f>
        <v/>
      </c>
      <c r="G317">
        <f>IF(E317="","",COUNTIFS($F$315:$F$326,"&lt;"&amp;F317,$F$315:$F$326,"&lt;&gt;")+COUNTIFS($F$315:$F$326,F317,$B$315:$B$326,"&lt;"&amp;B317)+1)</f>
        <v/>
      </c>
      <c r="H317">
        <f>IF(OR(E317="",C317=""),"",IF(C317&gt;=DATE(2019,5,1),"令和"&amp;(YEAR(C317)-2018),IF(C317&gt;=DATE(1989,1,8),"平成"&amp;(YEAR(C317)-1988),"昭和"&amp;(YEAR(C317)-1925)))&amp;"年"&amp;MONTH(C317)&amp;"月")</f>
        <v/>
      </c>
    </row>
    <row r="318">
      <c r="A318" t="n">
        <v>27</v>
      </c>
      <c r="B318" t="n">
        <v>4</v>
      </c>
      <c r="C318">
        <f>IFERROR(IF(ISNUMBER(入力!U31),入力!U31,DATEVALUE(入力!U31)),"")</f>
        <v/>
      </c>
      <c r="D318">
        <f>IF(入力!T31="","",入力!T31)</f>
        <v/>
      </c>
      <c r="E318">
        <f>IF(D318="","",IFERROR(VLOOKUP(D318,資格マスタ!$A:$B,2,FALSE),D318))</f>
        <v/>
      </c>
      <c r="F318">
        <f>IF(E318="","",IF(C318="",DATE(9999,1,1),C318))</f>
        <v/>
      </c>
      <c r="G318">
        <f>IF(E318="","",COUNTIFS($F$315:$F$326,"&lt;"&amp;F318,$F$315:$F$326,"&lt;&gt;")+COUNTIFS($F$315:$F$326,F318,$B$315:$B$326,"&lt;"&amp;B318)+1)</f>
        <v/>
      </c>
      <c r="H318">
        <f>IF(OR(E318="",C318=""),"",IF(C318&gt;=DATE(2019,5,1),"令和"&amp;(YEAR(C318)-2018),IF(C318&gt;=DATE(1989,1,8),"平成"&amp;(YEAR(C318)-1988),"昭和"&amp;(YEAR(C318)-1925)))&amp;"年"&amp;MONTH(C318)&amp;"月")</f>
        <v/>
      </c>
    </row>
    <row r="319">
      <c r="A319" t="n">
        <v>27</v>
      </c>
      <c r="B319" t="n">
        <v>5</v>
      </c>
      <c r="C319">
        <f>IFERROR(IF(ISNUMBER(入力!W31),入力!W31,DATEVALUE(入力!W31)),"")</f>
        <v/>
      </c>
      <c r="D319">
        <f>IF(入力!V31="","",入力!V31)</f>
        <v/>
      </c>
      <c r="E319">
        <f>IF(D319="","",IFERROR(VLOOKUP(D319,資格マスタ!$A:$B,2,FALSE),D319))</f>
        <v/>
      </c>
      <c r="F319">
        <f>IF(E319="","",IF(C319="",DATE(9999,1,1),C319))</f>
        <v/>
      </c>
      <c r="G319">
        <f>IF(E319="","",COUNTIFS($F$315:$F$326,"&lt;"&amp;F319,$F$315:$F$326,"&lt;&gt;")+COUNTIFS($F$315:$F$326,F319,$B$315:$B$326,"&lt;"&amp;B319)+1)</f>
        <v/>
      </c>
      <c r="H319">
        <f>IF(OR(E319="",C319=""),"",IF(C319&gt;=DATE(2019,5,1),"令和"&amp;(YEAR(C319)-2018),IF(C319&gt;=DATE(1989,1,8),"平成"&amp;(YEAR(C319)-1988),"昭和"&amp;(YEAR(C319)-1925)))&amp;"年"&amp;MONTH(C319)&amp;"月")</f>
        <v/>
      </c>
    </row>
    <row r="320">
      <c r="A320" t="n">
        <v>27</v>
      </c>
      <c r="B320" t="n">
        <v>6</v>
      </c>
      <c r="C320">
        <f>IFERROR(IF(ISNUMBER(入力!Y31),入力!Y31,DATEVALUE(入力!Y31)),"")</f>
        <v/>
      </c>
      <c r="D320">
        <f>IF(入力!X31="","",入力!X31)</f>
        <v/>
      </c>
      <c r="E320">
        <f>IF(D320="","",IFERROR(VLOOKUP(D320,資格マスタ!$A:$B,2,FALSE),D320))</f>
        <v/>
      </c>
      <c r="F320">
        <f>IF(E320="","",IF(C320="",DATE(9999,1,1),C320))</f>
        <v/>
      </c>
      <c r="G320">
        <f>IF(E320="","",COUNTIFS($F$315:$F$326,"&lt;"&amp;F320,$F$315:$F$326,"&lt;&gt;")+COUNTIFS($F$315:$F$326,F320,$B$315:$B$326,"&lt;"&amp;B320)+1)</f>
        <v/>
      </c>
      <c r="H320">
        <f>IF(OR(E320="",C320=""),"",IF(C320&gt;=DATE(2019,5,1),"令和"&amp;(YEAR(C320)-2018),IF(C320&gt;=DATE(1989,1,8),"平成"&amp;(YEAR(C320)-1988),"昭和"&amp;(YEAR(C320)-1925)))&amp;"年"&amp;MONTH(C320)&amp;"月")</f>
        <v/>
      </c>
    </row>
    <row r="321">
      <c r="A321" t="n">
        <v>27</v>
      </c>
      <c r="B321" t="n">
        <v>7</v>
      </c>
      <c r="C321">
        <f>IFERROR(INDEX(資格取込!$S$6:$S$205,MATCH(27&amp;"_"&amp;1,資格取込!$Z$6:$Z$205,0)),"")</f>
        <v/>
      </c>
      <c r="D321">
        <f>IFERROR(INDEX(資格取込!$R$6:$R$205,MATCH(27&amp;"_"&amp;1,資格取込!$Z$6:$Z$205,0)),"")</f>
        <v/>
      </c>
      <c r="E321">
        <f>IF(D321="","",IFERROR(VLOOKUP(D321,資格マスタ!$A:$B,2,FALSE),D321))</f>
        <v/>
      </c>
      <c r="F321">
        <f>IF(E321="","",IF(C321="",DATE(9999,1,1),C321))</f>
        <v/>
      </c>
      <c r="G321">
        <f>IF(E321="","",COUNTIFS($F$315:$F$326,"&lt;"&amp;F321,$F$315:$F$326,"&lt;&gt;")+COUNTIFS($F$315:$F$326,F321,$B$315:$B$326,"&lt;"&amp;B321)+1)</f>
        <v/>
      </c>
      <c r="H321">
        <f>IF(OR(E321="",C321=""),"",IF(C321&gt;=DATE(2019,5,1),"令和"&amp;(YEAR(C321)-2018),IF(C321&gt;=DATE(1989,1,8),"平成"&amp;(YEAR(C321)-1988),"昭和"&amp;(YEAR(C321)-1925)))&amp;"年"&amp;MONTH(C321)&amp;"月")</f>
        <v/>
      </c>
    </row>
    <row r="322">
      <c r="A322" t="n">
        <v>27</v>
      </c>
      <c r="B322" t="n">
        <v>8</v>
      </c>
      <c r="C322">
        <f>IFERROR(INDEX(資格取込!$S$6:$S$205,MATCH(27&amp;"_"&amp;2,資格取込!$Z$6:$Z$205,0)),"")</f>
        <v/>
      </c>
      <c r="D322">
        <f>IFERROR(INDEX(資格取込!$R$6:$R$205,MATCH(27&amp;"_"&amp;2,資格取込!$Z$6:$Z$205,0)),"")</f>
        <v/>
      </c>
      <c r="E322">
        <f>IF(D322="","",IFERROR(VLOOKUP(D322,資格マスタ!$A:$B,2,FALSE),D322))</f>
        <v/>
      </c>
      <c r="F322">
        <f>IF(E322="","",IF(C322="",DATE(9999,1,1),C322))</f>
        <v/>
      </c>
      <c r="G322">
        <f>IF(E322="","",COUNTIFS($F$315:$F$326,"&lt;"&amp;F322,$F$315:$F$326,"&lt;&gt;")+COUNTIFS($F$315:$F$326,F322,$B$315:$B$326,"&lt;"&amp;B322)+1)</f>
        <v/>
      </c>
      <c r="H322">
        <f>IF(OR(E322="",C322=""),"",IF(C322&gt;=DATE(2019,5,1),"令和"&amp;(YEAR(C322)-2018),IF(C322&gt;=DATE(1989,1,8),"平成"&amp;(YEAR(C322)-1988),"昭和"&amp;(YEAR(C322)-1925)))&amp;"年"&amp;MONTH(C322)&amp;"月")</f>
        <v/>
      </c>
    </row>
    <row r="323">
      <c r="A323" t="n">
        <v>27</v>
      </c>
      <c r="B323" t="n">
        <v>9</v>
      </c>
      <c r="C323">
        <f>IFERROR(INDEX(資格取込!$S$6:$S$205,MATCH(27&amp;"_"&amp;3,資格取込!$Z$6:$Z$205,0)),"")</f>
        <v/>
      </c>
      <c r="D323">
        <f>IFERROR(INDEX(資格取込!$R$6:$R$205,MATCH(27&amp;"_"&amp;3,資格取込!$Z$6:$Z$205,0)),"")</f>
        <v/>
      </c>
      <c r="E323">
        <f>IF(D323="","",IFERROR(VLOOKUP(D323,資格マスタ!$A:$B,2,FALSE),D323))</f>
        <v/>
      </c>
      <c r="F323">
        <f>IF(E323="","",IF(C323="",DATE(9999,1,1),C323))</f>
        <v/>
      </c>
      <c r="G323">
        <f>IF(E323="","",COUNTIFS($F$315:$F$326,"&lt;"&amp;F323,$F$315:$F$326,"&lt;&gt;")+COUNTIFS($F$315:$F$326,F323,$B$315:$B$326,"&lt;"&amp;B323)+1)</f>
        <v/>
      </c>
      <c r="H323">
        <f>IF(OR(E323="",C323=""),"",IF(C323&gt;=DATE(2019,5,1),"令和"&amp;(YEAR(C323)-2018),IF(C323&gt;=DATE(1989,1,8),"平成"&amp;(YEAR(C323)-1988),"昭和"&amp;(YEAR(C323)-1925)))&amp;"年"&amp;MONTH(C323)&amp;"月")</f>
        <v/>
      </c>
    </row>
    <row r="324">
      <c r="A324" t="n">
        <v>27</v>
      </c>
      <c r="B324" t="n">
        <v>10</v>
      </c>
      <c r="C324">
        <f>IFERROR(INDEX(資格取込!$S$6:$S$205,MATCH(27&amp;"_"&amp;4,資格取込!$Z$6:$Z$205,0)),"")</f>
        <v/>
      </c>
      <c r="D324">
        <f>IFERROR(INDEX(資格取込!$R$6:$R$205,MATCH(27&amp;"_"&amp;4,資格取込!$Z$6:$Z$205,0)),"")</f>
        <v/>
      </c>
      <c r="E324">
        <f>IF(D324="","",IFERROR(VLOOKUP(D324,資格マスタ!$A:$B,2,FALSE),D324))</f>
        <v/>
      </c>
      <c r="F324">
        <f>IF(E324="","",IF(C324="",DATE(9999,1,1),C324))</f>
        <v/>
      </c>
      <c r="G324">
        <f>IF(E324="","",COUNTIFS($F$315:$F$326,"&lt;"&amp;F324,$F$315:$F$326,"&lt;&gt;")+COUNTIFS($F$315:$F$326,F324,$B$315:$B$326,"&lt;"&amp;B324)+1)</f>
        <v/>
      </c>
      <c r="H324">
        <f>IF(OR(E324="",C324=""),"",IF(C324&gt;=DATE(2019,5,1),"令和"&amp;(YEAR(C324)-2018),IF(C324&gt;=DATE(1989,1,8),"平成"&amp;(YEAR(C324)-1988),"昭和"&amp;(YEAR(C324)-1925)))&amp;"年"&amp;MONTH(C324)&amp;"月")</f>
        <v/>
      </c>
    </row>
    <row r="325">
      <c r="A325" t="n">
        <v>27</v>
      </c>
      <c r="B325" t="n">
        <v>11</v>
      </c>
      <c r="C325">
        <f>IFERROR(INDEX(資格取込!$S$6:$S$205,MATCH(27&amp;"_"&amp;5,資格取込!$Z$6:$Z$205,0)),"")</f>
        <v/>
      </c>
      <c r="D325">
        <f>IFERROR(INDEX(資格取込!$R$6:$R$205,MATCH(27&amp;"_"&amp;5,資格取込!$Z$6:$Z$205,0)),"")</f>
        <v/>
      </c>
      <c r="E325">
        <f>IF(D325="","",IFERROR(VLOOKUP(D325,資格マスタ!$A:$B,2,FALSE),D325))</f>
        <v/>
      </c>
      <c r="F325">
        <f>IF(E325="","",IF(C325="",DATE(9999,1,1),C325))</f>
        <v/>
      </c>
      <c r="G325">
        <f>IF(E325="","",COUNTIFS($F$315:$F$326,"&lt;"&amp;F325,$F$315:$F$326,"&lt;&gt;")+COUNTIFS($F$315:$F$326,F325,$B$315:$B$326,"&lt;"&amp;B325)+1)</f>
        <v/>
      </c>
      <c r="H325">
        <f>IF(OR(E325="",C325=""),"",IF(C325&gt;=DATE(2019,5,1),"令和"&amp;(YEAR(C325)-2018),IF(C325&gt;=DATE(1989,1,8),"平成"&amp;(YEAR(C325)-1988),"昭和"&amp;(YEAR(C325)-1925)))&amp;"年"&amp;MONTH(C325)&amp;"月")</f>
        <v/>
      </c>
    </row>
    <row r="326">
      <c r="A326" t="n">
        <v>27</v>
      </c>
      <c r="B326" t="n">
        <v>12</v>
      </c>
      <c r="C326">
        <f>IFERROR(INDEX(資格取込!$S$6:$S$205,MATCH(27&amp;"_"&amp;6,資格取込!$Z$6:$Z$205,0)),"")</f>
        <v/>
      </c>
      <c r="D326">
        <f>IFERROR(INDEX(資格取込!$R$6:$R$205,MATCH(27&amp;"_"&amp;6,資格取込!$Z$6:$Z$205,0)),"")</f>
        <v/>
      </c>
      <c r="E326">
        <f>IF(D326="","",IFERROR(VLOOKUP(D326,資格マスタ!$A:$B,2,FALSE),D326))</f>
        <v/>
      </c>
      <c r="F326">
        <f>IF(E326="","",IF(C326="",DATE(9999,1,1),C326))</f>
        <v/>
      </c>
      <c r="G326">
        <f>IF(E326="","",COUNTIFS($F$315:$F$326,"&lt;"&amp;F326,$F$315:$F$326,"&lt;&gt;")+COUNTIFS($F$315:$F$326,F326,$B$315:$B$326,"&lt;"&amp;B326)+1)</f>
        <v/>
      </c>
      <c r="H326">
        <f>IF(OR(E326="",C326=""),"",IF(C326&gt;=DATE(2019,5,1),"令和"&amp;(YEAR(C326)-2018),IF(C326&gt;=DATE(1989,1,8),"平成"&amp;(YEAR(C326)-1988),"昭和"&amp;(YEAR(C326)-1925)))&amp;"年"&amp;MONTH(C326)&amp;"月")</f>
        <v/>
      </c>
    </row>
    <row r="327">
      <c r="A327" t="n">
        <v>28</v>
      </c>
      <c r="B327" t="n">
        <v>1</v>
      </c>
      <c r="C327" s="132">
        <f>IFERROR(IF(ISNUMBER(入力!O32),入力!O32,DATEVALUE(入力!O32)),"")</f>
        <v/>
      </c>
      <c r="D327">
        <f>IF(入力!N32="","",入力!N32)</f>
        <v/>
      </c>
      <c r="E327">
        <f>IF(D327="","",IFERROR(VLOOKUP(D327,資格マスタ!$A:$B,2,FALSE),D327))</f>
        <v/>
      </c>
      <c r="F327">
        <f>IF(E327="","",IF(C327="",DATE(9999,1,1),C327))</f>
        <v/>
      </c>
      <c r="G327">
        <f>IF(E327="","",COUNTIFS($F$327:$F$338,"&lt;"&amp;F327,$F$327:$F$338,"&lt;&gt;")+COUNTIFS($F$327:$F$338,F327,$B$327:$B$338,"&lt;"&amp;B327)+1)</f>
        <v/>
      </c>
      <c r="H327">
        <f>IF(OR(E327="",C327=""),"",IF(C327&gt;=DATE(2019,5,1),"令和"&amp;(YEAR(C327)-2018),IF(C327&gt;=DATE(1989,1,8),"平成"&amp;(YEAR(C327)-1988),"昭和"&amp;(YEAR(C327)-1925)))&amp;"年"&amp;MONTH(C327)&amp;"月")</f>
        <v/>
      </c>
    </row>
    <row r="328">
      <c r="A328" t="n">
        <v>28</v>
      </c>
      <c r="B328" t="n">
        <v>2</v>
      </c>
      <c r="C328">
        <f>IFERROR(IF(ISNUMBER(入力!Q32),入力!Q32,DATEVALUE(入力!Q32)),"")</f>
        <v/>
      </c>
      <c r="D328">
        <f>IF(入力!P32="","",入力!P32)</f>
        <v/>
      </c>
      <c r="E328">
        <f>IF(D328="","",IFERROR(VLOOKUP(D328,資格マスタ!$A:$B,2,FALSE),D328))</f>
        <v/>
      </c>
      <c r="F328">
        <f>IF(E328="","",IF(C328="",DATE(9999,1,1),C328))</f>
        <v/>
      </c>
      <c r="G328">
        <f>IF(E328="","",COUNTIFS($F$327:$F$338,"&lt;"&amp;F328,$F$327:$F$338,"&lt;&gt;")+COUNTIFS($F$327:$F$338,F328,$B$327:$B$338,"&lt;"&amp;B328)+1)</f>
        <v/>
      </c>
      <c r="H328">
        <f>IF(OR(E328="",C328=""),"",IF(C328&gt;=DATE(2019,5,1),"令和"&amp;(YEAR(C328)-2018),IF(C328&gt;=DATE(1989,1,8),"平成"&amp;(YEAR(C328)-1988),"昭和"&amp;(YEAR(C328)-1925)))&amp;"年"&amp;MONTH(C328)&amp;"月")</f>
        <v/>
      </c>
    </row>
    <row r="329">
      <c r="A329" t="n">
        <v>28</v>
      </c>
      <c r="B329" t="n">
        <v>3</v>
      </c>
      <c r="C329">
        <f>IFERROR(IF(ISNUMBER(入力!S32),入力!S32,DATEVALUE(入力!S32)),"")</f>
        <v/>
      </c>
      <c r="D329">
        <f>IF(入力!R32="","",入力!R32)</f>
        <v/>
      </c>
      <c r="E329">
        <f>IF(D329="","",IFERROR(VLOOKUP(D329,資格マスタ!$A:$B,2,FALSE),D329))</f>
        <v/>
      </c>
      <c r="F329">
        <f>IF(E329="","",IF(C329="",DATE(9999,1,1),C329))</f>
        <v/>
      </c>
      <c r="G329">
        <f>IF(E329="","",COUNTIFS($F$327:$F$338,"&lt;"&amp;F329,$F$327:$F$338,"&lt;&gt;")+COUNTIFS($F$327:$F$338,F329,$B$327:$B$338,"&lt;"&amp;B329)+1)</f>
        <v/>
      </c>
      <c r="H329">
        <f>IF(OR(E329="",C329=""),"",IF(C329&gt;=DATE(2019,5,1),"令和"&amp;(YEAR(C329)-2018),IF(C329&gt;=DATE(1989,1,8),"平成"&amp;(YEAR(C329)-1988),"昭和"&amp;(YEAR(C329)-1925)))&amp;"年"&amp;MONTH(C329)&amp;"月")</f>
        <v/>
      </c>
    </row>
    <row r="330">
      <c r="A330" t="n">
        <v>28</v>
      </c>
      <c r="B330" t="n">
        <v>4</v>
      </c>
      <c r="C330">
        <f>IFERROR(IF(ISNUMBER(入力!U32),入力!U32,DATEVALUE(入力!U32)),"")</f>
        <v/>
      </c>
      <c r="D330">
        <f>IF(入力!T32="","",入力!T32)</f>
        <v/>
      </c>
      <c r="E330">
        <f>IF(D330="","",IFERROR(VLOOKUP(D330,資格マスタ!$A:$B,2,FALSE),D330))</f>
        <v/>
      </c>
      <c r="F330">
        <f>IF(E330="","",IF(C330="",DATE(9999,1,1),C330))</f>
        <v/>
      </c>
      <c r="G330">
        <f>IF(E330="","",COUNTIFS($F$327:$F$338,"&lt;"&amp;F330,$F$327:$F$338,"&lt;&gt;")+COUNTIFS($F$327:$F$338,F330,$B$327:$B$338,"&lt;"&amp;B330)+1)</f>
        <v/>
      </c>
      <c r="H330">
        <f>IF(OR(E330="",C330=""),"",IF(C330&gt;=DATE(2019,5,1),"令和"&amp;(YEAR(C330)-2018),IF(C330&gt;=DATE(1989,1,8),"平成"&amp;(YEAR(C330)-1988),"昭和"&amp;(YEAR(C330)-1925)))&amp;"年"&amp;MONTH(C330)&amp;"月")</f>
        <v/>
      </c>
    </row>
    <row r="331">
      <c r="A331" t="n">
        <v>28</v>
      </c>
      <c r="B331" t="n">
        <v>5</v>
      </c>
      <c r="C331">
        <f>IFERROR(IF(ISNUMBER(入力!W32),入力!W32,DATEVALUE(入力!W32)),"")</f>
        <v/>
      </c>
      <c r="D331">
        <f>IF(入力!V32="","",入力!V32)</f>
        <v/>
      </c>
      <c r="E331">
        <f>IF(D331="","",IFERROR(VLOOKUP(D331,資格マスタ!$A:$B,2,FALSE),D331))</f>
        <v/>
      </c>
      <c r="F331">
        <f>IF(E331="","",IF(C331="",DATE(9999,1,1),C331))</f>
        <v/>
      </c>
      <c r="G331">
        <f>IF(E331="","",COUNTIFS($F$327:$F$338,"&lt;"&amp;F331,$F$327:$F$338,"&lt;&gt;")+COUNTIFS($F$327:$F$338,F331,$B$327:$B$338,"&lt;"&amp;B331)+1)</f>
        <v/>
      </c>
      <c r="H331">
        <f>IF(OR(E331="",C331=""),"",IF(C331&gt;=DATE(2019,5,1),"令和"&amp;(YEAR(C331)-2018),IF(C331&gt;=DATE(1989,1,8),"平成"&amp;(YEAR(C331)-1988),"昭和"&amp;(YEAR(C331)-1925)))&amp;"年"&amp;MONTH(C331)&amp;"月")</f>
        <v/>
      </c>
    </row>
    <row r="332">
      <c r="A332" t="n">
        <v>28</v>
      </c>
      <c r="B332" t="n">
        <v>6</v>
      </c>
      <c r="C332">
        <f>IFERROR(IF(ISNUMBER(入力!Y32),入力!Y32,DATEVALUE(入力!Y32)),"")</f>
        <v/>
      </c>
      <c r="D332">
        <f>IF(入力!X32="","",入力!X32)</f>
        <v/>
      </c>
      <c r="E332">
        <f>IF(D332="","",IFERROR(VLOOKUP(D332,資格マスタ!$A:$B,2,FALSE),D332))</f>
        <v/>
      </c>
      <c r="F332">
        <f>IF(E332="","",IF(C332="",DATE(9999,1,1),C332))</f>
        <v/>
      </c>
      <c r="G332">
        <f>IF(E332="","",COUNTIFS($F$327:$F$338,"&lt;"&amp;F332,$F$327:$F$338,"&lt;&gt;")+COUNTIFS($F$327:$F$338,F332,$B$327:$B$338,"&lt;"&amp;B332)+1)</f>
        <v/>
      </c>
      <c r="H332">
        <f>IF(OR(E332="",C332=""),"",IF(C332&gt;=DATE(2019,5,1),"令和"&amp;(YEAR(C332)-2018),IF(C332&gt;=DATE(1989,1,8),"平成"&amp;(YEAR(C332)-1988),"昭和"&amp;(YEAR(C332)-1925)))&amp;"年"&amp;MONTH(C332)&amp;"月")</f>
        <v/>
      </c>
    </row>
    <row r="333">
      <c r="A333" t="n">
        <v>28</v>
      </c>
      <c r="B333" t="n">
        <v>7</v>
      </c>
      <c r="C333">
        <f>IFERROR(INDEX(資格取込!$S$6:$S$205,MATCH(28&amp;"_"&amp;1,資格取込!$Z$6:$Z$205,0)),"")</f>
        <v/>
      </c>
      <c r="D333">
        <f>IFERROR(INDEX(資格取込!$R$6:$R$205,MATCH(28&amp;"_"&amp;1,資格取込!$Z$6:$Z$205,0)),"")</f>
        <v/>
      </c>
      <c r="E333">
        <f>IF(D333="","",IFERROR(VLOOKUP(D333,資格マスタ!$A:$B,2,FALSE),D333))</f>
        <v/>
      </c>
      <c r="F333">
        <f>IF(E333="","",IF(C333="",DATE(9999,1,1),C333))</f>
        <v/>
      </c>
      <c r="G333">
        <f>IF(E333="","",COUNTIFS($F$327:$F$338,"&lt;"&amp;F333,$F$327:$F$338,"&lt;&gt;")+COUNTIFS($F$327:$F$338,F333,$B$327:$B$338,"&lt;"&amp;B333)+1)</f>
        <v/>
      </c>
      <c r="H333">
        <f>IF(OR(E333="",C333=""),"",IF(C333&gt;=DATE(2019,5,1),"令和"&amp;(YEAR(C333)-2018),IF(C333&gt;=DATE(1989,1,8),"平成"&amp;(YEAR(C333)-1988),"昭和"&amp;(YEAR(C333)-1925)))&amp;"年"&amp;MONTH(C333)&amp;"月")</f>
        <v/>
      </c>
    </row>
    <row r="334">
      <c r="A334" t="n">
        <v>28</v>
      </c>
      <c r="B334" t="n">
        <v>8</v>
      </c>
      <c r="C334">
        <f>IFERROR(INDEX(資格取込!$S$6:$S$205,MATCH(28&amp;"_"&amp;2,資格取込!$Z$6:$Z$205,0)),"")</f>
        <v/>
      </c>
      <c r="D334">
        <f>IFERROR(INDEX(資格取込!$R$6:$R$205,MATCH(28&amp;"_"&amp;2,資格取込!$Z$6:$Z$205,0)),"")</f>
        <v/>
      </c>
      <c r="E334">
        <f>IF(D334="","",IFERROR(VLOOKUP(D334,資格マスタ!$A:$B,2,FALSE),D334))</f>
        <v/>
      </c>
      <c r="F334">
        <f>IF(E334="","",IF(C334="",DATE(9999,1,1),C334))</f>
        <v/>
      </c>
      <c r="G334">
        <f>IF(E334="","",COUNTIFS($F$327:$F$338,"&lt;"&amp;F334,$F$327:$F$338,"&lt;&gt;")+COUNTIFS($F$327:$F$338,F334,$B$327:$B$338,"&lt;"&amp;B334)+1)</f>
        <v/>
      </c>
      <c r="H334">
        <f>IF(OR(E334="",C334=""),"",IF(C334&gt;=DATE(2019,5,1),"令和"&amp;(YEAR(C334)-2018),IF(C334&gt;=DATE(1989,1,8),"平成"&amp;(YEAR(C334)-1988),"昭和"&amp;(YEAR(C334)-1925)))&amp;"年"&amp;MONTH(C334)&amp;"月")</f>
        <v/>
      </c>
    </row>
    <row r="335">
      <c r="A335" t="n">
        <v>28</v>
      </c>
      <c r="B335" t="n">
        <v>9</v>
      </c>
      <c r="C335">
        <f>IFERROR(INDEX(資格取込!$S$6:$S$205,MATCH(28&amp;"_"&amp;3,資格取込!$Z$6:$Z$205,0)),"")</f>
        <v/>
      </c>
      <c r="D335">
        <f>IFERROR(INDEX(資格取込!$R$6:$R$205,MATCH(28&amp;"_"&amp;3,資格取込!$Z$6:$Z$205,0)),"")</f>
        <v/>
      </c>
      <c r="E335">
        <f>IF(D335="","",IFERROR(VLOOKUP(D335,資格マスタ!$A:$B,2,FALSE),D335))</f>
        <v/>
      </c>
      <c r="F335">
        <f>IF(E335="","",IF(C335="",DATE(9999,1,1),C335))</f>
        <v/>
      </c>
      <c r="G335">
        <f>IF(E335="","",COUNTIFS($F$327:$F$338,"&lt;"&amp;F335,$F$327:$F$338,"&lt;&gt;")+COUNTIFS($F$327:$F$338,F335,$B$327:$B$338,"&lt;"&amp;B335)+1)</f>
        <v/>
      </c>
      <c r="H335">
        <f>IF(OR(E335="",C335=""),"",IF(C335&gt;=DATE(2019,5,1),"令和"&amp;(YEAR(C335)-2018),IF(C335&gt;=DATE(1989,1,8),"平成"&amp;(YEAR(C335)-1988),"昭和"&amp;(YEAR(C335)-1925)))&amp;"年"&amp;MONTH(C335)&amp;"月")</f>
        <v/>
      </c>
    </row>
    <row r="336">
      <c r="A336" t="n">
        <v>28</v>
      </c>
      <c r="B336" t="n">
        <v>10</v>
      </c>
      <c r="C336">
        <f>IFERROR(INDEX(資格取込!$S$6:$S$205,MATCH(28&amp;"_"&amp;4,資格取込!$Z$6:$Z$205,0)),"")</f>
        <v/>
      </c>
      <c r="D336">
        <f>IFERROR(INDEX(資格取込!$R$6:$R$205,MATCH(28&amp;"_"&amp;4,資格取込!$Z$6:$Z$205,0)),"")</f>
        <v/>
      </c>
      <c r="E336">
        <f>IF(D336="","",IFERROR(VLOOKUP(D336,資格マスタ!$A:$B,2,FALSE),D336))</f>
        <v/>
      </c>
      <c r="F336">
        <f>IF(E336="","",IF(C336="",DATE(9999,1,1),C336))</f>
        <v/>
      </c>
      <c r="G336">
        <f>IF(E336="","",COUNTIFS($F$327:$F$338,"&lt;"&amp;F336,$F$327:$F$338,"&lt;&gt;")+COUNTIFS($F$327:$F$338,F336,$B$327:$B$338,"&lt;"&amp;B336)+1)</f>
        <v/>
      </c>
      <c r="H336">
        <f>IF(OR(E336="",C336=""),"",IF(C336&gt;=DATE(2019,5,1),"令和"&amp;(YEAR(C336)-2018),IF(C336&gt;=DATE(1989,1,8),"平成"&amp;(YEAR(C336)-1988),"昭和"&amp;(YEAR(C336)-1925)))&amp;"年"&amp;MONTH(C336)&amp;"月")</f>
        <v/>
      </c>
    </row>
    <row r="337">
      <c r="A337" t="n">
        <v>28</v>
      </c>
      <c r="B337" t="n">
        <v>11</v>
      </c>
      <c r="C337">
        <f>IFERROR(INDEX(資格取込!$S$6:$S$205,MATCH(28&amp;"_"&amp;5,資格取込!$Z$6:$Z$205,0)),"")</f>
        <v/>
      </c>
      <c r="D337">
        <f>IFERROR(INDEX(資格取込!$R$6:$R$205,MATCH(28&amp;"_"&amp;5,資格取込!$Z$6:$Z$205,0)),"")</f>
        <v/>
      </c>
      <c r="E337">
        <f>IF(D337="","",IFERROR(VLOOKUP(D337,資格マスタ!$A:$B,2,FALSE),D337))</f>
        <v/>
      </c>
      <c r="F337">
        <f>IF(E337="","",IF(C337="",DATE(9999,1,1),C337))</f>
        <v/>
      </c>
      <c r="G337">
        <f>IF(E337="","",COUNTIFS($F$327:$F$338,"&lt;"&amp;F337,$F$327:$F$338,"&lt;&gt;")+COUNTIFS($F$327:$F$338,F337,$B$327:$B$338,"&lt;"&amp;B337)+1)</f>
        <v/>
      </c>
      <c r="H337">
        <f>IF(OR(E337="",C337=""),"",IF(C337&gt;=DATE(2019,5,1),"令和"&amp;(YEAR(C337)-2018),IF(C337&gt;=DATE(1989,1,8),"平成"&amp;(YEAR(C337)-1988),"昭和"&amp;(YEAR(C337)-1925)))&amp;"年"&amp;MONTH(C337)&amp;"月")</f>
        <v/>
      </c>
    </row>
    <row r="338">
      <c r="A338" t="n">
        <v>28</v>
      </c>
      <c r="B338" t="n">
        <v>12</v>
      </c>
      <c r="C338">
        <f>IFERROR(INDEX(資格取込!$S$6:$S$205,MATCH(28&amp;"_"&amp;6,資格取込!$Z$6:$Z$205,0)),"")</f>
        <v/>
      </c>
      <c r="D338">
        <f>IFERROR(INDEX(資格取込!$R$6:$R$205,MATCH(28&amp;"_"&amp;6,資格取込!$Z$6:$Z$205,0)),"")</f>
        <v/>
      </c>
      <c r="E338">
        <f>IF(D338="","",IFERROR(VLOOKUP(D338,資格マスタ!$A:$B,2,FALSE),D338))</f>
        <v/>
      </c>
      <c r="F338">
        <f>IF(E338="","",IF(C338="",DATE(9999,1,1),C338))</f>
        <v/>
      </c>
      <c r="G338">
        <f>IF(E338="","",COUNTIFS($F$327:$F$338,"&lt;"&amp;F338,$F$327:$F$338,"&lt;&gt;")+COUNTIFS($F$327:$F$338,F338,$B$327:$B$338,"&lt;"&amp;B338)+1)</f>
        <v/>
      </c>
      <c r="H338">
        <f>IF(OR(E338="",C338=""),"",IF(C338&gt;=DATE(2019,5,1),"令和"&amp;(YEAR(C338)-2018),IF(C338&gt;=DATE(1989,1,8),"平成"&amp;(YEAR(C338)-1988),"昭和"&amp;(YEAR(C338)-1925)))&amp;"年"&amp;MONTH(C338)&amp;"月")</f>
        <v/>
      </c>
    </row>
    <row r="339">
      <c r="A339" t="n">
        <v>29</v>
      </c>
      <c r="B339" t="n">
        <v>1</v>
      </c>
      <c r="C339" s="132">
        <f>IFERROR(IF(ISNUMBER(入力!O33),入力!O33,DATEVALUE(入力!O33)),"")</f>
        <v/>
      </c>
      <c r="D339">
        <f>IF(入力!N33="","",入力!N33)</f>
        <v/>
      </c>
      <c r="E339">
        <f>IF(D339="","",IFERROR(VLOOKUP(D339,資格マスタ!$A:$B,2,FALSE),D339))</f>
        <v/>
      </c>
      <c r="F339">
        <f>IF(E339="","",IF(C339="",DATE(9999,1,1),C339))</f>
        <v/>
      </c>
      <c r="G339">
        <f>IF(E339="","",COUNTIFS($F$339:$F$350,"&lt;"&amp;F339,$F$339:$F$350,"&lt;&gt;")+COUNTIFS($F$339:$F$350,F339,$B$339:$B$350,"&lt;"&amp;B339)+1)</f>
        <v/>
      </c>
      <c r="H339">
        <f>IF(OR(E339="",C339=""),"",IF(C339&gt;=DATE(2019,5,1),"令和"&amp;(YEAR(C339)-2018),IF(C339&gt;=DATE(1989,1,8),"平成"&amp;(YEAR(C339)-1988),"昭和"&amp;(YEAR(C339)-1925)))&amp;"年"&amp;MONTH(C339)&amp;"月")</f>
        <v/>
      </c>
    </row>
    <row r="340">
      <c r="A340" t="n">
        <v>29</v>
      </c>
      <c r="B340" t="n">
        <v>2</v>
      </c>
      <c r="C340">
        <f>IFERROR(IF(ISNUMBER(入力!Q33),入力!Q33,DATEVALUE(入力!Q33)),"")</f>
        <v/>
      </c>
      <c r="D340">
        <f>IF(入力!P33="","",入力!P33)</f>
        <v/>
      </c>
      <c r="E340">
        <f>IF(D340="","",IFERROR(VLOOKUP(D340,資格マスタ!$A:$B,2,FALSE),D340))</f>
        <v/>
      </c>
      <c r="F340">
        <f>IF(E340="","",IF(C340="",DATE(9999,1,1),C340))</f>
        <v/>
      </c>
      <c r="G340">
        <f>IF(E340="","",COUNTIFS($F$339:$F$350,"&lt;"&amp;F340,$F$339:$F$350,"&lt;&gt;")+COUNTIFS($F$339:$F$350,F340,$B$339:$B$350,"&lt;"&amp;B340)+1)</f>
        <v/>
      </c>
      <c r="H340">
        <f>IF(OR(E340="",C340=""),"",IF(C340&gt;=DATE(2019,5,1),"令和"&amp;(YEAR(C340)-2018),IF(C340&gt;=DATE(1989,1,8),"平成"&amp;(YEAR(C340)-1988),"昭和"&amp;(YEAR(C340)-1925)))&amp;"年"&amp;MONTH(C340)&amp;"月")</f>
        <v/>
      </c>
    </row>
    <row r="341">
      <c r="A341" t="n">
        <v>29</v>
      </c>
      <c r="B341" t="n">
        <v>3</v>
      </c>
      <c r="C341">
        <f>IFERROR(IF(ISNUMBER(入力!S33),入力!S33,DATEVALUE(入力!S33)),"")</f>
        <v/>
      </c>
      <c r="D341">
        <f>IF(入力!R33="","",入力!R33)</f>
        <v/>
      </c>
      <c r="E341">
        <f>IF(D341="","",IFERROR(VLOOKUP(D341,資格マスタ!$A:$B,2,FALSE),D341))</f>
        <v/>
      </c>
      <c r="F341">
        <f>IF(E341="","",IF(C341="",DATE(9999,1,1),C341))</f>
        <v/>
      </c>
      <c r="G341">
        <f>IF(E341="","",COUNTIFS($F$339:$F$350,"&lt;"&amp;F341,$F$339:$F$350,"&lt;&gt;")+COUNTIFS($F$339:$F$350,F341,$B$339:$B$350,"&lt;"&amp;B341)+1)</f>
        <v/>
      </c>
      <c r="H341">
        <f>IF(OR(E341="",C341=""),"",IF(C341&gt;=DATE(2019,5,1),"令和"&amp;(YEAR(C341)-2018),IF(C341&gt;=DATE(1989,1,8),"平成"&amp;(YEAR(C341)-1988),"昭和"&amp;(YEAR(C341)-1925)))&amp;"年"&amp;MONTH(C341)&amp;"月")</f>
        <v/>
      </c>
    </row>
    <row r="342">
      <c r="A342" t="n">
        <v>29</v>
      </c>
      <c r="B342" t="n">
        <v>4</v>
      </c>
      <c r="C342">
        <f>IFERROR(IF(ISNUMBER(入力!U33),入力!U33,DATEVALUE(入力!U33)),"")</f>
        <v/>
      </c>
      <c r="D342">
        <f>IF(入力!T33="","",入力!T33)</f>
        <v/>
      </c>
      <c r="E342">
        <f>IF(D342="","",IFERROR(VLOOKUP(D342,資格マスタ!$A:$B,2,FALSE),D342))</f>
        <v/>
      </c>
      <c r="F342">
        <f>IF(E342="","",IF(C342="",DATE(9999,1,1),C342))</f>
        <v/>
      </c>
      <c r="G342">
        <f>IF(E342="","",COUNTIFS($F$339:$F$350,"&lt;"&amp;F342,$F$339:$F$350,"&lt;&gt;")+COUNTIFS($F$339:$F$350,F342,$B$339:$B$350,"&lt;"&amp;B342)+1)</f>
        <v/>
      </c>
      <c r="H342">
        <f>IF(OR(E342="",C342=""),"",IF(C342&gt;=DATE(2019,5,1),"令和"&amp;(YEAR(C342)-2018),IF(C342&gt;=DATE(1989,1,8),"平成"&amp;(YEAR(C342)-1988),"昭和"&amp;(YEAR(C342)-1925)))&amp;"年"&amp;MONTH(C342)&amp;"月")</f>
        <v/>
      </c>
    </row>
    <row r="343">
      <c r="A343" t="n">
        <v>29</v>
      </c>
      <c r="B343" t="n">
        <v>5</v>
      </c>
      <c r="C343">
        <f>IFERROR(IF(ISNUMBER(入力!W33),入力!W33,DATEVALUE(入力!W33)),"")</f>
        <v/>
      </c>
      <c r="D343">
        <f>IF(入力!V33="","",入力!V33)</f>
        <v/>
      </c>
      <c r="E343">
        <f>IF(D343="","",IFERROR(VLOOKUP(D343,資格マスタ!$A:$B,2,FALSE),D343))</f>
        <v/>
      </c>
      <c r="F343">
        <f>IF(E343="","",IF(C343="",DATE(9999,1,1),C343))</f>
        <v/>
      </c>
      <c r="G343">
        <f>IF(E343="","",COUNTIFS($F$339:$F$350,"&lt;"&amp;F343,$F$339:$F$350,"&lt;&gt;")+COUNTIFS($F$339:$F$350,F343,$B$339:$B$350,"&lt;"&amp;B343)+1)</f>
        <v/>
      </c>
      <c r="H343">
        <f>IF(OR(E343="",C343=""),"",IF(C343&gt;=DATE(2019,5,1),"令和"&amp;(YEAR(C343)-2018),IF(C343&gt;=DATE(1989,1,8),"平成"&amp;(YEAR(C343)-1988),"昭和"&amp;(YEAR(C343)-1925)))&amp;"年"&amp;MONTH(C343)&amp;"月")</f>
        <v/>
      </c>
    </row>
    <row r="344">
      <c r="A344" t="n">
        <v>29</v>
      </c>
      <c r="B344" t="n">
        <v>6</v>
      </c>
      <c r="C344">
        <f>IFERROR(IF(ISNUMBER(入力!Y33),入力!Y33,DATEVALUE(入力!Y33)),"")</f>
        <v/>
      </c>
      <c r="D344">
        <f>IF(入力!X33="","",入力!X33)</f>
        <v/>
      </c>
      <c r="E344">
        <f>IF(D344="","",IFERROR(VLOOKUP(D344,資格マスタ!$A:$B,2,FALSE),D344))</f>
        <v/>
      </c>
      <c r="F344">
        <f>IF(E344="","",IF(C344="",DATE(9999,1,1),C344))</f>
        <v/>
      </c>
      <c r="G344">
        <f>IF(E344="","",COUNTIFS($F$339:$F$350,"&lt;"&amp;F344,$F$339:$F$350,"&lt;&gt;")+COUNTIFS($F$339:$F$350,F344,$B$339:$B$350,"&lt;"&amp;B344)+1)</f>
        <v/>
      </c>
      <c r="H344">
        <f>IF(OR(E344="",C344=""),"",IF(C344&gt;=DATE(2019,5,1),"令和"&amp;(YEAR(C344)-2018),IF(C344&gt;=DATE(1989,1,8),"平成"&amp;(YEAR(C344)-1988),"昭和"&amp;(YEAR(C344)-1925)))&amp;"年"&amp;MONTH(C344)&amp;"月")</f>
        <v/>
      </c>
    </row>
    <row r="345">
      <c r="A345" t="n">
        <v>29</v>
      </c>
      <c r="B345" t="n">
        <v>7</v>
      </c>
      <c r="C345">
        <f>IFERROR(INDEX(資格取込!$S$6:$S$205,MATCH(29&amp;"_"&amp;1,資格取込!$Z$6:$Z$205,0)),"")</f>
        <v/>
      </c>
      <c r="D345">
        <f>IFERROR(INDEX(資格取込!$R$6:$R$205,MATCH(29&amp;"_"&amp;1,資格取込!$Z$6:$Z$205,0)),"")</f>
        <v/>
      </c>
      <c r="E345">
        <f>IF(D345="","",IFERROR(VLOOKUP(D345,資格マスタ!$A:$B,2,FALSE),D345))</f>
        <v/>
      </c>
      <c r="F345">
        <f>IF(E345="","",IF(C345="",DATE(9999,1,1),C345))</f>
        <v/>
      </c>
      <c r="G345">
        <f>IF(E345="","",COUNTIFS($F$339:$F$350,"&lt;"&amp;F345,$F$339:$F$350,"&lt;&gt;")+COUNTIFS($F$339:$F$350,F345,$B$339:$B$350,"&lt;"&amp;B345)+1)</f>
        <v/>
      </c>
      <c r="H345">
        <f>IF(OR(E345="",C345=""),"",IF(C345&gt;=DATE(2019,5,1),"令和"&amp;(YEAR(C345)-2018),IF(C345&gt;=DATE(1989,1,8),"平成"&amp;(YEAR(C345)-1988),"昭和"&amp;(YEAR(C345)-1925)))&amp;"年"&amp;MONTH(C345)&amp;"月")</f>
        <v/>
      </c>
    </row>
    <row r="346">
      <c r="A346" t="n">
        <v>29</v>
      </c>
      <c r="B346" t="n">
        <v>8</v>
      </c>
      <c r="C346">
        <f>IFERROR(INDEX(資格取込!$S$6:$S$205,MATCH(29&amp;"_"&amp;2,資格取込!$Z$6:$Z$205,0)),"")</f>
        <v/>
      </c>
      <c r="D346">
        <f>IFERROR(INDEX(資格取込!$R$6:$R$205,MATCH(29&amp;"_"&amp;2,資格取込!$Z$6:$Z$205,0)),"")</f>
        <v/>
      </c>
      <c r="E346">
        <f>IF(D346="","",IFERROR(VLOOKUP(D346,資格マスタ!$A:$B,2,FALSE),D346))</f>
        <v/>
      </c>
      <c r="F346">
        <f>IF(E346="","",IF(C346="",DATE(9999,1,1),C346))</f>
        <v/>
      </c>
      <c r="G346">
        <f>IF(E346="","",COUNTIFS($F$339:$F$350,"&lt;"&amp;F346,$F$339:$F$350,"&lt;&gt;")+COUNTIFS($F$339:$F$350,F346,$B$339:$B$350,"&lt;"&amp;B346)+1)</f>
        <v/>
      </c>
      <c r="H346">
        <f>IF(OR(E346="",C346=""),"",IF(C346&gt;=DATE(2019,5,1),"令和"&amp;(YEAR(C346)-2018),IF(C346&gt;=DATE(1989,1,8),"平成"&amp;(YEAR(C346)-1988),"昭和"&amp;(YEAR(C346)-1925)))&amp;"年"&amp;MONTH(C346)&amp;"月")</f>
        <v/>
      </c>
    </row>
    <row r="347">
      <c r="A347" t="n">
        <v>29</v>
      </c>
      <c r="B347" t="n">
        <v>9</v>
      </c>
      <c r="C347">
        <f>IFERROR(INDEX(資格取込!$S$6:$S$205,MATCH(29&amp;"_"&amp;3,資格取込!$Z$6:$Z$205,0)),"")</f>
        <v/>
      </c>
      <c r="D347">
        <f>IFERROR(INDEX(資格取込!$R$6:$R$205,MATCH(29&amp;"_"&amp;3,資格取込!$Z$6:$Z$205,0)),"")</f>
        <v/>
      </c>
      <c r="E347">
        <f>IF(D347="","",IFERROR(VLOOKUP(D347,資格マスタ!$A:$B,2,FALSE),D347))</f>
        <v/>
      </c>
      <c r="F347">
        <f>IF(E347="","",IF(C347="",DATE(9999,1,1),C347))</f>
        <v/>
      </c>
      <c r="G347">
        <f>IF(E347="","",COUNTIFS($F$339:$F$350,"&lt;"&amp;F347,$F$339:$F$350,"&lt;&gt;")+COUNTIFS($F$339:$F$350,F347,$B$339:$B$350,"&lt;"&amp;B347)+1)</f>
        <v/>
      </c>
      <c r="H347">
        <f>IF(OR(E347="",C347=""),"",IF(C347&gt;=DATE(2019,5,1),"令和"&amp;(YEAR(C347)-2018),IF(C347&gt;=DATE(1989,1,8),"平成"&amp;(YEAR(C347)-1988),"昭和"&amp;(YEAR(C347)-1925)))&amp;"年"&amp;MONTH(C347)&amp;"月")</f>
        <v/>
      </c>
    </row>
    <row r="348">
      <c r="A348" t="n">
        <v>29</v>
      </c>
      <c r="B348" t="n">
        <v>10</v>
      </c>
      <c r="C348">
        <f>IFERROR(INDEX(資格取込!$S$6:$S$205,MATCH(29&amp;"_"&amp;4,資格取込!$Z$6:$Z$205,0)),"")</f>
        <v/>
      </c>
      <c r="D348">
        <f>IFERROR(INDEX(資格取込!$R$6:$R$205,MATCH(29&amp;"_"&amp;4,資格取込!$Z$6:$Z$205,0)),"")</f>
        <v/>
      </c>
      <c r="E348">
        <f>IF(D348="","",IFERROR(VLOOKUP(D348,資格マスタ!$A:$B,2,FALSE),D348))</f>
        <v/>
      </c>
      <c r="F348">
        <f>IF(E348="","",IF(C348="",DATE(9999,1,1),C348))</f>
        <v/>
      </c>
      <c r="G348">
        <f>IF(E348="","",COUNTIFS($F$339:$F$350,"&lt;"&amp;F348,$F$339:$F$350,"&lt;&gt;")+COUNTIFS($F$339:$F$350,F348,$B$339:$B$350,"&lt;"&amp;B348)+1)</f>
        <v/>
      </c>
      <c r="H348">
        <f>IF(OR(E348="",C348=""),"",IF(C348&gt;=DATE(2019,5,1),"令和"&amp;(YEAR(C348)-2018),IF(C348&gt;=DATE(1989,1,8),"平成"&amp;(YEAR(C348)-1988),"昭和"&amp;(YEAR(C348)-1925)))&amp;"年"&amp;MONTH(C348)&amp;"月")</f>
        <v/>
      </c>
    </row>
    <row r="349">
      <c r="A349" t="n">
        <v>29</v>
      </c>
      <c r="B349" t="n">
        <v>11</v>
      </c>
      <c r="C349">
        <f>IFERROR(INDEX(資格取込!$S$6:$S$205,MATCH(29&amp;"_"&amp;5,資格取込!$Z$6:$Z$205,0)),"")</f>
        <v/>
      </c>
      <c r="D349">
        <f>IFERROR(INDEX(資格取込!$R$6:$R$205,MATCH(29&amp;"_"&amp;5,資格取込!$Z$6:$Z$205,0)),"")</f>
        <v/>
      </c>
      <c r="E349">
        <f>IF(D349="","",IFERROR(VLOOKUP(D349,資格マスタ!$A:$B,2,FALSE),D349))</f>
        <v/>
      </c>
      <c r="F349">
        <f>IF(E349="","",IF(C349="",DATE(9999,1,1),C349))</f>
        <v/>
      </c>
      <c r="G349">
        <f>IF(E349="","",COUNTIFS($F$339:$F$350,"&lt;"&amp;F349,$F$339:$F$350,"&lt;&gt;")+COUNTIFS($F$339:$F$350,F349,$B$339:$B$350,"&lt;"&amp;B349)+1)</f>
        <v/>
      </c>
      <c r="H349">
        <f>IF(OR(E349="",C349=""),"",IF(C349&gt;=DATE(2019,5,1),"令和"&amp;(YEAR(C349)-2018),IF(C349&gt;=DATE(1989,1,8),"平成"&amp;(YEAR(C349)-1988),"昭和"&amp;(YEAR(C349)-1925)))&amp;"年"&amp;MONTH(C349)&amp;"月")</f>
        <v/>
      </c>
    </row>
    <row r="350">
      <c r="A350" t="n">
        <v>29</v>
      </c>
      <c r="B350" t="n">
        <v>12</v>
      </c>
      <c r="C350">
        <f>IFERROR(INDEX(資格取込!$S$6:$S$205,MATCH(29&amp;"_"&amp;6,資格取込!$Z$6:$Z$205,0)),"")</f>
        <v/>
      </c>
      <c r="D350">
        <f>IFERROR(INDEX(資格取込!$R$6:$R$205,MATCH(29&amp;"_"&amp;6,資格取込!$Z$6:$Z$205,0)),"")</f>
        <v/>
      </c>
      <c r="E350">
        <f>IF(D350="","",IFERROR(VLOOKUP(D350,資格マスタ!$A:$B,2,FALSE),D350))</f>
        <v/>
      </c>
      <c r="F350">
        <f>IF(E350="","",IF(C350="",DATE(9999,1,1),C350))</f>
        <v/>
      </c>
      <c r="G350">
        <f>IF(E350="","",COUNTIFS($F$339:$F$350,"&lt;"&amp;F350,$F$339:$F$350,"&lt;&gt;")+COUNTIFS($F$339:$F$350,F350,$B$339:$B$350,"&lt;"&amp;B350)+1)</f>
        <v/>
      </c>
      <c r="H350">
        <f>IF(OR(E350="",C350=""),"",IF(C350&gt;=DATE(2019,5,1),"令和"&amp;(YEAR(C350)-2018),IF(C350&gt;=DATE(1989,1,8),"平成"&amp;(YEAR(C350)-1988),"昭和"&amp;(YEAR(C350)-1925)))&amp;"年"&amp;MONTH(C350)&amp;"月")</f>
        <v/>
      </c>
    </row>
    <row r="351">
      <c r="A351" t="n">
        <v>30</v>
      </c>
      <c r="B351" t="n">
        <v>1</v>
      </c>
      <c r="C351" s="132">
        <f>IFERROR(IF(ISNUMBER(入力!O34),入力!O34,DATEVALUE(入力!O34)),"")</f>
        <v/>
      </c>
      <c r="D351">
        <f>IF(入力!N34="","",入力!N34)</f>
        <v/>
      </c>
      <c r="E351">
        <f>IF(D351="","",IFERROR(VLOOKUP(D351,資格マスタ!$A:$B,2,FALSE),D351))</f>
        <v/>
      </c>
      <c r="F351">
        <f>IF(E351="","",IF(C351="",DATE(9999,1,1),C351))</f>
        <v/>
      </c>
      <c r="G351">
        <f>IF(E351="","",COUNTIFS($F$351:$F$362,"&lt;"&amp;F351,$F$351:$F$362,"&lt;&gt;")+COUNTIFS($F$351:$F$362,F351,$B$351:$B$362,"&lt;"&amp;B351)+1)</f>
        <v/>
      </c>
      <c r="H351">
        <f>IF(OR(E351="",C351=""),"",IF(C351&gt;=DATE(2019,5,1),"令和"&amp;(YEAR(C351)-2018),IF(C351&gt;=DATE(1989,1,8),"平成"&amp;(YEAR(C351)-1988),"昭和"&amp;(YEAR(C351)-1925)))&amp;"年"&amp;MONTH(C351)&amp;"月")</f>
        <v/>
      </c>
    </row>
    <row r="352">
      <c r="A352" t="n">
        <v>30</v>
      </c>
      <c r="B352" t="n">
        <v>2</v>
      </c>
      <c r="C352">
        <f>IFERROR(IF(ISNUMBER(入力!Q34),入力!Q34,DATEVALUE(入力!Q34)),"")</f>
        <v/>
      </c>
      <c r="D352">
        <f>IF(入力!P34="","",入力!P34)</f>
        <v/>
      </c>
      <c r="E352">
        <f>IF(D352="","",IFERROR(VLOOKUP(D352,資格マスタ!$A:$B,2,FALSE),D352))</f>
        <v/>
      </c>
      <c r="F352">
        <f>IF(E352="","",IF(C352="",DATE(9999,1,1),C352))</f>
        <v/>
      </c>
      <c r="G352">
        <f>IF(E352="","",COUNTIFS($F$351:$F$362,"&lt;"&amp;F352,$F$351:$F$362,"&lt;&gt;")+COUNTIFS($F$351:$F$362,F352,$B$351:$B$362,"&lt;"&amp;B352)+1)</f>
        <v/>
      </c>
      <c r="H352">
        <f>IF(OR(E352="",C352=""),"",IF(C352&gt;=DATE(2019,5,1),"令和"&amp;(YEAR(C352)-2018),IF(C352&gt;=DATE(1989,1,8),"平成"&amp;(YEAR(C352)-1988),"昭和"&amp;(YEAR(C352)-1925)))&amp;"年"&amp;MONTH(C352)&amp;"月")</f>
        <v/>
      </c>
    </row>
    <row r="353">
      <c r="A353" t="n">
        <v>30</v>
      </c>
      <c r="B353" t="n">
        <v>3</v>
      </c>
      <c r="C353">
        <f>IFERROR(IF(ISNUMBER(入力!S34),入力!S34,DATEVALUE(入力!S34)),"")</f>
        <v/>
      </c>
      <c r="D353">
        <f>IF(入力!R34="","",入力!R34)</f>
        <v/>
      </c>
      <c r="E353">
        <f>IF(D353="","",IFERROR(VLOOKUP(D353,資格マスタ!$A:$B,2,FALSE),D353))</f>
        <v/>
      </c>
      <c r="F353">
        <f>IF(E353="","",IF(C353="",DATE(9999,1,1),C353))</f>
        <v/>
      </c>
      <c r="G353">
        <f>IF(E353="","",COUNTIFS($F$351:$F$362,"&lt;"&amp;F353,$F$351:$F$362,"&lt;&gt;")+COUNTIFS($F$351:$F$362,F353,$B$351:$B$362,"&lt;"&amp;B353)+1)</f>
        <v/>
      </c>
      <c r="H353">
        <f>IF(OR(E353="",C353=""),"",IF(C353&gt;=DATE(2019,5,1),"令和"&amp;(YEAR(C353)-2018),IF(C353&gt;=DATE(1989,1,8),"平成"&amp;(YEAR(C353)-1988),"昭和"&amp;(YEAR(C353)-1925)))&amp;"年"&amp;MONTH(C353)&amp;"月")</f>
        <v/>
      </c>
    </row>
    <row r="354">
      <c r="A354" t="n">
        <v>30</v>
      </c>
      <c r="B354" t="n">
        <v>4</v>
      </c>
      <c r="C354">
        <f>IFERROR(IF(ISNUMBER(入力!U34),入力!U34,DATEVALUE(入力!U34)),"")</f>
        <v/>
      </c>
      <c r="D354">
        <f>IF(入力!T34="","",入力!T34)</f>
        <v/>
      </c>
      <c r="E354">
        <f>IF(D354="","",IFERROR(VLOOKUP(D354,資格マスタ!$A:$B,2,FALSE),D354))</f>
        <v/>
      </c>
      <c r="F354">
        <f>IF(E354="","",IF(C354="",DATE(9999,1,1),C354))</f>
        <v/>
      </c>
      <c r="G354">
        <f>IF(E354="","",COUNTIFS($F$351:$F$362,"&lt;"&amp;F354,$F$351:$F$362,"&lt;&gt;")+COUNTIFS($F$351:$F$362,F354,$B$351:$B$362,"&lt;"&amp;B354)+1)</f>
        <v/>
      </c>
      <c r="H354">
        <f>IF(OR(E354="",C354=""),"",IF(C354&gt;=DATE(2019,5,1),"令和"&amp;(YEAR(C354)-2018),IF(C354&gt;=DATE(1989,1,8),"平成"&amp;(YEAR(C354)-1988),"昭和"&amp;(YEAR(C354)-1925)))&amp;"年"&amp;MONTH(C354)&amp;"月")</f>
        <v/>
      </c>
    </row>
    <row r="355">
      <c r="A355" t="n">
        <v>30</v>
      </c>
      <c r="B355" t="n">
        <v>5</v>
      </c>
      <c r="C355">
        <f>IFERROR(IF(ISNUMBER(入力!W34),入力!W34,DATEVALUE(入力!W34)),"")</f>
        <v/>
      </c>
      <c r="D355">
        <f>IF(入力!V34="","",入力!V34)</f>
        <v/>
      </c>
      <c r="E355">
        <f>IF(D355="","",IFERROR(VLOOKUP(D355,資格マスタ!$A:$B,2,FALSE),D355))</f>
        <v/>
      </c>
      <c r="F355">
        <f>IF(E355="","",IF(C355="",DATE(9999,1,1),C355))</f>
        <v/>
      </c>
      <c r="G355">
        <f>IF(E355="","",COUNTIFS($F$351:$F$362,"&lt;"&amp;F355,$F$351:$F$362,"&lt;&gt;")+COUNTIFS($F$351:$F$362,F355,$B$351:$B$362,"&lt;"&amp;B355)+1)</f>
        <v/>
      </c>
      <c r="H355">
        <f>IF(OR(E355="",C355=""),"",IF(C355&gt;=DATE(2019,5,1),"令和"&amp;(YEAR(C355)-2018),IF(C355&gt;=DATE(1989,1,8),"平成"&amp;(YEAR(C355)-1988),"昭和"&amp;(YEAR(C355)-1925)))&amp;"年"&amp;MONTH(C355)&amp;"月")</f>
        <v/>
      </c>
    </row>
    <row r="356">
      <c r="A356" t="n">
        <v>30</v>
      </c>
      <c r="B356" t="n">
        <v>6</v>
      </c>
      <c r="C356">
        <f>IFERROR(IF(ISNUMBER(入力!Y34),入力!Y34,DATEVALUE(入力!Y34)),"")</f>
        <v/>
      </c>
      <c r="D356">
        <f>IF(入力!X34="","",入力!X34)</f>
        <v/>
      </c>
      <c r="E356">
        <f>IF(D356="","",IFERROR(VLOOKUP(D356,資格マスタ!$A:$B,2,FALSE),D356))</f>
        <v/>
      </c>
      <c r="F356">
        <f>IF(E356="","",IF(C356="",DATE(9999,1,1),C356))</f>
        <v/>
      </c>
      <c r="G356">
        <f>IF(E356="","",COUNTIFS($F$351:$F$362,"&lt;"&amp;F356,$F$351:$F$362,"&lt;&gt;")+COUNTIFS($F$351:$F$362,F356,$B$351:$B$362,"&lt;"&amp;B356)+1)</f>
        <v/>
      </c>
      <c r="H356">
        <f>IF(OR(E356="",C356=""),"",IF(C356&gt;=DATE(2019,5,1),"令和"&amp;(YEAR(C356)-2018),IF(C356&gt;=DATE(1989,1,8),"平成"&amp;(YEAR(C356)-1988),"昭和"&amp;(YEAR(C356)-1925)))&amp;"年"&amp;MONTH(C356)&amp;"月")</f>
        <v/>
      </c>
    </row>
    <row r="357">
      <c r="A357" t="n">
        <v>30</v>
      </c>
      <c r="B357" t="n">
        <v>7</v>
      </c>
      <c r="C357">
        <f>IFERROR(INDEX(資格取込!$S$6:$S$205,MATCH(30&amp;"_"&amp;1,資格取込!$Z$6:$Z$205,0)),"")</f>
        <v/>
      </c>
      <c r="D357">
        <f>IFERROR(INDEX(資格取込!$R$6:$R$205,MATCH(30&amp;"_"&amp;1,資格取込!$Z$6:$Z$205,0)),"")</f>
        <v/>
      </c>
      <c r="E357">
        <f>IF(D357="","",IFERROR(VLOOKUP(D357,資格マスタ!$A:$B,2,FALSE),D357))</f>
        <v/>
      </c>
      <c r="F357">
        <f>IF(E357="","",IF(C357="",DATE(9999,1,1),C357))</f>
        <v/>
      </c>
      <c r="G357">
        <f>IF(E357="","",COUNTIFS($F$351:$F$362,"&lt;"&amp;F357,$F$351:$F$362,"&lt;&gt;")+COUNTIFS($F$351:$F$362,F357,$B$351:$B$362,"&lt;"&amp;B357)+1)</f>
        <v/>
      </c>
      <c r="H357">
        <f>IF(OR(E357="",C357=""),"",IF(C357&gt;=DATE(2019,5,1),"令和"&amp;(YEAR(C357)-2018),IF(C357&gt;=DATE(1989,1,8),"平成"&amp;(YEAR(C357)-1988),"昭和"&amp;(YEAR(C357)-1925)))&amp;"年"&amp;MONTH(C357)&amp;"月")</f>
        <v/>
      </c>
    </row>
    <row r="358">
      <c r="A358" t="n">
        <v>30</v>
      </c>
      <c r="B358" t="n">
        <v>8</v>
      </c>
      <c r="C358">
        <f>IFERROR(INDEX(資格取込!$S$6:$S$205,MATCH(30&amp;"_"&amp;2,資格取込!$Z$6:$Z$205,0)),"")</f>
        <v/>
      </c>
      <c r="D358">
        <f>IFERROR(INDEX(資格取込!$R$6:$R$205,MATCH(30&amp;"_"&amp;2,資格取込!$Z$6:$Z$205,0)),"")</f>
        <v/>
      </c>
      <c r="E358">
        <f>IF(D358="","",IFERROR(VLOOKUP(D358,資格マスタ!$A:$B,2,FALSE),D358))</f>
        <v/>
      </c>
      <c r="F358">
        <f>IF(E358="","",IF(C358="",DATE(9999,1,1),C358))</f>
        <v/>
      </c>
      <c r="G358">
        <f>IF(E358="","",COUNTIFS($F$351:$F$362,"&lt;"&amp;F358,$F$351:$F$362,"&lt;&gt;")+COUNTIFS($F$351:$F$362,F358,$B$351:$B$362,"&lt;"&amp;B358)+1)</f>
        <v/>
      </c>
      <c r="H358">
        <f>IF(OR(E358="",C358=""),"",IF(C358&gt;=DATE(2019,5,1),"令和"&amp;(YEAR(C358)-2018),IF(C358&gt;=DATE(1989,1,8),"平成"&amp;(YEAR(C358)-1988),"昭和"&amp;(YEAR(C358)-1925)))&amp;"年"&amp;MONTH(C358)&amp;"月")</f>
        <v/>
      </c>
    </row>
    <row r="359">
      <c r="A359" t="n">
        <v>30</v>
      </c>
      <c r="B359" t="n">
        <v>9</v>
      </c>
      <c r="C359">
        <f>IFERROR(INDEX(資格取込!$S$6:$S$205,MATCH(30&amp;"_"&amp;3,資格取込!$Z$6:$Z$205,0)),"")</f>
        <v/>
      </c>
      <c r="D359">
        <f>IFERROR(INDEX(資格取込!$R$6:$R$205,MATCH(30&amp;"_"&amp;3,資格取込!$Z$6:$Z$205,0)),"")</f>
        <v/>
      </c>
      <c r="E359">
        <f>IF(D359="","",IFERROR(VLOOKUP(D359,資格マスタ!$A:$B,2,FALSE),D359))</f>
        <v/>
      </c>
      <c r="F359">
        <f>IF(E359="","",IF(C359="",DATE(9999,1,1),C359))</f>
        <v/>
      </c>
      <c r="G359">
        <f>IF(E359="","",COUNTIFS($F$351:$F$362,"&lt;"&amp;F359,$F$351:$F$362,"&lt;&gt;")+COUNTIFS($F$351:$F$362,F359,$B$351:$B$362,"&lt;"&amp;B359)+1)</f>
        <v/>
      </c>
      <c r="H359">
        <f>IF(OR(E359="",C359=""),"",IF(C359&gt;=DATE(2019,5,1),"令和"&amp;(YEAR(C359)-2018),IF(C359&gt;=DATE(1989,1,8),"平成"&amp;(YEAR(C359)-1988),"昭和"&amp;(YEAR(C359)-1925)))&amp;"年"&amp;MONTH(C359)&amp;"月")</f>
        <v/>
      </c>
    </row>
    <row r="360">
      <c r="A360" t="n">
        <v>30</v>
      </c>
      <c r="B360" t="n">
        <v>10</v>
      </c>
      <c r="C360">
        <f>IFERROR(INDEX(資格取込!$S$6:$S$205,MATCH(30&amp;"_"&amp;4,資格取込!$Z$6:$Z$205,0)),"")</f>
        <v/>
      </c>
      <c r="D360">
        <f>IFERROR(INDEX(資格取込!$R$6:$R$205,MATCH(30&amp;"_"&amp;4,資格取込!$Z$6:$Z$205,0)),"")</f>
        <v/>
      </c>
      <c r="E360">
        <f>IF(D360="","",IFERROR(VLOOKUP(D360,資格マスタ!$A:$B,2,FALSE),D360))</f>
        <v/>
      </c>
      <c r="F360">
        <f>IF(E360="","",IF(C360="",DATE(9999,1,1),C360))</f>
        <v/>
      </c>
      <c r="G360">
        <f>IF(E360="","",COUNTIFS($F$351:$F$362,"&lt;"&amp;F360,$F$351:$F$362,"&lt;&gt;")+COUNTIFS($F$351:$F$362,F360,$B$351:$B$362,"&lt;"&amp;B360)+1)</f>
        <v/>
      </c>
      <c r="H360">
        <f>IF(OR(E360="",C360=""),"",IF(C360&gt;=DATE(2019,5,1),"令和"&amp;(YEAR(C360)-2018),IF(C360&gt;=DATE(1989,1,8),"平成"&amp;(YEAR(C360)-1988),"昭和"&amp;(YEAR(C360)-1925)))&amp;"年"&amp;MONTH(C360)&amp;"月")</f>
        <v/>
      </c>
    </row>
    <row r="361">
      <c r="A361" t="n">
        <v>30</v>
      </c>
      <c r="B361" t="n">
        <v>11</v>
      </c>
      <c r="C361">
        <f>IFERROR(INDEX(資格取込!$S$6:$S$205,MATCH(30&amp;"_"&amp;5,資格取込!$Z$6:$Z$205,0)),"")</f>
        <v/>
      </c>
      <c r="D361">
        <f>IFERROR(INDEX(資格取込!$R$6:$R$205,MATCH(30&amp;"_"&amp;5,資格取込!$Z$6:$Z$205,0)),"")</f>
        <v/>
      </c>
      <c r="E361">
        <f>IF(D361="","",IFERROR(VLOOKUP(D361,資格マスタ!$A:$B,2,FALSE),D361))</f>
        <v/>
      </c>
      <c r="F361">
        <f>IF(E361="","",IF(C361="",DATE(9999,1,1),C361))</f>
        <v/>
      </c>
      <c r="G361">
        <f>IF(E361="","",COUNTIFS($F$351:$F$362,"&lt;"&amp;F361,$F$351:$F$362,"&lt;&gt;")+COUNTIFS($F$351:$F$362,F361,$B$351:$B$362,"&lt;"&amp;B361)+1)</f>
        <v/>
      </c>
      <c r="H361">
        <f>IF(OR(E361="",C361=""),"",IF(C361&gt;=DATE(2019,5,1),"令和"&amp;(YEAR(C361)-2018),IF(C361&gt;=DATE(1989,1,8),"平成"&amp;(YEAR(C361)-1988),"昭和"&amp;(YEAR(C361)-1925)))&amp;"年"&amp;MONTH(C361)&amp;"月")</f>
        <v/>
      </c>
    </row>
    <row r="362">
      <c r="A362" t="n">
        <v>30</v>
      </c>
      <c r="B362" t="n">
        <v>12</v>
      </c>
      <c r="C362">
        <f>IFERROR(INDEX(資格取込!$S$6:$S$205,MATCH(30&amp;"_"&amp;6,資格取込!$Z$6:$Z$205,0)),"")</f>
        <v/>
      </c>
      <c r="D362">
        <f>IFERROR(INDEX(資格取込!$R$6:$R$205,MATCH(30&amp;"_"&amp;6,資格取込!$Z$6:$Z$205,0)),"")</f>
        <v/>
      </c>
      <c r="E362">
        <f>IF(D362="","",IFERROR(VLOOKUP(D362,資格マスタ!$A:$B,2,FALSE),D362))</f>
        <v/>
      </c>
      <c r="F362">
        <f>IF(E362="","",IF(C362="",DATE(9999,1,1),C362))</f>
        <v/>
      </c>
      <c r="G362">
        <f>IF(E362="","",COUNTIFS($F$351:$F$362,"&lt;"&amp;F362,$F$351:$F$362,"&lt;&gt;")+COUNTIFS($F$351:$F$362,F362,$B$351:$B$362,"&lt;"&amp;B362)+1)</f>
        <v/>
      </c>
      <c r="H362">
        <f>IF(OR(E362="",C362=""),"",IF(C362&gt;=DATE(2019,5,1),"令和"&amp;(YEAR(C362)-2018),IF(C362&gt;=DATE(1989,1,8),"平成"&amp;(YEAR(C362)-1988),"昭和"&amp;(YEAR(C362)-1925)))&amp;"年"&amp;MONTH(C362)&amp;"月")</f>
        <v/>
      </c>
    </row>
    <row r="363">
      <c r="A363" t="n">
        <v>31</v>
      </c>
      <c r="B363" t="n">
        <v>1</v>
      </c>
      <c r="C363" s="132">
        <f>IFERROR(IF(ISNUMBER(入力!O35),入力!O35,DATEVALUE(入力!O35)),"")</f>
        <v/>
      </c>
      <c r="D363">
        <f>IF(入力!N35="","",入力!N35)</f>
        <v/>
      </c>
      <c r="E363">
        <f>IF(D363="","",IFERROR(VLOOKUP(D363,資格マスタ!$A:$B,2,FALSE),D363))</f>
        <v/>
      </c>
      <c r="F363">
        <f>IF(E363="","",IF(C363="",DATE(9999,1,1),C363))</f>
        <v/>
      </c>
      <c r="G363">
        <f>IF(E363="","",COUNTIFS($F$363:$F$374,"&lt;"&amp;F363,$F$363:$F$374,"&lt;&gt;")+COUNTIFS($F$363:$F$374,F363,$B$363:$B$374,"&lt;"&amp;B363)+1)</f>
        <v/>
      </c>
      <c r="H363">
        <f>IF(OR(E363="",C363=""),"",IF(C363&gt;=DATE(2019,5,1),"令和"&amp;(YEAR(C363)-2018),IF(C363&gt;=DATE(1989,1,8),"平成"&amp;(YEAR(C363)-1988),"昭和"&amp;(YEAR(C363)-1925)))&amp;"年"&amp;MONTH(C363)&amp;"月")</f>
        <v/>
      </c>
    </row>
    <row r="364">
      <c r="A364" t="n">
        <v>31</v>
      </c>
      <c r="B364" t="n">
        <v>2</v>
      </c>
      <c r="C364">
        <f>IFERROR(IF(ISNUMBER(入力!Q35),入力!Q35,DATEVALUE(入力!Q35)),"")</f>
        <v/>
      </c>
      <c r="D364">
        <f>IF(入力!P35="","",入力!P35)</f>
        <v/>
      </c>
      <c r="E364">
        <f>IF(D364="","",IFERROR(VLOOKUP(D364,資格マスタ!$A:$B,2,FALSE),D364))</f>
        <v/>
      </c>
      <c r="F364">
        <f>IF(E364="","",IF(C364="",DATE(9999,1,1),C364))</f>
        <v/>
      </c>
      <c r="G364">
        <f>IF(E364="","",COUNTIFS($F$363:$F$374,"&lt;"&amp;F364,$F$363:$F$374,"&lt;&gt;")+COUNTIFS($F$363:$F$374,F364,$B$363:$B$374,"&lt;"&amp;B364)+1)</f>
        <v/>
      </c>
      <c r="H364">
        <f>IF(OR(E364="",C364=""),"",IF(C364&gt;=DATE(2019,5,1),"令和"&amp;(YEAR(C364)-2018),IF(C364&gt;=DATE(1989,1,8),"平成"&amp;(YEAR(C364)-1988),"昭和"&amp;(YEAR(C364)-1925)))&amp;"年"&amp;MONTH(C364)&amp;"月")</f>
        <v/>
      </c>
    </row>
    <row r="365">
      <c r="A365" t="n">
        <v>31</v>
      </c>
      <c r="B365" t="n">
        <v>3</v>
      </c>
      <c r="C365">
        <f>IFERROR(IF(ISNUMBER(入力!S35),入力!S35,DATEVALUE(入力!S35)),"")</f>
        <v/>
      </c>
      <c r="D365">
        <f>IF(入力!R35="","",入力!R35)</f>
        <v/>
      </c>
      <c r="E365">
        <f>IF(D365="","",IFERROR(VLOOKUP(D365,資格マスタ!$A:$B,2,FALSE),D365))</f>
        <v/>
      </c>
      <c r="F365">
        <f>IF(E365="","",IF(C365="",DATE(9999,1,1),C365))</f>
        <v/>
      </c>
      <c r="G365">
        <f>IF(E365="","",COUNTIFS($F$363:$F$374,"&lt;"&amp;F365,$F$363:$F$374,"&lt;&gt;")+COUNTIFS($F$363:$F$374,F365,$B$363:$B$374,"&lt;"&amp;B365)+1)</f>
        <v/>
      </c>
      <c r="H365">
        <f>IF(OR(E365="",C365=""),"",IF(C365&gt;=DATE(2019,5,1),"令和"&amp;(YEAR(C365)-2018),IF(C365&gt;=DATE(1989,1,8),"平成"&amp;(YEAR(C365)-1988),"昭和"&amp;(YEAR(C365)-1925)))&amp;"年"&amp;MONTH(C365)&amp;"月")</f>
        <v/>
      </c>
    </row>
    <row r="366">
      <c r="A366" t="n">
        <v>31</v>
      </c>
      <c r="B366" t="n">
        <v>4</v>
      </c>
      <c r="C366">
        <f>IFERROR(IF(ISNUMBER(入力!U35),入力!U35,DATEVALUE(入力!U35)),"")</f>
        <v/>
      </c>
      <c r="D366">
        <f>IF(入力!T35="","",入力!T35)</f>
        <v/>
      </c>
      <c r="E366">
        <f>IF(D366="","",IFERROR(VLOOKUP(D366,資格マスタ!$A:$B,2,FALSE),D366))</f>
        <v/>
      </c>
      <c r="F366">
        <f>IF(E366="","",IF(C366="",DATE(9999,1,1),C366))</f>
        <v/>
      </c>
      <c r="G366">
        <f>IF(E366="","",COUNTIFS($F$363:$F$374,"&lt;"&amp;F366,$F$363:$F$374,"&lt;&gt;")+COUNTIFS($F$363:$F$374,F366,$B$363:$B$374,"&lt;"&amp;B366)+1)</f>
        <v/>
      </c>
      <c r="H366">
        <f>IF(OR(E366="",C366=""),"",IF(C366&gt;=DATE(2019,5,1),"令和"&amp;(YEAR(C366)-2018),IF(C366&gt;=DATE(1989,1,8),"平成"&amp;(YEAR(C366)-1988),"昭和"&amp;(YEAR(C366)-1925)))&amp;"年"&amp;MONTH(C366)&amp;"月")</f>
        <v/>
      </c>
    </row>
    <row r="367">
      <c r="A367" t="n">
        <v>31</v>
      </c>
      <c r="B367" t="n">
        <v>5</v>
      </c>
      <c r="C367">
        <f>IFERROR(IF(ISNUMBER(入力!W35),入力!W35,DATEVALUE(入力!W35)),"")</f>
        <v/>
      </c>
      <c r="D367">
        <f>IF(入力!V35="","",入力!V35)</f>
        <v/>
      </c>
      <c r="E367">
        <f>IF(D367="","",IFERROR(VLOOKUP(D367,資格マスタ!$A:$B,2,FALSE),D367))</f>
        <v/>
      </c>
      <c r="F367">
        <f>IF(E367="","",IF(C367="",DATE(9999,1,1),C367))</f>
        <v/>
      </c>
      <c r="G367">
        <f>IF(E367="","",COUNTIFS($F$363:$F$374,"&lt;"&amp;F367,$F$363:$F$374,"&lt;&gt;")+COUNTIFS($F$363:$F$374,F367,$B$363:$B$374,"&lt;"&amp;B367)+1)</f>
        <v/>
      </c>
      <c r="H367">
        <f>IF(OR(E367="",C367=""),"",IF(C367&gt;=DATE(2019,5,1),"令和"&amp;(YEAR(C367)-2018),IF(C367&gt;=DATE(1989,1,8),"平成"&amp;(YEAR(C367)-1988),"昭和"&amp;(YEAR(C367)-1925)))&amp;"年"&amp;MONTH(C367)&amp;"月")</f>
        <v/>
      </c>
    </row>
    <row r="368">
      <c r="A368" t="n">
        <v>31</v>
      </c>
      <c r="B368" t="n">
        <v>6</v>
      </c>
      <c r="C368">
        <f>IFERROR(IF(ISNUMBER(入力!Y35),入力!Y35,DATEVALUE(入力!Y35)),"")</f>
        <v/>
      </c>
      <c r="D368">
        <f>IF(入力!X35="","",入力!X35)</f>
        <v/>
      </c>
      <c r="E368">
        <f>IF(D368="","",IFERROR(VLOOKUP(D368,資格マスタ!$A:$B,2,FALSE),D368))</f>
        <v/>
      </c>
      <c r="F368">
        <f>IF(E368="","",IF(C368="",DATE(9999,1,1),C368))</f>
        <v/>
      </c>
      <c r="G368">
        <f>IF(E368="","",COUNTIFS($F$363:$F$374,"&lt;"&amp;F368,$F$363:$F$374,"&lt;&gt;")+COUNTIFS($F$363:$F$374,F368,$B$363:$B$374,"&lt;"&amp;B368)+1)</f>
        <v/>
      </c>
      <c r="H368">
        <f>IF(OR(E368="",C368=""),"",IF(C368&gt;=DATE(2019,5,1),"令和"&amp;(YEAR(C368)-2018),IF(C368&gt;=DATE(1989,1,8),"平成"&amp;(YEAR(C368)-1988),"昭和"&amp;(YEAR(C368)-1925)))&amp;"年"&amp;MONTH(C368)&amp;"月")</f>
        <v/>
      </c>
    </row>
    <row r="369">
      <c r="A369" t="n">
        <v>31</v>
      </c>
      <c r="B369" t="n">
        <v>7</v>
      </c>
      <c r="C369">
        <f>IFERROR(INDEX(資格取込!$S$6:$S$205,MATCH(31&amp;"_"&amp;1,資格取込!$Z$6:$Z$205,0)),"")</f>
        <v/>
      </c>
      <c r="D369">
        <f>IFERROR(INDEX(資格取込!$R$6:$R$205,MATCH(31&amp;"_"&amp;1,資格取込!$Z$6:$Z$205,0)),"")</f>
        <v/>
      </c>
      <c r="E369">
        <f>IF(D369="","",IFERROR(VLOOKUP(D369,資格マスタ!$A:$B,2,FALSE),D369))</f>
        <v/>
      </c>
      <c r="F369">
        <f>IF(E369="","",IF(C369="",DATE(9999,1,1),C369))</f>
        <v/>
      </c>
      <c r="G369">
        <f>IF(E369="","",COUNTIFS($F$363:$F$374,"&lt;"&amp;F369,$F$363:$F$374,"&lt;&gt;")+COUNTIFS($F$363:$F$374,F369,$B$363:$B$374,"&lt;"&amp;B369)+1)</f>
        <v/>
      </c>
      <c r="H369">
        <f>IF(OR(E369="",C369=""),"",IF(C369&gt;=DATE(2019,5,1),"令和"&amp;(YEAR(C369)-2018),IF(C369&gt;=DATE(1989,1,8),"平成"&amp;(YEAR(C369)-1988),"昭和"&amp;(YEAR(C369)-1925)))&amp;"年"&amp;MONTH(C369)&amp;"月")</f>
        <v/>
      </c>
    </row>
    <row r="370">
      <c r="A370" t="n">
        <v>31</v>
      </c>
      <c r="B370" t="n">
        <v>8</v>
      </c>
      <c r="C370">
        <f>IFERROR(INDEX(資格取込!$S$6:$S$205,MATCH(31&amp;"_"&amp;2,資格取込!$Z$6:$Z$205,0)),"")</f>
        <v/>
      </c>
      <c r="D370">
        <f>IFERROR(INDEX(資格取込!$R$6:$R$205,MATCH(31&amp;"_"&amp;2,資格取込!$Z$6:$Z$205,0)),"")</f>
        <v/>
      </c>
      <c r="E370">
        <f>IF(D370="","",IFERROR(VLOOKUP(D370,資格マスタ!$A:$B,2,FALSE),D370))</f>
        <v/>
      </c>
      <c r="F370">
        <f>IF(E370="","",IF(C370="",DATE(9999,1,1),C370))</f>
        <v/>
      </c>
      <c r="G370">
        <f>IF(E370="","",COUNTIFS($F$363:$F$374,"&lt;"&amp;F370,$F$363:$F$374,"&lt;&gt;")+COUNTIFS($F$363:$F$374,F370,$B$363:$B$374,"&lt;"&amp;B370)+1)</f>
        <v/>
      </c>
      <c r="H370">
        <f>IF(OR(E370="",C370=""),"",IF(C370&gt;=DATE(2019,5,1),"令和"&amp;(YEAR(C370)-2018),IF(C370&gt;=DATE(1989,1,8),"平成"&amp;(YEAR(C370)-1988),"昭和"&amp;(YEAR(C370)-1925)))&amp;"年"&amp;MONTH(C370)&amp;"月")</f>
        <v/>
      </c>
    </row>
    <row r="371">
      <c r="A371" t="n">
        <v>31</v>
      </c>
      <c r="B371" t="n">
        <v>9</v>
      </c>
      <c r="C371">
        <f>IFERROR(INDEX(資格取込!$S$6:$S$205,MATCH(31&amp;"_"&amp;3,資格取込!$Z$6:$Z$205,0)),"")</f>
        <v/>
      </c>
      <c r="D371">
        <f>IFERROR(INDEX(資格取込!$R$6:$R$205,MATCH(31&amp;"_"&amp;3,資格取込!$Z$6:$Z$205,0)),"")</f>
        <v/>
      </c>
      <c r="E371">
        <f>IF(D371="","",IFERROR(VLOOKUP(D371,資格マスタ!$A:$B,2,FALSE),D371))</f>
        <v/>
      </c>
      <c r="F371">
        <f>IF(E371="","",IF(C371="",DATE(9999,1,1),C371))</f>
        <v/>
      </c>
      <c r="G371">
        <f>IF(E371="","",COUNTIFS($F$363:$F$374,"&lt;"&amp;F371,$F$363:$F$374,"&lt;&gt;")+COUNTIFS($F$363:$F$374,F371,$B$363:$B$374,"&lt;"&amp;B371)+1)</f>
        <v/>
      </c>
      <c r="H371">
        <f>IF(OR(E371="",C371=""),"",IF(C371&gt;=DATE(2019,5,1),"令和"&amp;(YEAR(C371)-2018),IF(C371&gt;=DATE(1989,1,8),"平成"&amp;(YEAR(C371)-1988),"昭和"&amp;(YEAR(C371)-1925)))&amp;"年"&amp;MONTH(C371)&amp;"月")</f>
        <v/>
      </c>
    </row>
    <row r="372">
      <c r="A372" t="n">
        <v>31</v>
      </c>
      <c r="B372" t="n">
        <v>10</v>
      </c>
      <c r="C372">
        <f>IFERROR(INDEX(資格取込!$S$6:$S$205,MATCH(31&amp;"_"&amp;4,資格取込!$Z$6:$Z$205,0)),"")</f>
        <v/>
      </c>
      <c r="D372">
        <f>IFERROR(INDEX(資格取込!$R$6:$R$205,MATCH(31&amp;"_"&amp;4,資格取込!$Z$6:$Z$205,0)),"")</f>
        <v/>
      </c>
      <c r="E372">
        <f>IF(D372="","",IFERROR(VLOOKUP(D372,資格マスタ!$A:$B,2,FALSE),D372))</f>
        <v/>
      </c>
      <c r="F372">
        <f>IF(E372="","",IF(C372="",DATE(9999,1,1),C372))</f>
        <v/>
      </c>
      <c r="G372">
        <f>IF(E372="","",COUNTIFS($F$363:$F$374,"&lt;"&amp;F372,$F$363:$F$374,"&lt;&gt;")+COUNTIFS($F$363:$F$374,F372,$B$363:$B$374,"&lt;"&amp;B372)+1)</f>
        <v/>
      </c>
      <c r="H372">
        <f>IF(OR(E372="",C372=""),"",IF(C372&gt;=DATE(2019,5,1),"令和"&amp;(YEAR(C372)-2018),IF(C372&gt;=DATE(1989,1,8),"平成"&amp;(YEAR(C372)-1988),"昭和"&amp;(YEAR(C372)-1925)))&amp;"年"&amp;MONTH(C372)&amp;"月")</f>
        <v/>
      </c>
    </row>
    <row r="373">
      <c r="A373" t="n">
        <v>31</v>
      </c>
      <c r="B373" t="n">
        <v>11</v>
      </c>
      <c r="C373">
        <f>IFERROR(INDEX(資格取込!$S$6:$S$205,MATCH(31&amp;"_"&amp;5,資格取込!$Z$6:$Z$205,0)),"")</f>
        <v/>
      </c>
      <c r="D373">
        <f>IFERROR(INDEX(資格取込!$R$6:$R$205,MATCH(31&amp;"_"&amp;5,資格取込!$Z$6:$Z$205,0)),"")</f>
        <v/>
      </c>
      <c r="E373">
        <f>IF(D373="","",IFERROR(VLOOKUP(D373,資格マスタ!$A:$B,2,FALSE),D373))</f>
        <v/>
      </c>
      <c r="F373">
        <f>IF(E373="","",IF(C373="",DATE(9999,1,1),C373))</f>
        <v/>
      </c>
      <c r="G373">
        <f>IF(E373="","",COUNTIFS($F$363:$F$374,"&lt;"&amp;F373,$F$363:$F$374,"&lt;&gt;")+COUNTIFS($F$363:$F$374,F373,$B$363:$B$374,"&lt;"&amp;B373)+1)</f>
        <v/>
      </c>
      <c r="H373">
        <f>IF(OR(E373="",C373=""),"",IF(C373&gt;=DATE(2019,5,1),"令和"&amp;(YEAR(C373)-2018),IF(C373&gt;=DATE(1989,1,8),"平成"&amp;(YEAR(C373)-1988),"昭和"&amp;(YEAR(C373)-1925)))&amp;"年"&amp;MONTH(C373)&amp;"月")</f>
        <v/>
      </c>
    </row>
    <row r="374">
      <c r="A374" t="n">
        <v>31</v>
      </c>
      <c r="B374" t="n">
        <v>12</v>
      </c>
      <c r="C374">
        <f>IFERROR(INDEX(資格取込!$S$6:$S$205,MATCH(31&amp;"_"&amp;6,資格取込!$Z$6:$Z$205,0)),"")</f>
        <v/>
      </c>
      <c r="D374">
        <f>IFERROR(INDEX(資格取込!$R$6:$R$205,MATCH(31&amp;"_"&amp;6,資格取込!$Z$6:$Z$205,0)),"")</f>
        <v/>
      </c>
      <c r="E374">
        <f>IF(D374="","",IFERROR(VLOOKUP(D374,資格マスタ!$A:$B,2,FALSE),D374))</f>
        <v/>
      </c>
      <c r="F374">
        <f>IF(E374="","",IF(C374="",DATE(9999,1,1),C374))</f>
        <v/>
      </c>
      <c r="G374">
        <f>IF(E374="","",COUNTIFS($F$363:$F$374,"&lt;"&amp;F374,$F$363:$F$374,"&lt;&gt;")+COUNTIFS($F$363:$F$374,F374,$B$363:$B$374,"&lt;"&amp;B374)+1)</f>
        <v/>
      </c>
      <c r="H374">
        <f>IF(OR(E374="",C374=""),"",IF(C374&gt;=DATE(2019,5,1),"令和"&amp;(YEAR(C374)-2018),IF(C374&gt;=DATE(1989,1,8),"平成"&amp;(YEAR(C374)-1988),"昭和"&amp;(YEAR(C374)-1925)))&amp;"年"&amp;MONTH(C374)&amp;"月")</f>
        <v/>
      </c>
    </row>
    <row r="375">
      <c r="A375" t="n">
        <v>32</v>
      </c>
      <c r="B375" t="n">
        <v>1</v>
      </c>
      <c r="C375" s="132">
        <f>IFERROR(IF(ISNUMBER(入力!O36),入力!O36,DATEVALUE(入力!O36)),"")</f>
        <v/>
      </c>
      <c r="D375">
        <f>IF(入力!N36="","",入力!N36)</f>
        <v/>
      </c>
      <c r="E375">
        <f>IF(D375="","",IFERROR(VLOOKUP(D375,資格マスタ!$A:$B,2,FALSE),D375))</f>
        <v/>
      </c>
      <c r="F375">
        <f>IF(E375="","",IF(C375="",DATE(9999,1,1),C375))</f>
        <v/>
      </c>
      <c r="G375">
        <f>IF(E375="","",COUNTIFS($F$375:$F$386,"&lt;"&amp;F375,$F$375:$F$386,"&lt;&gt;")+COUNTIFS($F$375:$F$386,F375,$B$375:$B$386,"&lt;"&amp;B375)+1)</f>
        <v/>
      </c>
      <c r="H375">
        <f>IF(OR(E375="",C375=""),"",IF(C375&gt;=DATE(2019,5,1),"令和"&amp;(YEAR(C375)-2018),IF(C375&gt;=DATE(1989,1,8),"平成"&amp;(YEAR(C375)-1988),"昭和"&amp;(YEAR(C375)-1925)))&amp;"年"&amp;MONTH(C375)&amp;"月")</f>
        <v/>
      </c>
    </row>
    <row r="376">
      <c r="A376" t="n">
        <v>32</v>
      </c>
      <c r="B376" t="n">
        <v>2</v>
      </c>
      <c r="C376">
        <f>IFERROR(IF(ISNUMBER(入力!Q36),入力!Q36,DATEVALUE(入力!Q36)),"")</f>
        <v/>
      </c>
      <c r="D376">
        <f>IF(入力!P36="","",入力!P36)</f>
        <v/>
      </c>
      <c r="E376">
        <f>IF(D376="","",IFERROR(VLOOKUP(D376,資格マスタ!$A:$B,2,FALSE),D376))</f>
        <v/>
      </c>
      <c r="F376">
        <f>IF(E376="","",IF(C376="",DATE(9999,1,1),C376))</f>
        <v/>
      </c>
      <c r="G376">
        <f>IF(E376="","",COUNTIFS($F$375:$F$386,"&lt;"&amp;F376,$F$375:$F$386,"&lt;&gt;")+COUNTIFS($F$375:$F$386,F376,$B$375:$B$386,"&lt;"&amp;B376)+1)</f>
        <v/>
      </c>
      <c r="H376">
        <f>IF(OR(E376="",C376=""),"",IF(C376&gt;=DATE(2019,5,1),"令和"&amp;(YEAR(C376)-2018),IF(C376&gt;=DATE(1989,1,8),"平成"&amp;(YEAR(C376)-1988),"昭和"&amp;(YEAR(C376)-1925)))&amp;"年"&amp;MONTH(C376)&amp;"月")</f>
        <v/>
      </c>
    </row>
    <row r="377">
      <c r="A377" t="n">
        <v>32</v>
      </c>
      <c r="B377" t="n">
        <v>3</v>
      </c>
      <c r="C377">
        <f>IFERROR(IF(ISNUMBER(入力!S36),入力!S36,DATEVALUE(入力!S36)),"")</f>
        <v/>
      </c>
      <c r="D377">
        <f>IF(入力!R36="","",入力!R36)</f>
        <v/>
      </c>
      <c r="E377">
        <f>IF(D377="","",IFERROR(VLOOKUP(D377,資格マスタ!$A:$B,2,FALSE),D377))</f>
        <v/>
      </c>
      <c r="F377">
        <f>IF(E377="","",IF(C377="",DATE(9999,1,1),C377))</f>
        <v/>
      </c>
      <c r="G377">
        <f>IF(E377="","",COUNTIFS($F$375:$F$386,"&lt;"&amp;F377,$F$375:$F$386,"&lt;&gt;")+COUNTIFS($F$375:$F$386,F377,$B$375:$B$386,"&lt;"&amp;B377)+1)</f>
        <v/>
      </c>
      <c r="H377">
        <f>IF(OR(E377="",C377=""),"",IF(C377&gt;=DATE(2019,5,1),"令和"&amp;(YEAR(C377)-2018),IF(C377&gt;=DATE(1989,1,8),"平成"&amp;(YEAR(C377)-1988),"昭和"&amp;(YEAR(C377)-1925)))&amp;"年"&amp;MONTH(C377)&amp;"月")</f>
        <v/>
      </c>
    </row>
    <row r="378">
      <c r="A378" t="n">
        <v>32</v>
      </c>
      <c r="B378" t="n">
        <v>4</v>
      </c>
      <c r="C378">
        <f>IFERROR(IF(ISNUMBER(入力!U36),入力!U36,DATEVALUE(入力!U36)),"")</f>
        <v/>
      </c>
      <c r="D378">
        <f>IF(入力!T36="","",入力!T36)</f>
        <v/>
      </c>
      <c r="E378">
        <f>IF(D378="","",IFERROR(VLOOKUP(D378,資格マスタ!$A:$B,2,FALSE),D378))</f>
        <v/>
      </c>
      <c r="F378">
        <f>IF(E378="","",IF(C378="",DATE(9999,1,1),C378))</f>
        <v/>
      </c>
      <c r="G378">
        <f>IF(E378="","",COUNTIFS($F$375:$F$386,"&lt;"&amp;F378,$F$375:$F$386,"&lt;&gt;")+COUNTIFS($F$375:$F$386,F378,$B$375:$B$386,"&lt;"&amp;B378)+1)</f>
        <v/>
      </c>
      <c r="H378">
        <f>IF(OR(E378="",C378=""),"",IF(C378&gt;=DATE(2019,5,1),"令和"&amp;(YEAR(C378)-2018),IF(C378&gt;=DATE(1989,1,8),"平成"&amp;(YEAR(C378)-1988),"昭和"&amp;(YEAR(C378)-1925)))&amp;"年"&amp;MONTH(C378)&amp;"月")</f>
        <v/>
      </c>
    </row>
    <row r="379">
      <c r="A379" t="n">
        <v>32</v>
      </c>
      <c r="B379" t="n">
        <v>5</v>
      </c>
      <c r="C379">
        <f>IFERROR(IF(ISNUMBER(入力!W36),入力!W36,DATEVALUE(入力!W36)),"")</f>
        <v/>
      </c>
      <c r="D379">
        <f>IF(入力!V36="","",入力!V36)</f>
        <v/>
      </c>
      <c r="E379">
        <f>IF(D379="","",IFERROR(VLOOKUP(D379,資格マスタ!$A:$B,2,FALSE),D379))</f>
        <v/>
      </c>
      <c r="F379">
        <f>IF(E379="","",IF(C379="",DATE(9999,1,1),C379))</f>
        <v/>
      </c>
      <c r="G379">
        <f>IF(E379="","",COUNTIFS($F$375:$F$386,"&lt;"&amp;F379,$F$375:$F$386,"&lt;&gt;")+COUNTIFS($F$375:$F$386,F379,$B$375:$B$386,"&lt;"&amp;B379)+1)</f>
        <v/>
      </c>
      <c r="H379">
        <f>IF(OR(E379="",C379=""),"",IF(C379&gt;=DATE(2019,5,1),"令和"&amp;(YEAR(C379)-2018),IF(C379&gt;=DATE(1989,1,8),"平成"&amp;(YEAR(C379)-1988),"昭和"&amp;(YEAR(C379)-1925)))&amp;"年"&amp;MONTH(C379)&amp;"月")</f>
        <v/>
      </c>
    </row>
    <row r="380">
      <c r="A380" t="n">
        <v>32</v>
      </c>
      <c r="B380" t="n">
        <v>6</v>
      </c>
      <c r="C380">
        <f>IFERROR(IF(ISNUMBER(入力!Y36),入力!Y36,DATEVALUE(入力!Y36)),"")</f>
        <v/>
      </c>
      <c r="D380">
        <f>IF(入力!X36="","",入力!X36)</f>
        <v/>
      </c>
      <c r="E380">
        <f>IF(D380="","",IFERROR(VLOOKUP(D380,資格マスタ!$A:$B,2,FALSE),D380))</f>
        <v/>
      </c>
      <c r="F380">
        <f>IF(E380="","",IF(C380="",DATE(9999,1,1),C380))</f>
        <v/>
      </c>
      <c r="G380">
        <f>IF(E380="","",COUNTIFS($F$375:$F$386,"&lt;"&amp;F380,$F$375:$F$386,"&lt;&gt;")+COUNTIFS($F$375:$F$386,F380,$B$375:$B$386,"&lt;"&amp;B380)+1)</f>
        <v/>
      </c>
      <c r="H380">
        <f>IF(OR(E380="",C380=""),"",IF(C380&gt;=DATE(2019,5,1),"令和"&amp;(YEAR(C380)-2018),IF(C380&gt;=DATE(1989,1,8),"平成"&amp;(YEAR(C380)-1988),"昭和"&amp;(YEAR(C380)-1925)))&amp;"年"&amp;MONTH(C380)&amp;"月")</f>
        <v/>
      </c>
    </row>
    <row r="381">
      <c r="A381" t="n">
        <v>32</v>
      </c>
      <c r="B381" t="n">
        <v>7</v>
      </c>
      <c r="C381">
        <f>IFERROR(INDEX(資格取込!$S$6:$S$205,MATCH(32&amp;"_"&amp;1,資格取込!$Z$6:$Z$205,0)),"")</f>
        <v/>
      </c>
      <c r="D381">
        <f>IFERROR(INDEX(資格取込!$R$6:$R$205,MATCH(32&amp;"_"&amp;1,資格取込!$Z$6:$Z$205,0)),"")</f>
        <v/>
      </c>
      <c r="E381">
        <f>IF(D381="","",IFERROR(VLOOKUP(D381,資格マスタ!$A:$B,2,FALSE),D381))</f>
        <v/>
      </c>
      <c r="F381">
        <f>IF(E381="","",IF(C381="",DATE(9999,1,1),C381))</f>
        <v/>
      </c>
      <c r="G381">
        <f>IF(E381="","",COUNTIFS($F$375:$F$386,"&lt;"&amp;F381,$F$375:$F$386,"&lt;&gt;")+COUNTIFS($F$375:$F$386,F381,$B$375:$B$386,"&lt;"&amp;B381)+1)</f>
        <v/>
      </c>
      <c r="H381">
        <f>IF(OR(E381="",C381=""),"",IF(C381&gt;=DATE(2019,5,1),"令和"&amp;(YEAR(C381)-2018),IF(C381&gt;=DATE(1989,1,8),"平成"&amp;(YEAR(C381)-1988),"昭和"&amp;(YEAR(C381)-1925)))&amp;"年"&amp;MONTH(C381)&amp;"月")</f>
        <v/>
      </c>
    </row>
    <row r="382">
      <c r="A382" t="n">
        <v>32</v>
      </c>
      <c r="B382" t="n">
        <v>8</v>
      </c>
      <c r="C382">
        <f>IFERROR(INDEX(資格取込!$S$6:$S$205,MATCH(32&amp;"_"&amp;2,資格取込!$Z$6:$Z$205,0)),"")</f>
        <v/>
      </c>
      <c r="D382">
        <f>IFERROR(INDEX(資格取込!$R$6:$R$205,MATCH(32&amp;"_"&amp;2,資格取込!$Z$6:$Z$205,0)),"")</f>
        <v/>
      </c>
      <c r="E382">
        <f>IF(D382="","",IFERROR(VLOOKUP(D382,資格マスタ!$A:$B,2,FALSE),D382))</f>
        <v/>
      </c>
      <c r="F382">
        <f>IF(E382="","",IF(C382="",DATE(9999,1,1),C382))</f>
        <v/>
      </c>
      <c r="G382">
        <f>IF(E382="","",COUNTIFS($F$375:$F$386,"&lt;"&amp;F382,$F$375:$F$386,"&lt;&gt;")+COUNTIFS($F$375:$F$386,F382,$B$375:$B$386,"&lt;"&amp;B382)+1)</f>
        <v/>
      </c>
      <c r="H382">
        <f>IF(OR(E382="",C382=""),"",IF(C382&gt;=DATE(2019,5,1),"令和"&amp;(YEAR(C382)-2018),IF(C382&gt;=DATE(1989,1,8),"平成"&amp;(YEAR(C382)-1988),"昭和"&amp;(YEAR(C382)-1925)))&amp;"年"&amp;MONTH(C382)&amp;"月")</f>
        <v/>
      </c>
    </row>
    <row r="383">
      <c r="A383" t="n">
        <v>32</v>
      </c>
      <c r="B383" t="n">
        <v>9</v>
      </c>
      <c r="C383">
        <f>IFERROR(INDEX(資格取込!$S$6:$S$205,MATCH(32&amp;"_"&amp;3,資格取込!$Z$6:$Z$205,0)),"")</f>
        <v/>
      </c>
      <c r="D383">
        <f>IFERROR(INDEX(資格取込!$R$6:$R$205,MATCH(32&amp;"_"&amp;3,資格取込!$Z$6:$Z$205,0)),"")</f>
        <v/>
      </c>
      <c r="E383">
        <f>IF(D383="","",IFERROR(VLOOKUP(D383,資格マスタ!$A:$B,2,FALSE),D383))</f>
        <v/>
      </c>
      <c r="F383">
        <f>IF(E383="","",IF(C383="",DATE(9999,1,1),C383))</f>
        <v/>
      </c>
      <c r="G383">
        <f>IF(E383="","",COUNTIFS($F$375:$F$386,"&lt;"&amp;F383,$F$375:$F$386,"&lt;&gt;")+COUNTIFS($F$375:$F$386,F383,$B$375:$B$386,"&lt;"&amp;B383)+1)</f>
        <v/>
      </c>
      <c r="H383">
        <f>IF(OR(E383="",C383=""),"",IF(C383&gt;=DATE(2019,5,1),"令和"&amp;(YEAR(C383)-2018),IF(C383&gt;=DATE(1989,1,8),"平成"&amp;(YEAR(C383)-1988),"昭和"&amp;(YEAR(C383)-1925)))&amp;"年"&amp;MONTH(C383)&amp;"月")</f>
        <v/>
      </c>
    </row>
    <row r="384">
      <c r="A384" t="n">
        <v>32</v>
      </c>
      <c r="B384" t="n">
        <v>10</v>
      </c>
      <c r="C384">
        <f>IFERROR(INDEX(資格取込!$S$6:$S$205,MATCH(32&amp;"_"&amp;4,資格取込!$Z$6:$Z$205,0)),"")</f>
        <v/>
      </c>
      <c r="D384">
        <f>IFERROR(INDEX(資格取込!$R$6:$R$205,MATCH(32&amp;"_"&amp;4,資格取込!$Z$6:$Z$205,0)),"")</f>
        <v/>
      </c>
      <c r="E384">
        <f>IF(D384="","",IFERROR(VLOOKUP(D384,資格マスタ!$A:$B,2,FALSE),D384))</f>
        <v/>
      </c>
      <c r="F384">
        <f>IF(E384="","",IF(C384="",DATE(9999,1,1),C384))</f>
        <v/>
      </c>
      <c r="G384">
        <f>IF(E384="","",COUNTIFS($F$375:$F$386,"&lt;"&amp;F384,$F$375:$F$386,"&lt;&gt;")+COUNTIFS($F$375:$F$386,F384,$B$375:$B$386,"&lt;"&amp;B384)+1)</f>
        <v/>
      </c>
      <c r="H384">
        <f>IF(OR(E384="",C384=""),"",IF(C384&gt;=DATE(2019,5,1),"令和"&amp;(YEAR(C384)-2018),IF(C384&gt;=DATE(1989,1,8),"平成"&amp;(YEAR(C384)-1988),"昭和"&amp;(YEAR(C384)-1925)))&amp;"年"&amp;MONTH(C384)&amp;"月")</f>
        <v/>
      </c>
    </row>
    <row r="385">
      <c r="A385" t="n">
        <v>32</v>
      </c>
      <c r="B385" t="n">
        <v>11</v>
      </c>
      <c r="C385">
        <f>IFERROR(INDEX(資格取込!$S$6:$S$205,MATCH(32&amp;"_"&amp;5,資格取込!$Z$6:$Z$205,0)),"")</f>
        <v/>
      </c>
      <c r="D385">
        <f>IFERROR(INDEX(資格取込!$R$6:$R$205,MATCH(32&amp;"_"&amp;5,資格取込!$Z$6:$Z$205,0)),"")</f>
        <v/>
      </c>
      <c r="E385">
        <f>IF(D385="","",IFERROR(VLOOKUP(D385,資格マスタ!$A:$B,2,FALSE),D385))</f>
        <v/>
      </c>
      <c r="F385">
        <f>IF(E385="","",IF(C385="",DATE(9999,1,1),C385))</f>
        <v/>
      </c>
      <c r="G385">
        <f>IF(E385="","",COUNTIFS($F$375:$F$386,"&lt;"&amp;F385,$F$375:$F$386,"&lt;&gt;")+COUNTIFS($F$375:$F$386,F385,$B$375:$B$386,"&lt;"&amp;B385)+1)</f>
        <v/>
      </c>
      <c r="H385">
        <f>IF(OR(E385="",C385=""),"",IF(C385&gt;=DATE(2019,5,1),"令和"&amp;(YEAR(C385)-2018),IF(C385&gt;=DATE(1989,1,8),"平成"&amp;(YEAR(C385)-1988),"昭和"&amp;(YEAR(C385)-1925)))&amp;"年"&amp;MONTH(C385)&amp;"月")</f>
        <v/>
      </c>
    </row>
    <row r="386">
      <c r="A386" t="n">
        <v>32</v>
      </c>
      <c r="B386" t="n">
        <v>12</v>
      </c>
      <c r="C386">
        <f>IFERROR(INDEX(資格取込!$S$6:$S$205,MATCH(32&amp;"_"&amp;6,資格取込!$Z$6:$Z$205,0)),"")</f>
        <v/>
      </c>
      <c r="D386">
        <f>IFERROR(INDEX(資格取込!$R$6:$R$205,MATCH(32&amp;"_"&amp;6,資格取込!$Z$6:$Z$205,0)),"")</f>
        <v/>
      </c>
      <c r="E386">
        <f>IF(D386="","",IFERROR(VLOOKUP(D386,資格マスタ!$A:$B,2,FALSE),D386))</f>
        <v/>
      </c>
      <c r="F386">
        <f>IF(E386="","",IF(C386="",DATE(9999,1,1),C386))</f>
        <v/>
      </c>
      <c r="G386">
        <f>IF(E386="","",COUNTIFS($F$375:$F$386,"&lt;"&amp;F386,$F$375:$F$386,"&lt;&gt;")+COUNTIFS($F$375:$F$386,F386,$B$375:$B$386,"&lt;"&amp;B386)+1)</f>
        <v/>
      </c>
      <c r="H386">
        <f>IF(OR(E386="",C386=""),"",IF(C386&gt;=DATE(2019,5,1),"令和"&amp;(YEAR(C386)-2018),IF(C386&gt;=DATE(1989,1,8),"平成"&amp;(YEAR(C386)-1988),"昭和"&amp;(YEAR(C386)-1925)))&amp;"年"&amp;MONTH(C386)&amp;"月")</f>
        <v/>
      </c>
    </row>
    <row r="387">
      <c r="A387" t="n">
        <v>33</v>
      </c>
      <c r="B387" t="n">
        <v>1</v>
      </c>
      <c r="C387" s="132">
        <f>IFERROR(IF(ISNUMBER(入力!O37),入力!O37,DATEVALUE(入力!O37)),"")</f>
        <v/>
      </c>
      <c r="D387">
        <f>IF(入力!N37="","",入力!N37)</f>
        <v/>
      </c>
      <c r="E387">
        <f>IF(D387="","",IFERROR(VLOOKUP(D387,資格マスタ!$A:$B,2,FALSE),D387))</f>
        <v/>
      </c>
      <c r="F387">
        <f>IF(E387="","",IF(C387="",DATE(9999,1,1),C387))</f>
        <v/>
      </c>
      <c r="G387">
        <f>IF(E387="","",COUNTIFS($F$387:$F$398,"&lt;"&amp;F387,$F$387:$F$398,"&lt;&gt;")+COUNTIFS($F$387:$F$398,F387,$B$387:$B$398,"&lt;"&amp;B387)+1)</f>
        <v/>
      </c>
      <c r="H387">
        <f>IF(OR(E387="",C387=""),"",IF(C387&gt;=DATE(2019,5,1),"令和"&amp;(YEAR(C387)-2018),IF(C387&gt;=DATE(1989,1,8),"平成"&amp;(YEAR(C387)-1988),"昭和"&amp;(YEAR(C387)-1925)))&amp;"年"&amp;MONTH(C387)&amp;"月")</f>
        <v/>
      </c>
    </row>
    <row r="388">
      <c r="A388" t="n">
        <v>33</v>
      </c>
      <c r="B388" t="n">
        <v>2</v>
      </c>
      <c r="C388">
        <f>IFERROR(IF(ISNUMBER(入力!Q37),入力!Q37,DATEVALUE(入力!Q37)),"")</f>
        <v/>
      </c>
      <c r="D388">
        <f>IF(入力!P37="","",入力!P37)</f>
        <v/>
      </c>
      <c r="E388">
        <f>IF(D388="","",IFERROR(VLOOKUP(D388,資格マスタ!$A:$B,2,FALSE),D388))</f>
        <v/>
      </c>
      <c r="F388">
        <f>IF(E388="","",IF(C388="",DATE(9999,1,1),C388))</f>
        <v/>
      </c>
      <c r="G388">
        <f>IF(E388="","",COUNTIFS($F$387:$F$398,"&lt;"&amp;F388,$F$387:$F$398,"&lt;&gt;")+COUNTIFS($F$387:$F$398,F388,$B$387:$B$398,"&lt;"&amp;B388)+1)</f>
        <v/>
      </c>
      <c r="H388">
        <f>IF(OR(E388="",C388=""),"",IF(C388&gt;=DATE(2019,5,1),"令和"&amp;(YEAR(C388)-2018),IF(C388&gt;=DATE(1989,1,8),"平成"&amp;(YEAR(C388)-1988),"昭和"&amp;(YEAR(C388)-1925)))&amp;"年"&amp;MONTH(C388)&amp;"月")</f>
        <v/>
      </c>
    </row>
    <row r="389">
      <c r="A389" t="n">
        <v>33</v>
      </c>
      <c r="B389" t="n">
        <v>3</v>
      </c>
      <c r="C389">
        <f>IFERROR(IF(ISNUMBER(入力!S37),入力!S37,DATEVALUE(入力!S37)),"")</f>
        <v/>
      </c>
      <c r="D389">
        <f>IF(入力!R37="","",入力!R37)</f>
        <v/>
      </c>
      <c r="E389">
        <f>IF(D389="","",IFERROR(VLOOKUP(D389,資格マスタ!$A:$B,2,FALSE),D389))</f>
        <v/>
      </c>
      <c r="F389">
        <f>IF(E389="","",IF(C389="",DATE(9999,1,1),C389))</f>
        <v/>
      </c>
      <c r="G389">
        <f>IF(E389="","",COUNTIFS($F$387:$F$398,"&lt;"&amp;F389,$F$387:$F$398,"&lt;&gt;")+COUNTIFS($F$387:$F$398,F389,$B$387:$B$398,"&lt;"&amp;B389)+1)</f>
        <v/>
      </c>
      <c r="H389">
        <f>IF(OR(E389="",C389=""),"",IF(C389&gt;=DATE(2019,5,1),"令和"&amp;(YEAR(C389)-2018),IF(C389&gt;=DATE(1989,1,8),"平成"&amp;(YEAR(C389)-1988),"昭和"&amp;(YEAR(C389)-1925)))&amp;"年"&amp;MONTH(C389)&amp;"月")</f>
        <v/>
      </c>
    </row>
    <row r="390">
      <c r="A390" t="n">
        <v>33</v>
      </c>
      <c r="B390" t="n">
        <v>4</v>
      </c>
      <c r="C390">
        <f>IFERROR(IF(ISNUMBER(入力!U37),入力!U37,DATEVALUE(入力!U37)),"")</f>
        <v/>
      </c>
      <c r="D390">
        <f>IF(入力!T37="","",入力!T37)</f>
        <v/>
      </c>
      <c r="E390">
        <f>IF(D390="","",IFERROR(VLOOKUP(D390,資格マスタ!$A:$B,2,FALSE),D390))</f>
        <v/>
      </c>
      <c r="F390">
        <f>IF(E390="","",IF(C390="",DATE(9999,1,1),C390))</f>
        <v/>
      </c>
      <c r="G390">
        <f>IF(E390="","",COUNTIFS($F$387:$F$398,"&lt;"&amp;F390,$F$387:$F$398,"&lt;&gt;")+COUNTIFS($F$387:$F$398,F390,$B$387:$B$398,"&lt;"&amp;B390)+1)</f>
        <v/>
      </c>
      <c r="H390">
        <f>IF(OR(E390="",C390=""),"",IF(C390&gt;=DATE(2019,5,1),"令和"&amp;(YEAR(C390)-2018),IF(C390&gt;=DATE(1989,1,8),"平成"&amp;(YEAR(C390)-1988),"昭和"&amp;(YEAR(C390)-1925)))&amp;"年"&amp;MONTH(C390)&amp;"月")</f>
        <v/>
      </c>
    </row>
    <row r="391">
      <c r="A391" t="n">
        <v>33</v>
      </c>
      <c r="B391" t="n">
        <v>5</v>
      </c>
      <c r="C391">
        <f>IFERROR(IF(ISNUMBER(入力!W37),入力!W37,DATEVALUE(入力!W37)),"")</f>
        <v/>
      </c>
      <c r="D391">
        <f>IF(入力!V37="","",入力!V37)</f>
        <v/>
      </c>
      <c r="E391">
        <f>IF(D391="","",IFERROR(VLOOKUP(D391,資格マスタ!$A:$B,2,FALSE),D391))</f>
        <v/>
      </c>
      <c r="F391">
        <f>IF(E391="","",IF(C391="",DATE(9999,1,1),C391))</f>
        <v/>
      </c>
      <c r="G391">
        <f>IF(E391="","",COUNTIFS($F$387:$F$398,"&lt;"&amp;F391,$F$387:$F$398,"&lt;&gt;")+COUNTIFS($F$387:$F$398,F391,$B$387:$B$398,"&lt;"&amp;B391)+1)</f>
        <v/>
      </c>
      <c r="H391">
        <f>IF(OR(E391="",C391=""),"",IF(C391&gt;=DATE(2019,5,1),"令和"&amp;(YEAR(C391)-2018),IF(C391&gt;=DATE(1989,1,8),"平成"&amp;(YEAR(C391)-1988),"昭和"&amp;(YEAR(C391)-1925)))&amp;"年"&amp;MONTH(C391)&amp;"月")</f>
        <v/>
      </c>
    </row>
    <row r="392">
      <c r="A392" t="n">
        <v>33</v>
      </c>
      <c r="B392" t="n">
        <v>6</v>
      </c>
      <c r="C392">
        <f>IFERROR(IF(ISNUMBER(入力!Y37),入力!Y37,DATEVALUE(入力!Y37)),"")</f>
        <v/>
      </c>
      <c r="D392">
        <f>IF(入力!X37="","",入力!X37)</f>
        <v/>
      </c>
      <c r="E392">
        <f>IF(D392="","",IFERROR(VLOOKUP(D392,資格マスタ!$A:$B,2,FALSE),D392))</f>
        <v/>
      </c>
      <c r="F392">
        <f>IF(E392="","",IF(C392="",DATE(9999,1,1),C392))</f>
        <v/>
      </c>
      <c r="G392">
        <f>IF(E392="","",COUNTIFS($F$387:$F$398,"&lt;"&amp;F392,$F$387:$F$398,"&lt;&gt;")+COUNTIFS($F$387:$F$398,F392,$B$387:$B$398,"&lt;"&amp;B392)+1)</f>
        <v/>
      </c>
      <c r="H392">
        <f>IF(OR(E392="",C392=""),"",IF(C392&gt;=DATE(2019,5,1),"令和"&amp;(YEAR(C392)-2018),IF(C392&gt;=DATE(1989,1,8),"平成"&amp;(YEAR(C392)-1988),"昭和"&amp;(YEAR(C392)-1925)))&amp;"年"&amp;MONTH(C392)&amp;"月")</f>
        <v/>
      </c>
    </row>
    <row r="393">
      <c r="A393" t="n">
        <v>33</v>
      </c>
      <c r="B393" t="n">
        <v>7</v>
      </c>
      <c r="C393">
        <f>IFERROR(INDEX(資格取込!$S$6:$S$205,MATCH(33&amp;"_"&amp;1,資格取込!$Z$6:$Z$205,0)),"")</f>
        <v/>
      </c>
      <c r="D393">
        <f>IFERROR(INDEX(資格取込!$R$6:$R$205,MATCH(33&amp;"_"&amp;1,資格取込!$Z$6:$Z$205,0)),"")</f>
        <v/>
      </c>
      <c r="E393">
        <f>IF(D393="","",IFERROR(VLOOKUP(D393,資格マスタ!$A:$B,2,FALSE),D393))</f>
        <v/>
      </c>
      <c r="F393">
        <f>IF(E393="","",IF(C393="",DATE(9999,1,1),C393))</f>
        <v/>
      </c>
      <c r="G393">
        <f>IF(E393="","",COUNTIFS($F$387:$F$398,"&lt;"&amp;F393,$F$387:$F$398,"&lt;&gt;")+COUNTIFS($F$387:$F$398,F393,$B$387:$B$398,"&lt;"&amp;B393)+1)</f>
        <v/>
      </c>
      <c r="H393">
        <f>IF(OR(E393="",C393=""),"",IF(C393&gt;=DATE(2019,5,1),"令和"&amp;(YEAR(C393)-2018),IF(C393&gt;=DATE(1989,1,8),"平成"&amp;(YEAR(C393)-1988),"昭和"&amp;(YEAR(C393)-1925)))&amp;"年"&amp;MONTH(C393)&amp;"月")</f>
        <v/>
      </c>
    </row>
    <row r="394">
      <c r="A394" t="n">
        <v>33</v>
      </c>
      <c r="B394" t="n">
        <v>8</v>
      </c>
      <c r="C394">
        <f>IFERROR(INDEX(資格取込!$S$6:$S$205,MATCH(33&amp;"_"&amp;2,資格取込!$Z$6:$Z$205,0)),"")</f>
        <v/>
      </c>
      <c r="D394">
        <f>IFERROR(INDEX(資格取込!$R$6:$R$205,MATCH(33&amp;"_"&amp;2,資格取込!$Z$6:$Z$205,0)),"")</f>
        <v/>
      </c>
      <c r="E394">
        <f>IF(D394="","",IFERROR(VLOOKUP(D394,資格マスタ!$A:$B,2,FALSE),D394))</f>
        <v/>
      </c>
      <c r="F394">
        <f>IF(E394="","",IF(C394="",DATE(9999,1,1),C394))</f>
        <v/>
      </c>
      <c r="G394">
        <f>IF(E394="","",COUNTIFS($F$387:$F$398,"&lt;"&amp;F394,$F$387:$F$398,"&lt;&gt;")+COUNTIFS($F$387:$F$398,F394,$B$387:$B$398,"&lt;"&amp;B394)+1)</f>
        <v/>
      </c>
      <c r="H394">
        <f>IF(OR(E394="",C394=""),"",IF(C394&gt;=DATE(2019,5,1),"令和"&amp;(YEAR(C394)-2018),IF(C394&gt;=DATE(1989,1,8),"平成"&amp;(YEAR(C394)-1988),"昭和"&amp;(YEAR(C394)-1925)))&amp;"年"&amp;MONTH(C394)&amp;"月")</f>
        <v/>
      </c>
    </row>
    <row r="395">
      <c r="A395" t="n">
        <v>33</v>
      </c>
      <c r="B395" t="n">
        <v>9</v>
      </c>
      <c r="C395">
        <f>IFERROR(INDEX(資格取込!$S$6:$S$205,MATCH(33&amp;"_"&amp;3,資格取込!$Z$6:$Z$205,0)),"")</f>
        <v/>
      </c>
      <c r="D395">
        <f>IFERROR(INDEX(資格取込!$R$6:$R$205,MATCH(33&amp;"_"&amp;3,資格取込!$Z$6:$Z$205,0)),"")</f>
        <v/>
      </c>
      <c r="E395">
        <f>IF(D395="","",IFERROR(VLOOKUP(D395,資格マスタ!$A:$B,2,FALSE),D395))</f>
        <v/>
      </c>
      <c r="F395">
        <f>IF(E395="","",IF(C395="",DATE(9999,1,1),C395))</f>
        <v/>
      </c>
      <c r="G395">
        <f>IF(E395="","",COUNTIFS($F$387:$F$398,"&lt;"&amp;F395,$F$387:$F$398,"&lt;&gt;")+COUNTIFS($F$387:$F$398,F395,$B$387:$B$398,"&lt;"&amp;B395)+1)</f>
        <v/>
      </c>
      <c r="H395">
        <f>IF(OR(E395="",C395=""),"",IF(C395&gt;=DATE(2019,5,1),"令和"&amp;(YEAR(C395)-2018),IF(C395&gt;=DATE(1989,1,8),"平成"&amp;(YEAR(C395)-1988),"昭和"&amp;(YEAR(C395)-1925)))&amp;"年"&amp;MONTH(C395)&amp;"月")</f>
        <v/>
      </c>
    </row>
    <row r="396">
      <c r="A396" t="n">
        <v>33</v>
      </c>
      <c r="B396" t="n">
        <v>10</v>
      </c>
      <c r="C396">
        <f>IFERROR(INDEX(資格取込!$S$6:$S$205,MATCH(33&amp;"_"&amp;4,資格取込!$Z$6:$Z$205,0)),"")</f>
        <v/>
      </c>
      <c r="D396">
        <f>IFERROR(INDEX(資格取込!$R$6:$R$205,MATCH(33&amp;"_"&amp;4,資格取込!$Z$6:$Z$205,0)),"")</f>
        <v/>
      </c>
      <c r="E396">
        <f>IF(D396="","",IFERROR(VLOOKUP(D396,資格マスタ!$A:$B,2,FALSE),D396))</f>
        <v/>
      </c>
      <c r="F396">
        <f>IF(E396="","",IF(C396="",DATE(9999,1,1),C396))</f>
        <v/>
      </c>
      <c r="G396">
        <f>IF(E396="","",COUNTIFS($F$387:$F$398,"&lt;"&amp;F396,$F$387:$F$398,"&lt;&gt;")+COUNTIFS($F$387:$F$398,F396,$B$387:$B$398,"&lt;"&amp;B396)+1)</f>
        <v/>
      </c>
      <c r="H396">
        <f>IF(OR(E396="",C396=""),"",IF(C396&gt;=DATE(2019,5,1),"令和"&amp;(YEAR(C396)-2018),IF(C396&gt;=DATE(1989,1,8),"平成"&amp;(YEAR(C396)-1988),"昭和"&amp;(YEAR(C396)-1925)))&amp;"年"&amp;MONTH(C396)&amp;"月")</f>
        <v/>
      </c>
    </row>
    <row r="397">
      <c r="A397" t="n">
        <v>33</v>
      </c>
      <c r="B397" t="n">
        <v>11</v>
      </c>
      <c r="C397">
        <f>IFERROR(INDEX(資格取込!$S$6:$S$205,MATCH(33&amp;"_"&amp;5,資格取込!$Z$6:$Z$205,0)),"")</f>
        <v/>
      </c>
      <c r="D397">
        <f>IFERROR(INDEX(資格取込!$R$6:$R$205,MATCH(33&amp;"_"&amp;5,資格取込!$Z$6:$Z$205,0)),"")</f>
        <v/>
      </c>
      <c r="E397">
        <f>IF(D397="","",IFERROR(VLOOKUP(D397,資格マスタ!$A:$B,2,FALSE),D397))</f>
        <v/>
      </c>
      <c r="F397">
        <f>IF(E397="","",IF(C397="",DATE(9999,1,1),C397))</f>
        <v/>
      </c>
      <c r="G397">
        <f>IF(E397="","",COUNTIFS($F$387:$F$398,"&lt;"&amp;F397,$F$387:$F$398,"&lt;&gt;")+COUNTIFS($F$387:$F$398,F397,$B$387:$B$398,"&lt;"&amp;B397)+1)</f>
        <v/>
      </c>
      <c r="H397">
        <f>IF(OR(E397="",C397=""),"",IF(C397&gt;=DATE(2019,5,1),"令和"&amp;(YEAR(C397)-2018),IF(C397&gt;=DATE(1989,1,8),"平成"&amp;(YEAR(C397)-1988),"昭和"&amp;(YEAR(C397)-1925)))&amp;"年"&amp;MONTH(C397)&amp;"月")</f>
        <v/>
      </c>
    </row>
    <row r="398">
      <c r="A398" t="n">
        <v>33</v>
      </c>
      <c r="B398" t="n">
        <v>12</v>
      </c>
      <c r="C398">
        <f>IFERROR(INDEX(資格取込!$S$6:$S$205,MATCH(33&amp;"_"&amp;6,資格取込!$Z$6:$Z$205,0)),"")</f>
        <v/>
      </c>
      <c r="D398">
        <f>IFERROR(INDEX(資格取込!$R$6:$R$205,MATCH(33&amp;"_"&amp;6,資格取込!$Z$6:$Z$205,0)),"")</f>
        <v/>
      </c>
      <c r="E398">
        <f>IF(D398="","",IFERROR(VLOOKUP(D398,資格マスタ!$A:$B,2,FALSE),D398))</f>
        <v/>
      </c>
      <c r="F398">
        <f>IF(E398="","",IF(C398="",DATE(9999,1,1),C398))</f>
        <v/>
      </c>
      <c r="G398">
        <f>IF(E398="","",COUNTIFS($F$387:$F$398,"&lt;"&amp;F398,$F$387:$F$398,"&lt;&gt;")+COUNTIFS($F$387:$F$398,F398,$B$387:$B$398,"&lt;"&amp;B398)+1)</f>
        <v/>
      </c>
      <c r="H398">
        <f>IF(OR(E398="",C398=""),"",IF(C398&gt;=DATE(2019,5,1),"令和"&amp;(YEAR(C398)-2018),IF(C398&gt;=DATE(1989,1,8),"平成"&amp;(YEAR(C398)-1988),"昭和"&amp;(YEAR(C398)-1925)))&amp;"年"&amp;MONTH(C398)&amp;"月")</f>
        <v/>
      </c>
    </row>
    <row r="399">
      <c r="A399" t="n">
        <v>34</v>
      </c>
      <c r="B399" t="n">
        <v>1</v>
      </c>
      <c r="C399" s="132">
        <f>IFERROR(IF(ISNUMBER(入力!O38),入力!O38,DATEVALUE(入力!O38)),"")</f>
        <v/>
      </c>
      <c r="D399">
        <f>IF(入力!N38="","",入力!N38)</f>
        <v/>
      </c>
      <c r="E399">
        <f>IF(D399="","",IFERROR(VLOOKUP(D399,資格マスタ!$A:$B,2,FALSE),D399))</f>
        <v/>
      </c>
      <c r="F399">
        <f>IF(E399="","",IF(C399="",DATE(9999,1,1),C399))</f>
        <v/>
      </c>
      <c r="G399">
        <f>IF(E399="","",COUNTIFS($F$399:$F$410,"&lt;"&amp;F399,$F$399:$F$410,"&lt;&gt;")+COUNTIFS($F$399:$F$410,F399,$B$399:$B$410,"&lt;"&amp;B399)+1)</f>
        <v/>
      </c>
      <c r="H399">
        <f>IF(OR(E399="",C399=""),"",IF(C399&gt;=DATE(2019,5,1),"令和"&amp;(YEAR(C399)-2018),IF(C399&gt;=DATE(1989,1,8),"平成"&amp;(YEAR(C399)-1988),"昭和"&amp;(YEAR(C399)-1925)))&amp;"年"&amp;MONTH(C399)&amp;"月")</f>
        <v/>
      </c>
    </row>
    <row r="400">
      <c r="A400" t="n">
        <v>34</v>
      </c>
      <c r="B400" t="n">
        <v>2</v>
      </c>
      <c r="C400">
        <f>IFERROR(IF(ISNUMBER(入力!Q38),入力!Q38,DATEVALUE(入力!Q38)),"")</f>
        <v/>
      </c>
      <c r="D400">
        <f>IF(入力!P38="","",入力!P38)</f>
        <v/>
      </c>
      <c r="E400">
        <f>IF(D400="","",IFERROR(VLOOKUP(D400,資格マスタ!$A:$B,2,FALSE),D400))</f>
        <v/>
      </c>
      <c r="F400">
        <f>IF(E400="","",IF(C400="",DATE(9999,1,1),C400))</f>
        <v/>
      </c>
      <c r="G400">
        <f>IF(E400="","",COUNTIFS($F$399:$F$410,"&lt;"&amp;F400,$F$399:$F$410,"&lt;&gt;")+COUNTIFS($F$399:$F$410,F400,$B$399:$B$410,"&lt;"&amp;B400)+1)</f>
        <v/>
      </c>
      <c r="H400">
        <f>IF(OR(E400="",C400=""),"",IF(C400&gt;=DATE(2019,5,1),"令和"&amp;(YEAR(C400)-2018),IF(C400&gt;=DATE(1989,1,8),"平成"&amp;(YEAR(C400)-1988),"昭和"&amp;(YEAR(C400)-1925)))&amp;"年"&amp;MONTH(C400)&amp;"月")</f>
        <v/>
      </c>
    </row>
    <row r="401">
      <c r="A401" t="n">
        <v>34</v>
      </c>
      <c r="B401" t="n">
        <v>3</v>
      </c>
      <c r="C401">
        <f>IFERROR(IF(ISNUMBER(入力!S38),入力!S38,DATEVALUE(入力!S38)),"")</f>
        <v/>
      </c>
      <c r="D401">
        <f>IF(入力!R38="","",入力!R38)</f>
        <v/>
      </c>
      <c r="E401">
        <f>IF(D401="","",IFERROR(VLOOKUP(D401,資格マスタ!$A:$B,2,FALSE),D401))</f>
        <v/>
      </c>
      <c r="F401">
        <f>IF(E401="","",IF(C401="",DATE(9999,1,1),C401))</f>
        <v/>
      </c>
      <c r="G401">
        <f>IF(E401="","",COUNTIFS($F$399:$F$410,"&lt;"&amp;F401,$F$399:$F$410,"&lt;&gt;")+COUNTIFS($F$399:$F$410,F401,$B$399:$B$410,"&lt;"&amp;B401)+1)</f>
        <v/>
      </c>
      <c r="H401">
        <f>IF(OR(E401="",C401=""),"",IF(C401&gt;=DATE(2019,5,1),"令和"&amp;(YEAR(C401)-2018),IF(C401&gt;=DATE(1989,1,8),"平成"&amp;(YEAR(C401)-1988),"昭和"&amp;(YEAR(C401)-1925)))&amp;"年"&amp;MONTH(C401)&amp;"月")</f>
        <v/>
      </c>
    </row>
    <row r="402">
      <c r="A402" t="n">
        <v>34</v>
      </c>
      <c r="B402" t="n">
        <v>4</v>
      </c>
      <c r="C402">
        <f>IFERROR(IF(ISNUMBER(入力!U38),入力!U38,DATEVALUE(入力!U38)),"")</f>
        <v/>
      </c>
      <c r="D402">
        <f>IF(入力!T38="","",入力!T38)</f>
        <v/>
      </c>
      <c r="E402">
        <f>IF(D402="","",IFERROR(VLOOKUP(D402,資格マスタ!$A:$B,2,FALSE),D402))</f>
        <v/>
      </c>
      <c r="F402">
        <f>IF(E402="","",IF(C402="",DATE(9999,1,1),C402))</f>
        <v/>
      </c>
      <c r="G402">
        <f>IF(E402="","",COUNTIFS($F$399:$F$410,"&lt;"&amp;F402,$F$399:$F$410,"&lt;&gt;")+COUNTIFS($F$399:$F$410,F402,$B$399:$B$410,"&lt;"&amp;B402)+1)</f>
        <v/>
      </c>
      <c r="H402">
        <f>IF(OR(E402="",C402=""),"",IF(C402&gt;=DATE(2019,5,1),"令和"&amp;(YEAR(C402)-2018),IF(C402&gt;=DATE(1989,1,8),"平成"&amp;(YEAR(C402)-1988),"昭和"&amp;(YEAR(C402)-1925)))&amp;"年"&amp;MONTH(C402)&amp;"月")</f>
        <v/>
      </c>
    </row>
    <row r="403">
      <c r="A403" t="n">
        <v>34</v>
      </c>
      <c r="B403" t="n">
        <v>5</v>
      </c>
      <c r="C403">
        <f>IFERROR(IF(ISNUMBER(入力!W38),入力!W38,DATEVALUE(入力!W38)),"")</f>
        <v/>
      </c>
      <c r="D403">
        <f>IF(入力!V38="","",入力!V38)</f>
        <v/>
      </c>
      <c r="E403">
        <f>IF(D403="","",IFERROR(VLOOKUP(D403,資格マスタ!$A:$B,2,FALSE),D403))</f>
        <v/>
      </c>
      <c r="F403">
        <f>IF(E403="","",IF(C403="",DATE(9999,1,1),C403))</f>
        <v/>
      </c>
      <c r="G403">
        <f>IF(E403="","",COUNTIFS($F$399:$F$410,"&lt;"&amp;F403,$F$399:$F$410,"&lt;&gt;")+COUNTIFS($F$399:$F$410,F403,$B$399:$B$410,"&lt;"&amp;B403)+1)</f>
        <v/>
      </c>
      <c r="H403">
        <f>IF(OR(E403="",C403=""),"",IF(C403&gt;=DATE(2019,5,1),"令和"&amp;(YEAR(C403)-2018),IF(C403&gt;=DATE(1989,1,8),"平成"&amp;(YEAR(C403)-1988),"昭和"&amp;(YEAR(C403)-1925)))&amp;"年"&amp;MONTH(C403)&amp;"月")</f>
        <v/>
      </c>
    </row>
    <row r="404">
      <c r="A404" t="n">
        <v>34</v>
      </c>
      <c r="B404" t="n">
        <v>6</v>
      </c>
      <c r="C404">
        <f>IFERROR(IF(ISNUMBER(入力!Y38),入力!Y38,DATEVALUE(入力!Y38)),"")</f>
        <v/>
      </c>
      <c r="D404">
        <f>IF(入力!X38="","",入力!X38)</f>
        <v/>
      </c>
      <c r="E404">
        <f>IF(D404="","",IFERROR(VLOOKUP(D404,資格マスタ!$A:$B,2,FALSE),D404))</f>
        <v/>
      </c>
      <c r="F404">
        <f>IF(E404="","",IF(C404="",DATE(9999,1,1),C404))</f>
        <v/>
      </c>
      <c r="G404">
        <f>IF(E404="","",COUNTIFS($F$399:$F$410,"&lt;"&amp;F404,$F$399:$F$410,"&lt;&gt;")+COUNTIFS($F$399:$F$410,F404,$B$399:$B$410,"&lt;"&amp;B404)+1)</f>
        <v/>
      </c>
      <c r="H404">
        <f>IF(OR(E404="",C404=""),"",IF(C404&gt;=DATE(2019,5,1),"令和"&amp;(YEAR(C404)-2018),IF(C404&gt;=DATE(1989,1,8),"平成"&amp;(YEAR(C404)-1988),"昭和"&amp;(YEAR(C404)-1925)))&amp;"年"&amp;MONTH(C404)&amp;"月")</f>
        <v/>
      </c>
    </row>
    <row r="405">
      <c r="A405" t="n">
        <v>34</v>
      </c>
      <c r="B405" t="n">
        <v>7</v>
      </c>
      <c r="C405">
        <f>IFERROR(INDEX(資格取込!$S$6:$S$205,MATCH(34&amp;"_"&amp;1,資格取込!$Z$6:$Z$205,0)),"")</f>
        <v/>
      </c>
      <c r="D405">
        <f>IFERROR(INDEX(資格取込!$R$6:$R$205,MATCH(34&amp;"_"&amp;1,資格取込!$Z$6:$Z$205,0)),"")</f>
        <v/>
      </c>
      <c r="E405">
        <f>IF(D405="","",IFERROR(VLOOKUP(D405,資格マスタ!$A:$B,2,FALSE),D405))</f>
        <v/>
      </c>
      <c r="F405">
        <f>IF(E405="","",IF(C405="",DATE(9999,1,1),C405))</f>
        <v/>
      </c>
      <c r="G405">
        <f>IF(E405="","",COUNTIFS($F$399:$F$410,"&lt;"&amp;F405,$F$399:$F$410,"&lt;&gt;")+COUNTIFS($F$399:$F$410,F405,$B$399:$B$410,"&lt;"&amp;B405)+1)</f>
        <v/>
      </c>
      <c r="H405">
        <f>IF(OR(E405="",C405=""),"",IF(C405&gt;=DATE(2019,5,1),"令和"&amp;(YEAR(C405)-2018),IF(C405&gt;=DATE(1989,1,8),"平成"&amp;(YEAR(C405)-1988),"昭和"&amp;(YEAR(C405)-1925)))&amp;"年"&amp;MONTH(C405)&amp;"月")</f>
        <v/>
      </c>
    </row>
    <row r="406">
      <c r="A406" t="n">
        <v>34</v>
      </c>
      <c r="B406" t="n">
        <v>8</v>
      </c>
      <c r="C406">
        <f>IFERROR(INDEX(資格取込!$S$6:$S$205,MATCH(34&amp;"_"&amp;2,資格取込!$Z$6:$Z$205,0)),"")</f>
        <v/>
      </c>
      <c r="D406">
        <f>IFERROR(INDEX(資格取込!$R$6:$R$205,MATCH(34&amp;"_"&amp;2,資格取込!$Z$6:$Z$205,0)),"")</f>
        <v/>
      </c>
      <c r="E406">
        <f>IF(D406="","",IFERROR(VLOOKUP(D406,資格マスタ!$A:$B,2,FALSE),D406))</f>
        <v/>
      </c>
      <c r="F406">
        <f>IF(E406="","",IF(C406="",DATE(9999,1,1),C406))</f>
        <v/>
      </c>
      <c r="G406">
        <f>IF(E406="","",COUNTIFS($F$399:$F$410,"&lt;"&amp;F406,$F$399:$F$410,"&lt;&gt;")+COUNTIFS($F$399:$F$410,F406,$B$399:$B$410,"&lt;"&amp;B406)+1)</f>
        <v/>
      </c>
      <c r="H406">
        <f>IF(OR(E406="",C406=""),"",IF(C406&gt;=DATE(2019,5,1),"令和"&amp;(YEAR(C406)-2018),IF(C406&gt;=DATE(1989,1,8),"平成"&amp;(YEAR(C406)-1988),"昭和"&amp;(YEAR(C406)-1925)))&amp;"年"&amp;MONTH(C406)&amp;"月")</f>
        <v/>
      </c>
    </row>
    <row r="407">
      <c r="A407" t="n">
        <v>34</v>
      </c>
      <c r="B407" t="n">
        <v>9</v>
      </c>
      <c r="C407">
        <f>IFERROR(INDEX(資格取込!$S$6:$S$205,MATCH(34&amp;"_"&amp;3,資格取込!$Z$6:$Z$205,0)),"")</f>
        <v/>
      </c>
      <c r="D407">
        <f>IFERROR(INDEX(資格取込!$R$6:$R$205,MATCH(34&amp;"_"&amp;3,資格取込!$Z$6:$Z$205,0)),"")</f>
        <v/>
      </c>
      <c r="E407">
        <f>IF(D407="","",IFERROR(VLOOKUP(D407,資格マスタ!$A:$B,2,FALSE),D407))</f>
        <v/>
      </c>
      <c r="F407">
        <f>IF(E407="","",IF(C407="",DATE(9999,1,1),C407))</f>
        <v/>
      </c>
      <c r="G407">
        <f>IF(E407="","",COUNTIFS($F$399:$F$410,"&lt;"&amp;F407,$F$399:$F$410,"&lt;&gt;")+COUNTIFS($F$399:$F$410,F407,$B$399:$B$410,"&lt;"&amp;B407)+1)</f>
        <v/>
      </c>
      <c r="H407">
        <f>IF(OR(E407="",C407=""),"",IF(C407&gt;=DATE(2019,5,1),"令和"&amp;(YEAR(C407)-2018),IF(C407&gt;=DATE(1989,1,8),"平成"&amp;(YEAR(C407)-1988),"昭和"&amp;(YEAR(C407)-1925)))&amp;"年"&amp;MONTH(C407)&amp;"月")</f>
        <v/>
      </c>
    </row>
    <row r="408">
      <c r="A408" t="n">
        <v>34</v>
      </c>
      <c r="B408" t="n">
        <v>10</v>
      </c>
      <c r="C408">
        <f>IFERROR(INDEX(資格取込!$S$6:$S$205,MATCH(34&amp;"_"&amp;4,資格取込!$Z$6:$Z$205,0)),"")</f>
        <v/>
      </c>
      <c r="D408">
        <f>IFERROR(INDEX(資格取込!$R$6:$R$205,MATCH(34&amp;"_"&amp;4,資格取込!$Z$6:$Z$205,0)),"")</f>
        <v/>
      </c>
      <c r="E408">
        <f>IF(D408="","",IFERROR(VLOOKUP(D408,資格マスタ!$A:$B,2,FALSE),D408))</f>
        <v/>
      </c>
      <c r="F408">
        <f>IF(E408="","",IF(C408="",DATE(9999,1,1),C408))</f>
        <v/>
      </c>
      <c r="G408">
        <f>IF(E408="","",COUNTIFS($F$399:$F$410,"&lt;"&amp;F408,$F$399:$F$410,"&lt;&gt;")+COUNTIFS($F$399:$F$410,F408,$B$399:$B$410,"&lt;"&amp;B408)+1)</f>
        <v/>
      </c>
      <c r="H408">
        <f>IF(OR(E408="",C408=""),"",IF(C408&gt;=DATE(2019,5,1),"令和"&amp;(YEAR(C408)-2018),IF(C408&gt;=DATE(1989,1,8),"平成"&amp;(YEAR(C408)-1988),"昭和"&amp;(YEAR(C408)-1925)))&amp;"年"&amp;MONTH(C408)&amp;"月")</f>
        <v/>
      </c>
    </row>
    <row r="409">
      <c r="A409" t="n">
        <v>34</v>
      </c>
      <c r="B409" t="n">
        <v>11</v>
      </c>
      <c r="C409">
        <f>IFERROR(INDEX(資格取込!$S$6:$S$205,MATCH(34&amp;"_"&amp;5,資格取込!$Z$6:$Z$205,0)),"")</f>
        <v/>
      </c>
      <c r="D409">
        <f>IFERROR(INDEX(資格取込!$R$6:$R$205,MATCH(34&amp;"_"&amp;5,資格取込!$Z$6:$Z$205,0)),"")</f>
        <v/>
      </c>
      <c r="E409">
        <f>IF(D409="","",IFERROR(VLOOKUP(D409,資格マスタ!$A:$B,2,FALSE),D409))</f>
        <v/>
      </c>
      <c r="F409">
        <f>IF(E409="","",IF(C409="",DATE(9999,1,1),C409))</f>
        <v/>
      </c>
      <c r="G409">
        <f>IF(E409="","",COUNTIFS($F$399:$F$410,"&lt;"&amp;F409,$F$399:$F$410,"&lt;&gt;")+COUNTIFS($F$399:$F$410,F409,$B$399:$B$410,"&lt;"&amp;B409)+1)</f>
        <v/>
      </c>
      <c r="H409">
        <f>IF(OR(E409="",C409=""),"",IF(C409&gt;=DATE(2019,5,1),"令和"&amp;(YEAR(C409)-2018),IF(C409&gt;=DATE(1989,1,8),"平成"&amp;(YEAR(C409)-1988),"昭和"&amp;(YEAR(C409)-1925)))&amp;"年"&amp;MONTH(C409)&amp;"月")</f>
        <v/>
      </c>
    </row>
    <row r="410">
      <c r="A410" t="n">
        <v>34</v>
      </c>
      <c r="B410" t="n">
        <v>12</v>
      </c>
      <c r="C410">
        <f>IFERROR(INDEX(資格取込!$S$6:$S$205,MATCH(34&amp;"_"&amp;6,資格取込!$Z$6:$Z$205,0)),"")</f>
        <v/>
      </c>
      <c r="D410">
        <f>IFERROR(INDEX(資格取込!$R$6:$R$205,MATCH(34&amp;"_"&amp;6,資格取込!$Z$6:$Z$205,0)),"")</f>
        <v/>
      </c>
      <c r="E410">
        <f>IF(D410="","",IFERROR(VLOOKUP(D410,資格マスタ!$A:$B,2,FALSE),D410))</f>
        <v/>
      </c>
      <c r="F410">
        <f>IF(E410="","",IF(C410="",DATE(9999,1,1),C410))</f>
        <v/>
      </c>
      <c r="G410">
        <f>IF(E410="","",COUNTIFS($F$399:$F$410,"&lt;"&amp;F410,$F$399:$F$410,"&lt;&gt;")+COUNTIFS($F$399:$F$410,F410,$B$399:$B$410,"&lt;"&amp;B410)+1)</f>
        <v/>
      </c>
      <c r="H410">
        <f>IF(OR(E410="",C410=""),"",IF(C410&gt;=DATE(2019,5,1),"令和"&amp;(YEAR(C410)-2018),IF(C410&gt;=DATE(1989,1,8),"平成"&amp;(YEAR(C410)-1988),"昭和"&amp;(YEAR(C410)-1925)))&amp;"年"&amp;MONTH(C410)&amp;"月")</f>
        <v/>
      </c>
    </row>
    <row r="411">
      <c r="A411" t="n">
        <v>35</v>
      </c>
      <c r="B411" t="n">
        <v>1</v>
      </c>
      <c r="C411" s="132">
        <f>IFERROR(IF(ISNUMBER(入力!O39),入力!O39,DATEVALUE(入力!O39)),"")</f>
        <v/>
      </c>
      <c r="D411">
        <f>IF(入力!N39="","",入力!N39)</f>
        <v/>
      </c>
      <c r="E411">
        <f>IF(D411="","",IFERROR(VLOOKUP(D411,資格マスタ!$A:$B,2,FALSE),D411))</f>
        <v/>
      </c>
      <c r="F411">
        <f>IF(E411="","",IF(C411="",DATE(9999,1,1),C411))</f>
        <v/>
      </c>
      <c r="G411">
        <f>IF(E411="","",COUNTIFS($F$411:$F$422,"&lt;"&amp;F411,$F$411:$F$422,"&lt;&gt;")+COUNTIFS($F$411:$F$422,F411,$B$411:$B$422,"&lt;"&amp;B411)+1)</f>
        <v/>
      </c>
      <c r="H411">
        <f>IF(OR(E411="",C411=""),"",IF(C411&gt;=DATE(2019,5,1),"令和"&amp;(YEAR(C411)-2018),IF(C411&gt;=DATE(1989,1,8),"平成"&amp;(YEAR(C411)-1988),"昭和"&amp;(YEAR(C411)-1925)))&amp;"年"&amp;MONTH(C411)&amp;"月")</f>
        <v/>
      </c>
    </row>
    <row r="412">
      <c r="A412" t="n">
        <v>35</v>
      </c>
      <c r="B412" t="n">
        <v>2</v>
      </c>
      <c r="C412">
        <f>IFERROR(IF(ISNUMBER(入力!Q39),入力!Q39,DATEVALUE(入力!Q39)),"")</f>
        <v/>
      </c>
      <c r="D412">
        <f>IF(入力!P39="","",入力!P39)</f>
        <v/>
      </c>
      <c r="E412">
        <f>IF(D412="","",IFERROR(VLOOKUP(D412,資格マスタ!$A:$B,2,FALSE),D412))</f>
        <v/>
      </c>
      <c r="F412">
        <f>IF(E412="","",IF(C412="",DATE(9999,1,1),C412))</f>
        <v/>
      </c>
      <c r="G412">
        <f>IF(E412="","",COUNTIFS($F$411:$F$422,"&lt;"&amp;F412,$F$411:$F$422,"&lt;&gt;")+COUNTIFS($F$411:$F$422,F412,$B$411:$B$422,"&lt;"&amp;B412)+1)</f>
        <v/>
      </c>
      <c r="H412">
        <f>IF(OR(E412="",C412=""),"",IF(C412&gt;=DATE(2019,5,1),"令和"&amp;(YEAR(C412)-2018),IF(C412&gt;=DATE(1989,1,8),"平成"&amp;(YEAR(C412)-1988),"昭和"&amp;(YEAR(C412)-1925)))&amp;"年"&amp;MONTH(C412)&amp;"月")</f>
        <v/>
      </c>
    </row>
    <row r="413">
      <c r="A413" t="n">
        <v>35</v>
      </c>
      <c r="B413" t="n">
        <v>3</v>
      </c>
      <c r="C413">
        <f>IFERROR(IF(ISNUMBER(入力!S39),入力!S39,DATEVALUE(入力!S39)),"")</f>
        <v/>
      </c>
      <c r="D413">
        <f>IF(入力!R39="","",入力!R39)</f>
        <v/>
      </c>
      <c r="E413">
        <f>IF(D413="","",IFERROR(VLOOKUP(D413,資格マスタ!$A:$B,2,FALSE),D413))</f>
        <v/>
      </c>
      <c r="F413">
        <f>IF(E413="","",IF(C413="",DATE(9999,1,1),C413))</f>
        <v/>
      </c>
      <c r="G413">
        <f>IF(E413="","",COUNTIFS($F$411:$F$422,"&lt;"&amp;F413,$F$411:$F$422,"&lt;&gt;")+COUNTIFS($F$411:$F$422,F413,$B$411:$B$422,"&lt;"&amp;B413)+1)</f>
        <v/>
      </c>
      <c r="H413">
        <f>IF(OR(E413="",C413=""),"",IF(C413&gt;=DATE(2019,5,1),"令和"&amp;(YEAR(C413)-2018),IF(C413&gt;=DATE(1989,1,8),"平成"&amp;(YEAR(C413)-1988),"昭和"&amp;(YEAR(C413)-1925)))&amp;"年"&amp;MONTH(C413)&amp;"月")</f>
        <v/>
      </c>
    </row>
    <row r="414">
      <c r="A414" t="n">
        <v>35</v>
      </c>
      <c r="B414" t="n">
        <v>4</v>
      </c>
      <c r="C414">
        <f>IFERROR(IF(ISNUMBER(入力!U39),入力!U39,DATEVALUE(入力!U39)),"")</f>
        <v/>
      </c>
      <c r="D414">
        <f>IF(入力!T39="","",入力!T39)</f>
        <v/>
      </c>
      <c r="E414">
        <f>IF(D414="","",IFERROR(VLOOKUP(D414,資格マスタ!$A:$B,2,FALSE),D414))</f>
        <v/>
      </c>
      <c r="F414">
        <f>IF(E414="","",IF(C414="",DATE(9999,1,1),C414))</f>
        <v/>
      </c>
      <c r="G414">
        <f>IF(E414="","",COUNTIFS($F$411:$F$422,"&lt;"&amp;F414,$F$411:$F$422,"&lt;&gt;")+COUNTIFS($F$411:$F$422,F414,$B$411:$B$422,"&lt;"&amp;B414)+1)</f>
        <v/>
      </c>
      <c r="H414">
        <f>IF(OR(E414="",C414=""),"",IF(C414&gt;=DATE(2019,5,1),"令和"&amp;(YEAR(C414)-2018),IF(C414&gt;=DATE(1989,1,8),"平成"&amp;(YEAR(C414)-1988),"昭和"&amp;(YEAR(C414)-1925)))&amp;"年"&amp;MONTH(C414)&amp;"月")</f>
        <v/>
      </c>
    </row>
    <row r="415">
      <c r="A415" t="n">
        <v>35</v>
      </c>
      <c r="B415" t="n">
        <v>5</v>
      </c>
      <c r="C415">
        <f>IFERROR(IF(ISNUMBER(入力!W39),入力!W39,DATEVALUE(入力!W39)),"")</f>
        <v/>
      </c>
      <c r="D415">
        <f>IF(入力!V39="","",入力!V39)</f>
        <v/>
      </c>
      <c r="E415">
        <f>IF(D415="","",IFERROR(VLOOKUP(D415,資格マスタ!$A:$B,2,FALSE),D415))</f>
        <v/>
      </c>
      <c r="F415">
        <f>IF(E415="","",IF(C415="",DATE(9999,1,1),C415))</f>
        <v/>
      </c>
      <c r="G415">
        <f>IF(E415="","",COUNTIFS($F$411:$F$422,"&lt;"&amp;F415,$F$411:$F$422,"&lt;&gt;")+COUNTIFS($F$411:$F$422,F415,$B$411:$B$422,"&lt;"&amp;B415)+1)</f>
        <v/>
      </c>
      <c r="H415">
        <f>IF(OR(E415="",C415=""),"",IF(C415&gt;=DATE(2019,5,1),"令和"&amp;(YEAR(C415)-2018),IF(C415&gt;=DATE(1989,1,8),"平成"&amp;(YEAR(C415)-1988),"昭和"&amp;(YEAR(C415)-1925)))&amp;"年"&amp;MONTH(C415)&amp;"月")</f>
        <v/>
      </c>
    </row>
    <row r="416">
      <c r="A416" t="n">
        <v>35</v>
      </c>
      <c r="B416" t="n">
        <v>6</v>
      </c>
      <c r="C416">
        <f>IFERROR(IF(ISNUMBER(入力!Y39),入力!Y39,DATEVALUE(入力!Y39)),"")</f>
        <v/>
      </c>
      <c r="D416">
        <f>IF(入力!X39="","",入力!X39)</f>
        <v/>
      </c>
      <c r="E416">
        <f>IF(D416="","",IFERROR(VLOOKUP(D416,資格マスタ!$A:$B,2,FALSE),D416))</f>
        <v/>
      </c>
      <c r="F416">
        <f>IF(E416="","",IF(C416="",DATE(9999,1,1),C416))</f>
        <v/>
      </c>
      <c r="G416">
        <f>IF(E416="","",COUNTIFS($F$411:$F$422,"&lt;"&amp;F416,$F$411:$F$422,"&lt;&gt;")+COUNTIFS($F$411:$F$422,F416,$B$411:$B$422,"&lt;"&amp;B416)+1)</f>
        <v/>
      </c>
      <c r="H416">
        <f>IF(OR(E416="",C416=""),"",IF(C416&gt;=DATE(2019,5,1),"令和"&amp;(YEAR(C416)-2018),IF(C416&gt;=DATE(1989,1,8),"平成"&amp;(YEAR(C416)-1988),"昭和"&amp;(YEAR(C416)-1925)))&amp;"年"&amp;MONTH(C416)&amp;"月")</f>
        <v/>
      </c>
    </row>
    <row r="417">
      <c r="A417" t="n">
        <v>35</v>
      </c>
      <c r="B417" t="n">
        <v>7</v>
      </c>
      <c r="C417">
        <f>IFERROR(INDEX(資格取込!$S$6:$S$205,MATCH(35&amp;"_"&amp;1,資格取込!$Z$6:$Z$205,0)),"")</f>
        <v/>
      </c>
      <c r="D417">
        <f>IFERROR(INDEX(資格取込!$R$6:$R$205,MATCH(35&amp;"_"&amp;1,資格取込!$Z$6:$Z$205,0)),"")</f>
        <v/>
      </c>
      <c r="E417">
        <f>IF(D417="","",IFERROR(VLOOKUP(D417,資格マスタ!$A:$B,2,FALSE),D417))</f>
        <v/>
      </c>
      <c r="F417">
        <f>IF(E417="","",IF(C417="",DATE(9999,1,1),C417))</f>
        <v/>
      </c>
      <c r="G417">
        <f>IF(E417="","",COUNTIFS($F$411:$F$422,"&lt;"&amp;F417,$F$411:$F$422,"&lt;&gt;")+COUNTIFS($F$411:$F$422,F417,$B$411:$B$422,"&lt;"&amp;B417)+1)</f>
        <v/>
      </c>
      <c r="H417">
        <f>IF(OR(E417="",C417=""),"",IF(C417&gt;=DATE(2019,5,1),"令和"&amp;(YEAR(C417)-2018),IF(C417&gt;=DATE(1989,1,8),"平成"&amp;(YEAR(C417)-1988),"昭和"&amp;(YEAR(C417)-1925)))&amp;"年"&amp;MONTH(C417)&amp;"月")</f>
        <v/>
      </c>
    </row>
    <row r="418">
      <c r="A418" t="n">
        <v>35</v>
      </c>
      <c r="B418" t="n">
        <v>8</v>
      </c>
      <c r="C418">
        <f>IFERROR(INDEX(資格取込!$S$6:$S$205,MATCH(35&amp;"_"&amp;2,資格取込!$Z$6:$Z$205,0)),"")</f>
        <v/>
      </c>
      <c r="D418">
        <f>IFERROR(INDEX(資格取込!$R$6:$R$205,MATCH(35&amp;"_"&amp;2,資格取込!$Z$6:$Z$205,0)),"")</f>
        <v/>
      </c>
      <c r="E418">
        <f>IF(D418="","",IFERROR(VLOOKUP(D418,資格マスタ!$A:$B,2,FALSE),D418))</f>
        <v/>
      </c>
      <c r="F418">
        <f>IF(E418="","",IF(C418="",DATE(9999,1,1),C418))</f>
        <v/>
      </c>
      <c r="G418">
        <f>IF(E418="","",COUNTIFS($F$411:$F$422,"&lt;"&amp;F418,$F$411:$F$422,"&lt;&gt;")+COUNTIFS($F$411:$F$422,F418,$B$411:$B$422,"&lt;"&amp;B418)+1)</f>
        <v/>
      </c>
      <c r="H418">
        <f>IF(OR(E418="",C418=""),"",IF(C418&gt;=DATE(2019,5,1),"令和"&amp;(YEAR(C418)-2018),IF(C418&gt;=DATE(1989,1,8),"平成"&amp;(YEAR(C418)-1988),"昭和"&amp;(YEAR(C418)-1925)))&amp;"年"&amp;MONTH(C418)&amp;"月")</f>
        <v/>
      </c>
    </row>
    <row r="419">
      <c r="A419" t="n">
        <v>35</v>
      </c>
      <c r="B419" t="n">
        <v>9</v>
      </c>
      <c r="C419">
        <f>IFERROR(INDEX(資格取込!$S$6:$S$205,MATCH(35&amp;"_"&amp;3,資格取込!$Z$6:$Z$205,0)),"")</f>
        <v/>
      </c>
      <c r="D419">
        <f>IFERROR(INDEX(資格取込!$R$6:$R$205,MATCH(35&amp;"_"&amp;3,資格取込!$Z$6:$Z$205,0)),"")</f>
        <v/>
      </c>
      <c r="E419">
        <f>IF(D419="","",IFERROR(VLOOKUP(D419,資格マスタ!$A:$B,2,FALSE),D419))</f>
        <v/>
      </c>
      <c r="F419">
        <f>IF(E419="","",IF(C419="",DATE(9999,1,1),C419))</f>
        <v/>
      </c>
      <c r="G419">
        <f>IF(E419="","",COUNTIFS($F$411:$F$422,"&lt;"&amp;F419,$F$411:$F$422,"&lt;&gt;")+COUNTIFS($F$411:$F$422,F419,$B$411:$B$422,"&lt;"&amp;B419)+1)</f>
        <v/>
      </c>
      <c r="H419">
        <f>IF(OR(E419="",C419=""),"",IF(C419&gt;=DATE(2019,5,1),"令和"&amp;(YEAR(C419)-2018),IF(C419&gt;=DATE(1989,1,8),"平成"&amp;(YEAR(C419)-1988),"昭和"&amp;(YEAR(C419)-1925)))&amp;"年"&amp;MONTH(C419)&amp;"月")</f>
        <v/>
      </c>
    </row>
    <row r="420">
      <c r="A420" t="n">
        <v>35</v>
      </c>
      <c r="B420" t="n">
        <v>10</v>
      </c>
      <c r="C420">
        <f>IFERROR(INDEX(資格取込!$S$6:$S$205,MATCH(35&amp;"_"&amp;4,資格取込!$Z$6:$Z$205,0)),"")</f>
        <v/>
      </c>
      <c r="D420">
        <f>IFERROR(INDEX(資格取込!$R$6:$R$205,MATCH(35&amp;"_"&amp;4,資格取込!$Z$6:$Z$205,0)),"")</f>
        <v/>
      </c>
      <c r="E420">
        <f>IF(D420="","",IFERROR(VLOOKUP(D420,資格マスタ!$A:$B,2,FALSE),D420))</f>
        <v/>
      </c>
      <c r="F420">
        <f>IF(E420="","",IF(C420="",DATE(9999,1,1),C420))</f>
        <v/>
      </c>
      <c r="G420">
        <f>IF(E420="","",COUNTIFS($F$411:$F$422,"&lt;"&amp;F420,$F$411:$F$422,"&lt;&gt;")+COUNTIFS($F$411:$F$422,F420,$B$411:$B$422,"&lt;"&amp;B420)+1)</f>
        <v/>
      </c>
      <c r="H420">
        <f>IF(OR(E420="",C420=""),"",IF(C420&gt;=DATE(2019,5,1),"令和"&amp;(YEAR(C420)-2018),IF(C420&gt;=DATE(1989,1,8),"平成"&amp;(YEAR(C420)-1988),"昭和"&amp;(YEAR(C420)-1925)))&amp;"年"&amp;MONTH(C420)&amp;"月")</f>
        <v/>
      </c>
    </row>
    <row r="421">
      <c r="A421" t="n">
        <v>35</v>
      </c>
      <c r="B421" t="n">
        <v>11</v>
      </c>
      <c r="C421">
        <f>IFERROR(INDEX(資格取込!$S$6:$S$205,MATCH(35&amp;"_"&amp;5,資格取込!$Z$6:$Z$205,0)),"")</f>
        <v/>
      </c>
      <c r="D421">
        <f>IFERROR(INDEX(資格取込!$R$6:$R$205,MATCH(35&amp;"_"&amp;5,資格取込!$Z$6:$Z$205,0)),"")</f>
        <v/>
      </c>
      <c r="E421">
        <f>IF(D421="","",IFERROR(VLOOKUP(D421,資格マスタ!$A:$B,2,FALSE),D421))</f>
        <v/>
      </c>
      <c r="F421">
        <f>IF(E421="","",IF(C421="",DATE(9999,1,1),C421))</f>
        <v/>
      </c>
      <c r="G421">
        <f>IF(E421="","",COUNTIFS($F$411:$F$422,"&lt;"&amp;F421,$F$411:$F$422,"&lt;&gt;")+COUNTIFS($F$411:$F$422,F421,$B$411:$B$422,"&lt;"&amp;B421)+1)</f>
        <v/>
      </c>
      <c r="H421">
        <f>IF(OR(E421="",C421=""),"",IF(C421&gt;=DATE(2019,5,1),"令和"&amp;(YEAR(C421)-2018),IF(C421&gt;=DATE(1989,1,8),"平成"&amp;(YEAR(C421)-1988),"昭和"&amp;(YEAR(C421)-1925)))&amp;"年"&amp;MONTH(C421)&amp;"月")</f>
        <v/>
      </c>
    </row>
    <row r="422">
      <c r="A422" t="n">
        <v>35</v>
      </c>
      <c r="B422" t="n">
        <v>12</v>
      </c>
      <c r="C422">
        <f>IFERROR(INDEX(資格取込!$S$6:$S$205,MATCH(35&amp;"_"&amp;6,資格取込!$Z$6:$Z$205,0)),"")</f>
        <v/>
      </c>
      <c r="D422">
        <f>IFERROR(INDEX(資格取込!$R$6:$R$205,MATCH(35&amp;"_"&amp;6,資格取込!$Z$6:$Z$205,0)),"")</f>
        <v/>
      </c>
      <c r="E422">
        <f>IF(D422="","",IFERROR(VLOOKUP(D422,資格マスタ!$A:$B,2,FALSE),D422))</f>
        <v/>
      </c>
      <c r="F422">
        <f>IF(E422="","",IF(C422="",DATE(9999,1,1),C422))</f>
        <v/>
      </c>
      <c r="G422">
        <f>IF(E422="","",COUNTIFS($F$411:$F$422,"&lt;"&amp;F422,$F$411:$F$422,"&lt;&gt;")+COUNTIFS($F$411:$F$422,F422,$B$411:$B$422,"&lt;"&amp;B422)+1)</f>
        <v/>
      </c>
      <c r="H422">
        <f>IF(OR(E422="",C422=""),"",IF(C422&gt;=DATE(2019,5,1),"令和"&amp;(YEAR(C422)-2018),IF(C422&gt;=DATE(1989,1,8),"平成"&amp;(YEAR(C422)-1988),"昭和"&amp;(YEAR(C422)-1925)))&amp;"年"&amp;MONTH(C422)&amp;"月")</f>
        <v/>
      </c>
    </row>
    <row r="423">
      <c r="A423" t="n">
        <v>36</v>
      </c>
      <c r="B423" t="n">
        <v>1</v>
      </c>
      <c r="C423" s="132">
        <f>IFERROR(IF(ISNUMBER(入力!O40),入力!O40,DATEVALUE(入力!O40)),"")</f>
        <v/>
      </c>
      <c r="D423">
        <f>IF(入力!N40="","",入力!N40)</f>
        <v/>
      </c>
      <c r="E423">
        <f>IF(D423="","",IFERROR(VLOOKUP(D423,資格マスタ!$A:$B,2,FALSE),D423))</f>
        <v/>
      </c>
      <c r="F423">
        <f>IF(E423="","",IF(C423="",DATE(9999,1,1),C423))</f>
        <v/>
      </c>
      <c r="G423">
        <f>IF(E423="","",COUNTIFS($F$423:$F$434,"&lt;"&amp;F423,$F$423:$F$434,"&lt;&gt;")+COUNTIFS($F$423:$F$434,F423,$B$423:$B$434,"&lt;"&amp;B423)+1)</f>
        <v/>
      </c>
      <c r="H423">
        <f>IF(OR(E423="",C423=""),"",IF(C423&gt;=DATE(2019,5,1),"令和"&amp;(YEAR(C423)-2018),IF(C423&gt;=DATE(1989,1,8),"平成"&amp;(YEAR(C423)-1988),"昭和"&amp;(YEAR(C423)-1925)))&amp;"年"&amp;MONTH(C423)&amp;"月")</f>
        <v/>
      </c>
    </row>
    <row r="424">
      <c r="A424" t="n">
        <v>36</v>
      </c>
      <c r="B424" t="n">
        <v>2</v>
      </c>
      <c r="C424">
        <f>IFERROR(IF(ISNUMBER(入力!Q40),入力!Q40,DATEVALUE(入力!Q40)),"")</f>
        <v/>
      </c>
      <c r="D424">
        <f>IF(入力!P40="","",入力!P40)</f>
        <v/>
      </c>
      <c r="E424">
        <f>IF(D424="","",IFERROR(VLOOKUP(D424,資格マスタ!$A:$B,2,FALSE),D424))</f>
        <v/>
      </c>
      <c r="F424">
        <f>IF(E424="","",IF(C424="",DATE(9999,1,1),C424))</f>
        <v/>
      </c>
      <c r="G424">
        <f>IF(E424="","",COUNTIFS($F$423:$F$434,"&lt;"&amp;F424,$F$423:$F$434,"&lt;&gt;")+COUNTIFS($F$423:$F$434,F424,$B$423:$B$434,"&lt;"&amp;B424)+1)</f>
        <v/>
      </c>
      <c r="H424">
        <f>IF(OR(E424="",C424=""),"",IF(C424&gt;=DATE(2019,5,1),"令和"&amp;(YEAR(C424)-2018),IF(C424&gt;=DATE(1989,1,8),"平成"&amp;(YEAR(C424)-1988),"昭和"&amp;(YEAR(C424)-1925)))&amp;"年"&amp;MONTH(C424)&amp;"月")</f>
        <v/>
      </c>
    </row>
    <row r="425">
      <c r="A425" t="n">
        <v>36</v>
      </c>
      <c r="B425" t="n">
        <v>3</v>
      </c>
      <c r="C425">
        <f>IFERROR(IF(ISNUMBER(入力!S40),入力!S40,DATEVALUE(入力!S40)),"")</f>
        <v/>
      </c>
      <c r="D425">
        <f>IF(入力!R40="","",入力!R40)</f>
        <v/>
      </c>
      <c r="E425">
        <f>IF(D425="","",IFERROR(VLOOKUP(D425,資格マスタ!$A:$B,2,FALSE),D425))</f>
        <v/>
      </c>
      <c r="F425">
        <f>IF(E425="","",IF(C425="",DATE(9999,1,1),C425))</f>
        <v/>
      </c>
      <c r="G425">
        <f>IF(E425="","",COUNTIFS($F$423:$F$434,"&lt;"&amp;F425,$F$423:$F$434,"&lt;&gt;")+COUNTIFS($F$423:$F$434,F425,$B$423:$B$434,"&lt;"&amp;B425)+1)</f>
        <v/>
      </c>
      <c r="H425">
        <f>IF(OR(E425="",C425=""),"",IF(C425&gt;=DATE(2019,5,1),"令和"&amp;(YEAR(C425)-2018),IF(C425&gt;=DATE(1989,1,8),"平成"&amp;(YEAR(C425)-1988),"昭和"&amp;(YEAR(C425)-1925)))&amp;"年"&amp;MONTH(C425)&amp;"月")</f>
        <v/>
      </c>
    </row>
    <row r="426">
      <c r="A426" t="n">
        <v>36</v>
      </c>
      <c r="B426" t="n">
        <v>4</v>
      </c>
      <c r="C426">
        <f>IFERROR(IF(ISNUMBER(入力!U40),入力!U40,DATEVALUE(入力!U40)),"")</f>
        <v/>
      </c>
      <c r="D426">
        <f>IF(入力!T40="","",入力!T40)</f>
        <v/>
      </c>
      <c r="E426">
        <f>IF(D426="","",IFERROR(VLOOKUP(D426,資格マスタ!$A:$B,2,FALSE),D426))</f>
        <v/>
      </c>
      <c r="F426">
        <f>IF(E426="","",IF(C426="",DATE(9999,1,1),C426))</f>
        <v/>
      </c>
      <c r="G426">
        <f>IF(E426="","",COUNTIFS($F$423:$F$434,"&lt;"&amp;F426,$F$423:$F$434,"&lt;&gt;")+COUNTIFS($F$423:$F$434,F426,$B$423:$B$434,"&lt;"&amp;B426)+1)</f>
        <v/>
      </c>
      <c r="H426">
        <f>IF(OR(E426="",C426=""),"",IF(C426&gt;=DATE(2019,5,1),"令和"&amp;(YEAR(C426)-2018),IF(C426&gt;=DATE(1989,1,8),"平成"&amp;(YEAR(C426)-1988),"昭和"&amp;(YEAR(C426)-1925)))&amp;"年"&amp;MONTH(C426)&amp;"月")</f>
        <v/>
      </c>
    </row>
    <row r="427">
      <c r="A427" t="n">
        <v>36</v>
      </c>
      <c r="B427" t="n">
        <v>5</v>
      </c>
      <c r="C427">
        <f>IFERROR(IF(ISNUMBER(入力!W40),入力!W40,DATEVALUE(入力!W40)),"")</f>
        <v/>
      </c>
      <c r="D427">
        <f>IF(入力!V40="","",入力!V40)</f>
        <v/>
      </c>
      <c r="E427">
        <f>IF(D427="","",IFERROR(VLOOKUP(D427,資格マスタ!$A:$B,2,FALSE),D427))</f>
        <v/>
      </c>
      <c r="F427">
        <f>IF(E427="","",IF(C427="",DATE(9999,1,1),C427))</f>
        <v/>
      </c>
      <c r="G427">
        <f>IF(E427="","",COUNTIFS($F$423:$F$434,"&lt;"&amp;F427,$F$423:$F$434,"&lt;&gt;")+COUNTIFS($F$423:$F$434,F427,$B$423:$B$434,"&lt;"&amp;B427)+1)</f>
        <v/>
      </c>
      <c r="H427">
        <f>IF(OR(E427="",C427=""),"",IF(C427&gt;=DATE(2019,5,1),"令和"&amp;(YEAR(C427)-2018),IF(C427&gt;=DATE(1989,1,8),"平成"&amp;(YEAR(C427)-1988),"昭和"&amp;(YEAR(C427)-1925)))&amp;"年"&amp;MONTH(C427)&amp;"月")</f>
        <v/>
      </c>
    </row>
    <row r="428">
      <c r="A428" t="n">
        <v>36</v>
      </c>
      <c r="B428" t="n">
        <v>6</v>
      </c>
      <c r="C428">
        <f>IFERROR(IF(ISNUMBER(入力!Y40),入力!Y40,DATEVALUE(入力!Y40)),"")</f>
        <v/>
      </c>
      <c r="D428">
        <f>IF(入力!X40="","",入力!X40)</f>
        <v/>
      </c>
      <c r="E428">
        <f>IF(D428="","",IFERROR(VLOOKUP(D428,資格マスタ!$A:$B,2,FALSE),D428))</f>
        <v/>
      </c>
      <c r="F428">
        <f>IF(E428="","",IF(C428="",DATE(9999,1,1),C428))</f>
        <v/>
      </c>
      <c r="G428">
        <f>IF(E428="","",COUNTIFS($F$423:$F$434,"&lt;"&amp;F428,$F$423:$F$434,"&lt;&gt;")+COUNTIFS($F$423:$F$434,F428,$B$423:$B$434,"&lt;"&amp;B428)+1)</f>
        <v/>
      </c>
      <c r="H428">
        <f>IF(OR(E428="",C428=""),"",IF(C428&gt;=DATE(2019,5,1),"令和"&amp;(YEAR(C428)-2018),IF(C428&gt;=DATE(1989,1,8),"平成"&amp;(YEAR(C428)-1988),"昭和"&amp;(YEAR(C428)-1925)))&amp;"年"&amp;MONTH(C428)&amp;"月")</f>
        <v/>
      </c>
    </row>
    <row r="429">
      <c r="A429" t="n">
        <v>36</v>
      </c>
      <c r="B429" t="n">
        <v>7</v>
      </c>
      <c r="C429">
        <f>IFERROR(INDEX(資格取込!$S$6:$S$205,MATCH(36&amp;"_"&amp;1,資格取込!$Z$6:$Z$205,0)),"")</f>
        <v/>
      </c>
      <c r="D429">
        <f>IFERROR(INDEX(資格取込!$R$6:$R$205,MATCH(36&amp;"_"&amp;1,資格取込!$Z$6:$Z$205,0)),"")</f>
        <v/>
      </c>
      <c r="E429">
        <f>IF(D429="","",IFERROR(VLOOKUP(D429,資格マスタ!$A:$B,2,FALSE),D429))</f>
        <v/>
      </c>
      <c r="F429">
        <f>IF(E429="","",IF(C429="",DATE(9999,1,1),C429))</f>
        <v/>
      </c>
      <c r="G429">
        <f>IF(E429="","",COUNTIFS($F$423:$F$434,"&lt;"&amp;F429,$F$423:$F$434,"&lt;&gt;")+COUNTIFS($F$423:$F$434,F429,$B$423:$B$434,"&lt;"&amp;B429)+1)</f>
        <v/>
      </c>
      <c r="H429">
        <f>IF(OR(E429="",C429=""),"",IF(C429&gt;=DATE(2019,5,1),"令和"&amp;(YEAR(C429)-2018),IF(C429&gt;=DATE(1989,1,8),"平成"&amp;(YEAR(C429)-1988),"昭和"&amp;(YEAR(C429)-1925)))&amp;"年"&amp;MONTH(C429)&amp;"月")</f>
        <v/>
      </c>
    </row>
    <row r="430">
      <c r="A430" t="n">
        <v>36</v>
      </c>
      <c r="B430" t="n">
        <v>8</v>
      </c>
      <c r="C430">
        <f>IFERROR(INDEX(資格取込!$S$6:$S$205,MATCH(36&amp;"_"&amp;2,資格取込!$Z$6:$Z$205,0)),"")</f>
        <v/>
      </c>
      <c r="D430">
        <f>IFERROR(INDEX(資格取込!$R$6:$R$205,MATCH(36&amp;"_"&amp;2,資格取込!$Z$6:$Z$205,0)),"")</f>
        <v/>
      </c>
      <c r="E430">
        <f>IF(D430="","",IFERROR(VLOOKUP(D430,資格マスタ!$A:$B,2,FALSE),D430))</f>
        <v/>
      </c>
      <c r="F430">
        <f>IF(E430="","",IF(C430="",DATE(9999,1,1),C430))</f>
        <v/>
      </c>
      <c r="G430">
        <f>IF(E430="","",COUNTIFS($F$423:$F$434,"&lt;"&amp;F430,$F$423:$F$434,"&lt;&gt;")+COUNTIFS($F$423:$F$434,F430,$B$423:$B$434,"&lt;"&amp;B430)+1)</f>
        <v/>
      </c>
      <c r="H430">
        <f>IF(OR(E430="",C430=""),"",IF(C430&gt;=DATE(2019,5,1),"令和"&amp;(YEAR(C430)-2018),IF(C430&gt;=DATE(1989,1,8),"平成"&amp;(YEAR(C430)-1988),"昭和"&amp;(YEAR(C430)-1925)))&amp;"年"&amp;MONTH(C430)&amp;"月")</f>
        <v/>
      </c>
    </row>
    <row r="431">
      <c r="A431" t="n">
        <v>36</v>
      </c>
      <c r="B431" t="n">
        <v>9</v>
      </c>
      <c r="C431">
        <f>IFERROR(INDEX(資格取込!$S$6:$S$205,MATCH(36&amp;"_"&amp;3,資格取込!$Z$6:$Z$205,0)),"")</f>
        <v/>
      </c>
      <c r="D431">
        <f>IFERROR(INDEX(資格取込!$R$6:$R$205,MATCH(36&amp;"_"&amp;3,資格取込!$Z$6:$Z$205,0)),"")</f>
        <v/>
      </c>
      <c r="E431">
        <f>IF(D431="","",IFERROR(VLOOKUP(D431,資格マスタ!$A:$B,2,FALSE),D431))</f>
        <v/>
      </c>
      <c r="F431">
        <f>IF(E431="","",IF(C431="",DATE(9999,1,1),C431))</f>
        <v/>
      </c>
      <c r="G431">
        <f>IF(E431="","",COUNTIFS($F$423:$F$434,"&lt;"&amp;F431,$F$423:$F$434,"&lt;&gt;")+COUNTIFS($F$423:$F$434,F431,$B$423:$B$434,"&lt;"&amp;B431)+1)</f>
        <v/>
      </c>
      <c r="H431">
        <f>IF(OR(E431="",C431=""),"",IF(C431&gt;=DATE(2019,5,1),"令和"&amp;(YEAR(C431)-2018),IF(C431&gt;=DATE(1989,1,8),"平成"&amp;(YEAR(C431)-1988),"昭和"&amp;(YEAR(C431)-1925)))&amp;"年"&amp;MONTH(C431)&amp;"月")</f>
        <v/>
      </c>
    </row>
    <row r="432">
      <c r="A432" t="n">
        <v>36</v>
      </c>
      <c r="B432" t="n">
        <v>10</v>
      </c>
      <c r="C432">
        <f>IFERROR(INDEX(資格取込!$S$6:$S$205,MATCH(36&amp;"_"&amp;4,資格取込!$Z$6:$Z$205,0)),"")</f>
        <v/>
      </c>
      <c r="D432">
        <f>IFERROR(INDEX(資格取込!$R$6:$R$205,MATCH(36&amp;"_"&amp;4,資格取込!$Z$6:$Z$205,0)),"")</f>
        <v/>
      </c>
      <c r="E432">
        <f>IF(D432="","",IFERROR(VLOOKUP(D432,資格マスタ!$A:$B,2,FALSE),D432))</f>
        <v/>
      </c>
      <c r="F432">
        <f>IF(E432="","",IF(C432="",DATE(9999,1,1),C432))</f>
        <v/>
      </c>
      <c r="G432">
        <f>IF(E432="","",COUNTIFS($F$423:$F$434,"&lt;"&amp;F432,$F$423:$F$434,"&lt;&gt;")+COUNTIFS($F$423:$F$434,F432,$B$423:$B$434,"&lt;"&amp;B432)+1)</f>
        <v/>
      </c>
      <c r="H432">
        <f>IF(OR(E432="",C432=""),"",IF(C432&gt;=DATE(2019,5,1),"令和"&amp;(YEAR(C432)-2018),IF(C432&gt;=DATE(1989,1,8),"平成"&amp;(YEAR(C432)-1988),"昭和"&amp;(YEAR(C432)-1925)))&amp;"年"&amp;MONTH(C432)&amp;"月")</f>
        <v/>
      </c>
    </row>
    <row r="433">
      <c r="A433" t="n">
        <v>36</v>
      </c>
      <c r="B433" t="n">
        <v>11</v>
      </c>
      <c r="C433">
        <f>IFERROR(INDEX(資格取込!$S$6:$S$205,MATCH(36&amp;"_"&amp;5,資格取込!$Z$6:$Z$205,0)),"")</f>
        <v/>
      </c>
      <c r="D433">
        <f>IFERROR(INDEX(資格取込!$R$6:$R$205,MATCH(36&amp;"_"&amp;5,資格取込!$Z$6:$Z$205,0)),"")</f>
        <v/>
      </c>
      <c r="E433">
        <f>IF(D433="","",IFERROR(VLOOKUP(D433,資格マスタ!$A:$B,2,FALSE),D433))</f>
        <v/>
      </c>
      <c r="F433">
        <f>IF(E433="","",IF(C433="",DATE(9999,1,1),C433))</f>
        <v/>
      </c>
      <c r="G433">
        <f>IF(E433="","",COUNTIFS($F$423:$F$434,"&lt;"&amp;F433,$F$423:$F$434,"&lt;&gt;")+COUNTIFS($F$423:$F$434,F433,$B$423:$B$434,"&lt;"&amp;B433)+1)</f>
        <v/>
      </c>
      <c r="H433">
        <f>IF(OR(E433="",C433=""),"",IF(C433&gt;=DATE(2019,5,1),"令和"&amp;(YEAR(C433)-2018),IF(C433&gt;=DATE(1989,1,8),"平成"&amp;(YEAR(C433)-1988),"昭和"&amp;(YEAR(C433)-1925)))&amp;"年"&amp;MONTH(C433)&amp;"月")</f>
        <v/>
      </c>
    </row>
    <row r="434">
      <c r="A434" t="n">
        <v>36</v>
      </c>
      <c r="B434" t="n">
        <v>12</v>
      </c>
      <c r="C434">
        <f>IFERROR(INDEX(資格取込!$S$6:$S$205,MATCH(36&amp;"_"&amp;6,資格取込!$Z$6:$Z$205,0)),"")</f>
        <v/>
      </c>
      <c r="D434">
        <f>IFERROR(INDEX(資格取込!$R$6:$R$205,MATCH(36&amp;"_"&amp;6,資格取込!$Z$6:$Z$205,0)),"")</f>
        <v/>
      </c>
      <c r="E434">
        <f>IF(D434="","",IFERROR(VLOOKUP(D434,資格マスタ!$A:$B,2,FALSE),D434))</f>
        <v/>
      </c>
      <c r="F434">
        <f>IF(E434="","",IF(C434="",DATE(9999,1,1),C434))</f>
        <v/>
      </c>
      <c r="G434">
        <f>IF(E434="","",COUNTIFS($F$423:$F$434,"&lt;"&amp;F434,$F$423:$F$434,"&lt;&gt;")+COUNTIFS($F$423:$F$434,F434,$B$423:$B$434,"&lt;"&amp;B434)+1)</f>
        <v/>
      </c>
      <c r="H434">
        <f>IF(OR(E434="",C434=""),"",IF(C434&gt;=DATE(2019,5,1),"令和"&amp;(YEAR(C434)-2018),IF(C434&gt;=DATE(1989,1,8),"平成"&amp;(YEAR(C434)-1988),"昭和"&amp;(YEAR(C434)-1925)))&amp;"年"&amp;MONTH(C434)&amp;"月")</f>
        <v/>
      </c>
    </row>
    <row r="435">
      <c r="A435" t="n">
        <v>37</v>
      </c>
      <c r="B435" t="n">
        <v>1</v>
      </c>
      <c r="C435" s="132">
        <f>IFERROR(IF(ISNUMBER(入力!O41),入力!O41,DATEVALUE(入力!O41)),"")</f>
        <v/>
      </c>
      <c r="D435">
        <f>IF(入力!N41="","",入力!N41)</f>
        <v/>
      </c>
      <c r="E435">
        <f>IF(D435="","",IFERROR(VLOOKUP(D435,資格マスタ!$A:$B,2,FALSE),D435))</f>
        <v/>
      </c>
      <c r="F435">
        <f>IF(E435="","",IF(C435="",DATE(9999,1,1),C435))</f>
        <v/>
      </c>
      <c r="G435">
        <f>IF(E435="","",COUNTIFS($F$435:$F$446,"&lt;"&amp;F435,$F$435:$F$446,"&lt;&gt;")+COUNTIFS($F$435:$F$446,F435,$B$435:$B$446,"&lt;"&amp;B435)+1)</f>
        <v/>
      </c>
      <c r="H435">
        <f>IF(OR(E435="",C435=""),"",IF(C435&gt;=DATE(2019,5,1),"令和"&amp;(YEAR(C435)-2018),IF(C435&gt;=DATE(1989,1,8),"平成"&amp;(YEAR(C435)-1988),"昭和"&amp;(YEAR(C435)-1925)))&amp;"年"&amp;MONTH(C435)&amp;"月")</f>
        <v/>
      </c>
    </row>
    <row r="436">
      <c r="A436" t="n">
        <v>37</v>
      </c>
      <c r="B436" t="n">
        <v>2</v>
      </c>
      <c r="C436">
        <f>IFERROR(IF(ISNUMBER(入力!Q41),入力!Q41,DATEVALUE(入力!Q41)),"")</f>
        <v/>
      </c>
      <c r="D436">
        <f>IF(入力!P41="","",入力!P41)</f>
        <v/>
      </c>
      <c r="E436">
        <f>IF(D436="","",IFERROR(VLOOKUP(D436,資格マスタ!$A:$B,2,FALSE),D436))</f>
        <v/>
      </c>
      <c r="F436">
        <f>IF(E436="","",IF(C436="",DATE(9999,1,1),C436))</f>
        <v/>
      </c>
      <c r="G436">
        <f>IF(E436="","",COUNTIFS($F$435:$F$446,"&lt;"&amp;F436,$F$435:$F$446,"&lt;&gt;")+COUNTIFS($F$435:$F$446,F436,$B$435:$B$446,"&lt;"&amp;B436)+1)</f>
        <v/>
      </c>
      <c r="H436">
        <f>IF(OR(E436="",C436=""),"",IF(C436&gt;=DATE(2019,5,1),"令和"&amp;(YEAR(C436)-2018),IF(C436&gt;=DATE(1989,1,8),"平成"&amp;(YEAR(C436)-1988),"昭和"&amp;(YEAR(C436)-1925)))&amp;"年"&amp;MONTH(C436)&amp;"月")</f>
        <v/>
      </c>
    </row>
    <row r="437">
      <c r="A437" t="n">
        <v>37</v>
      </c>
      <c r="B437" t="n">
        <v>3</v>
      </c>
      <c r="C437">
        <f>IFERROR(IF(ISNUMBER(入力!S41),入力!S41,DATEVALUE(入力!S41)),"")</f>
        <v/>
      </c>
      <c r="D437">
        <f>IF(入力!R41="","",入力!R41)</f>
        <v/>
      </c>
      <c r="E437">
        <f>IF(D437="","",IFERROR(VLOOKUP(D437,資格マスタ!$A:$B,2,FALSE),D437))</f>
        <v/>
      </c>
      <c r="F437">
        <f>IF(E437="","",IF(C437="",DATE(9999,1,1),C437))</f>
        <v/>
      </c>
      <c r="G437">
        <f>IF(E437="","",COUNTIFS($F$435:$F$446,"&lt;"&amp;F437,$F$435:$F$446,"&lt;&gt;")+COUNTIFS($F$435:$F$446,F437,$B$435:$B$446,"&lt;"&amp;B437)+1)</f>
        <v/>
      </c>
      <c r="H437">
        <f>IF(OR(E437="",C437=""),"",IF(C437&gt;=DATE(2019,5,1),"令和"&amp;(YEAR(C437)-2018),IF(C437&gt;=DATE(1989,1,8),"平成"&amp;(YEAR(C437)-1988),"昭和"&amp;(YEAR(C437)-1925)))&amp;"年"&amp;MONTH(C437)&amp;"月")</f>
        <v/>
      </c>
    </row>
    <row r="438">
      <c r="A438" t="n">
        <v>37</v>
      </c>
      <c r="B438" t="n">
        <v>4</v>
      </c>
      <c r="C438">
        <f>IFERROR(IF(ISNUMBER(入力!U41),入力!U41,DATEVALUE(入力!U41)),"")</f>
        <v/>
      </c>
      <c r="D438">
        <f>IF(入力!T41="","",入力!T41)</f>
        <v/>
      </c>
      <c r="E438">
        <f>IF(D438="","",IFERROR(VLOOKUP(D438,資格マスタ!$A:$B,2,FALSE),D438))</f>
        <v/>
      </c>
      <c r="F438">
        <f>IF(E438="","",IF(C438="",DATE(9999,1,1),C438))</f>
        <v/>
      </c>
      <c r="G438">
        <f>IF(E438="","",COUNTIFS($F$435:$F$446,"&lt;"&amp;F438,$F$435:$F$446,"&lt;&gt;")+COUNTIFS($F$435:$F$446,F438,$B$435:$B$446,"&lt;"&amp;B438)+1)</f>
        <v/>
      </c>
      <c r="H438">
        <f>IF(OR(E438="",C438=""),"",IF(C438&gt;=DATE(2019,5,1),"令和"&amp;(YEAR(C438)-2018),IF(C438&gt;=DATE(1989,1,8),"平成"&amp;(YEAR(C438)-1988),"昭和"&amp;(YEAR(C438)-1925)))&amp;"年"&amp;MONTH(C438)&amp;"月")</f>
        <v/>
      </c>
    </row>
    <row r="439">
      <c r="A439" t="n">
        <v>37</v>
      </c>
      <c r="B439" t="n">
        <v>5</v>
      </c>
      <c r="C439">
        <f>IFERROR(IF(ISNUMBER(入力!W41),入力!W41,DATEVALUE(入力!W41)),"")</f>
        <v/>
      </c>
      <c r="D439">
        <f>IF(入力!V41="","",入力!V41)</f>
        <v/>
      </c>
      <c r="E439">
        <f>IF(D439="","",IFERROR(VLOOKUP(D439,資格マスタ!$A:$B,2,FALSE),D439))</f>
        <v/>
      </c>
      <c r="F439">
        <f>IF(E439="","",IF(C439="",DATE(9999,1,1),C439))</f>
        <v/>
      </c>
      <c r="G439">
        <f>IF(E439="","",COUNTIFS($F$435:$F$446,"&lt;"&amp;F439,$F$435:$F$446,"&lt;&gt;")+COUNTIFS($F$435:$F$446,F439,$B$435:$B$446,"&lt;"&amp;B439)+1)</f>
        <v/>
      </c>
      <c r="H439">
        <f>IF(OR(E439="",C439=""),"",IF(C439&gt;=DATE(2019,5,1),"令和"&amp;(YEAR(C439)-2018),IF(C439&gt;=DATE(1989,1,8),"平成"&amp;(YEAR(C439)-1988),"昭和"&amp;(YEAR(C439)-1925)))&amp;"年"&amp;MONTH(C439)&amp;"月")</f>
        <v/>
      </c>
    </row>
    <row r="440">
      <c r="A440" t="n">
        <v>37</v>
      </c>
      <c r="B440" t="n">
        <v>6</v>
      </c>
      <c r="C440">
        <f>IFERROR(IF(ISNUMBER(入力!Y41),入力!Y41,DATEVALUE(入力!Y41)),"")</f>
        <v/>
      </c>
      <c r="D440">
        <f>IF(入力!X41="","",入力!X41)</f>
        <v/>
      </c>
      <c r="E440">
        <f>IF(D440="","",IFERROR(VLOOKUP(D440,資格マスタ!$A:$B,2,FALSE),D440))</f>
        <v/>
      </c>
      <c r="F440">
        <f>IF(E440="","",IF(C440="",DATE(9999,1,1),C440))</f>
        <v/>
      </c>
      <c r="G440">
        <f>IF(E440="","",COUNTIFS($F$435:$F$446,"&lt;"&amp;F440,$F$435:$F$446,"&lt;&gt;")+COUNTIFS($F$435:$F$446,F440,$B$435:$B$446,"&lt;"&amp;B440)+1)</f>
        <v/>
      </c>
      <c r="H440">
        <f>IF(OR(E440="",C440=""),"",IF(C440&gt;=DATE(2019,5,1),"令和"&amp;(YEAR(C440)-2018),IF(C440&gt;=DATE(1989,1,8),"平成"&amp;(YEAR(C440)-1988),"昭和"&amp;(YEAR(C440)-1925)))&amp;"年"&amp;MONTH(C440)&amp;"月")</f>
        <v/>
      </c>
    </row>
    <row r="441">
      <c r="A441" t="n">
        <v>37</v>
      </c>
      <c r="B441" t="n">
        <v>7</v>
      </c>
      <c r="C441">
        <f>IFERROR(INDEX(資格取込!$S$6:$S$205,MATCH(37&amp;"_"&amp;1,資格取込!$Z$6:$Z$205,0)),"")</f>
        <v/>
      </c>
      <c r="D441">
        <f>IFERROR(INDEX(資格取込!$R$6:$R$205,MATCH(37&amp;"_"&amp;1,資格取込!$Z$6:$Z$205,0)),"")</f>
        <v/>
      </c>
      <c r="E441">
        <f>IF(D441="","",IFERROR(VLOOKUP(D441,資格マスタ!$A:$B,2,FALSE),D441))</f>
        <v/>
      </c>
      <c r="F441">
        <f>IF(E441="","",IF(C441="",DATE(9999,1,1),C441))</f>
        <v/>
      </c>
      <c r="G441">
        <f>IF(E441="","",COUNTIFS($F$435:$F$446,"&lt;"&amp;F441,$F$435:$F$446,"&lt;&gt;")+COUNTIFS($F$435:$F$446,F441,$B$435:$B$446,"&lt;"&amp;B441)+1)</f>
        <v/>
      </c>
      <c r="H441">
        <f>IF(OR(E441="",C441=""),"",IF(C441&gt;=DATE(2019,5,1),"令和"&amp;(YEAR(C441)-2018),IF(C441&gt;=DATE(1989,1,8),"平成"&amp;(YEAR(C441)-1988),"昭和"&amp;(YEAR(C441)-1925)))&amp;"年"&amp;MONTH(C441)&amp;"月")</f>
        <v/>
      </c>
    </row>
    <row r="442">
      <c r="A442" t="n">
        <v>37</v>
      </c>
      <c r="B442" t="n">
        <v>8</v>
      </c>
      <c r="C442">
        <f>IFERROR(INDEX(資格取込!$S$6:$S$205,MATCH(37&amp;"_"&amp;2,資格取込!$Z$6:$Z$205,0)),"")</f>
        <v/>
      </c>
      <c r="D442">
        <f>IFERROR(INDEX(資格取込!$R$6:$R$205,MATCH(37&amp;"_"&amp;2,資格取込!$Z$6:$Z$205,0)),"")</f>
        <v/>
      </c>
      <c r="E442">
        <f>IF(D442="","",IFERROR(VLOOKUP(D442,資格マスタ!$A:$B,2,FALSE),D442))</f>
        <v/>
      </c>
      <c r="F442">
        <f>IF(E442="","",IF(C442="",DATE(9999,1,1),C442))</f>
        <v/>
      </c>
      <c r="G442">
        <f>IF(E442="","",COUNTIFS($F$435:$F$446,"&lt;"&amp;F442,$F$435:$F$446,"&lt;&gt;")+COUNTIFS($F$435:$F$446,F442,$B$435:$B$446,"&lt;"&amp;B442)+1)</f>
        <v/>
      </c>
      <c r="H442">
        <f>IF(OR(E442="",C442=""),"",IF(C442&gt;=DATE(2019,5,1),"令和"&amp;(YEAR(C442)-2018),IF(C442&gt;=DATE(1989,1,8),"平成"&amp;(YEAR(C442)-1988),"昭和"&amp;(YEAR(C442)-1925)))&amp;"年"&amp;MONTH(C442)&amp;"月")</f>
        <v/>
      </c>
    </row>
    <row r="443">
      <c r="A443" t="n">
        <v>37</v>
      </c>
      <c r="B443" t="n">
        <v>9</v>
      </c>
      <c r="C443">
        <f>IFERROR(INDEX(資格取込!$S$6:$S$205,MATCH(37&amp;"_"&amp;3,資格取込!$Z$6:$Z$205,0)),"")</f>
        <v/>
      </c>
      <c r="D443">
        <f>IFERROR(INDEX(資格取込!$R$6:$R$205,MATCH(37&amp;"_"&amp;3,資格取込!$Z$6:$Z$205,0)),"")</f>
        <v/>
      </c>
      <c r="E443">
        <f>IF(D443="","",IFERROR(VLOOKUP(D443,資格マスタ!$A:$B,2,FALSE),D443))</f>
        <v/>
      </c>
      <c r="F443">
        <f>IF(E443="","",IF(C443="",DATE(9999,1,1),C443))</f>
        <v/>
      </c>
      <c r="G443">
        <f>IF(E443="","",COUNTIFS($F$435:$F$446,"&lt;"&amp;F443,$F$435:$F$446,"&lt;&gt;")+COUNTIFS($F$435:$F$446,F443,$B$435:$B$446,"&lt;"&amp;B443)+1)</f>
        <v/>
      </c>
      <c r="H443">
        <f>IF(OR(E443="",C443=""),"",IF(C443&gt;=DATE(2019,5,1),"令和"&amp;(YEAR(C443)-2018),IF(C443&gt;=DATE(1989,1,8),"平成"&amp;(YEAR(C443)-1988),"昭和"&amp;(YEAR(C443)-1925)))&amp;"年"&amp;MONTH(C443)&amp;"月")</f>
        <v/>
      </c>
    </row>
    <row r="444">
      <c r="A444" t="n">
        <v>37</v>
      </c>
      <c r="B444" t="n">
        <v>10</v>
      </c>
      <c r="C444">
        <f>IFERROR(INDEX(資格取込!$S$6:$S$205,MATCH(37&amp;"_"&amp;4,資格取込!$Z$6:$Z$205,0)),"")</f>
        <v/>
      </c>
      <c r="D444">
        <f>IFERROR(INDEX(資格取込!$R$6:$R$205,MATCH(37&amp;"_"&amp;4,資格取込!$Z$6:$Z$205,0)),"")</f>
        <v/>
      </c>
      <c r="E444">
        <f>IF(D444="","",IFERROR(VLOOKUP(D444,資格マスタ!$A:$B,2,FALSE),D444))</f>
        <v/>
      </c>
      <c r="F444">
        <f>IF(E444="","",IF(C444="",DATE(9999,1,1),C444))</f>
        <v/>
      </c>
      <c r="G444">
        <f>IF(E444="","",COUNTIFS($F$435:$F$446,"&lt;"&amp;F444,$F$435:$F$446,"&lt;&gt;")+COUNTIFS($F$435:$F$446,F444,$B$435:$B$446,"&lt;"&amp;B444)+1)</f>
        <v/>
      </c>
      <c r="H444">
        <f>IF(OR(E444="",C444=""),"",IF(C444&gt;=DATE(2019,5,1),"令和"&amp;(YEAR(C444)-2018),IF(C444&gt;=DATE(1989,1,8),"平成"&amp;(YEAR(C444)-1988),"昭和"&amp;(YEAR(C444)-1925)))&amp;"年"&amp;MONTH(C444)&amp;"月")</f>
        <v/>
      </c>
    </row>
    <row r="445">
      <c r="A445" t="n">
        <v>37</v>
      </c>
      <c r="B445" t="n">
        <v>11</v>
      </c>
      <c r="C445">
        <f>IFERROR(INDEX(資格取込!$S$6:$S$205,MATCH(37&amp;"_"&amp;5,資格取込!$Z$6:$Z$205,0)),"")</f>
        <v/>
      </c>
      <c r="D445">
        <f>IFERROR(INDEX(資格取込!$R$6:$R$205,MATCH(37&amp;"_"&amp;5,資格取込!$Z$6:$Z$205,0)),"")</f>
        <v/>
      </c>
      <c r="E445">
        <f>IF(D445="","",IFERROR(VLOOKUP(D445,資格マスタ!$A:$B,2,FALSE),D445))</f>
        <v/>
      </c>
      <c r="F445">
        <f>IF(E445="","",IF(C445="",DATE(9999,1,1),C445))</f>
        <v/>
      </c>
      <c r="G445">
        <f>IF(E445="","",COUNTIFS($F$435:$F$446,"&lt;"&amp;F445,$F$435:$F$446,"&lt;&gt;")+COUNTIFS($F$435:$F$446,F445,$B$435:$B$446,"&lt;"&amp;B445)+1)</f>
        <v/>
      </c>
      <c r="H445">
        <f>IF(OR(E445="",C445=""),"",IF(C445&gt;=DATE(2019,5,1),"令和"&amp;(YEAR(C445)-2018),IF(C445&gt;=DATE(1989,1,8),"平成"&amp;(YEAR(C445)-1988),"昭和"&amp;(YEAR(C445)-1925)))&amp;"年"&amp;MONTH(C445)&amp;"月")</f>
        <v/>
      </c>
    </row>
    <row r="446">
      <c r="A446" t="n">
        <v>37</v>
      </c>
      <c r="B446" t="n">
        <v>12</v>
      </c>
      <c r="C446">
        <f>IFERROR(INDEX(資格取込!$S$6:$S$205,MATCH(37&amp;"_"&amp;6,資格取込!$Z$6:$Z$205,0)),"")</f>
        <v/>
      </c>
      <c r="D446">
        <f>IFERROR(INDEX(資格取込!$R$6:$R$205,MATCH(37&amp;"_"&amp;6,資格取込!$Z$6:$Z$205,0)),"")</f>
        <v/>
      </c>
      <c r="E446">
        <f>IF(D446="","",IFERROR(VLOOKUP(D446,資格マスタ!$A:$B,2,FALSE),D446))</f>
        <v/>
      </c>
      <c r="F446">
        <f>IF(E446="","",IF(C446="",DATE(9999,1,1),C446))</f>
        <v/>
      </c>
      <c r="G446">
        <f>IF(E446="","",COUNTIFS($F$435:$F$446,"&lt;"&amp;F446,$F$435:$F$446,"&lt;&gt;")+COUNTIFS($F$435:$F$446,F446,$B$435:$B$446,"&lt;"&amp;B446)+1)</f>
        <v/>
      </c>
      <c r="H446">
        <f>IF(OR(E446="",C446=""),"",IF(C446&gt;=DATE(2019,5,1),"令和"&amp;(YEAR(C446)-2018),IF(C446&gt;=DATE(1989,1,8),"平成"&amp;(YEAR(C446)-1988),"昭和"&amp;(YEAR(C446)-1925)))&amp;"年"&amp;MONTH(C446)&amp;"月")</f>
        <v/>
      </c>
    </row>
    <row r="447">
      <c r="A447" t="n">
        <v>38</v>
      </c>
      <c r="B447" t="n">
        <v>1</v>
      </c>
      <c r="C447" s="132">
        <f>IFERROR(IF(ISNUMBER(入力!O42),入力!O42,DATEVALUE(入力!O42)),"")</f>
        <v/>
      </c>
      <c r="D447">
        <f>IF(入力!N42="","",入力!N42)</f>
        <v/>
      </c>
      <c r="E447">
        <f>IF(D447="","",IFERROR(VLOOKUP(D447,資格マスタ!$A:$B,2,FALSE),D447))</f>
        <v/>
      </c>
      <c r="F447">
        <f>IF(E447="","",IF(C447="",DATE(9999,1,1),C447))</f>
        <v/>
      </c>
      <c r="G447">
        <f>IF(E447="","",COUNTIFS($F$447:$F$458,"&lt;"&amp;F447,$F$447:$F$458,"&lt;&gt;")+COUNTIFS($F$447:$F$458,F447,$B$447:$B$458,"&lt;"&amp;B447)+1)</f>
        <v/>
      </c>
      <c r="H447">
        <f>IF(OR(E447="",C447=""),"",IF(C447&gt;=DATE(2019,5,1),"令和"&amp;(YEAR(C447)-2018),IF(C447&gt;=DATE(1989,1,8),"平成"&amp;(YEAR(C447)-1988),"昭和"&amp;(YEAR(C447)-1925)))&amp;"年"&amp;MONTH(C447)&amp;"月")</f>
        <v/>
      </c>
    </row>
    <row r="448">
      <c r="A448" t="n">
        <v>38</v>
      </c>
      <c r="B448" t="n">
        <v>2</v>
      </c>
      <c r="C448">
        <f>IFERROR(IF(ISNUMBER(入力!Q42),入力!Q42,DATEVALUE(入力!Q42)),"")</f>
        <v/>
      </c>
      <c r="D448">
        <f>IF(入力!P42="","",入力!P42)</f>
        <v/>
      </c>
      <c r="E448">
        <f>IF(D448="","",IFERROR(VLOOKUP(D448,資格マスタ!$A:$B,2,FALSE),D448))</f>
        <v/>
      </c>
      <c r="F448">
        <f>IF(E448="","",IF(C448="",DATE(9999,1,1),C448))</f>
        <v/>
      </c>
      <c r="G448">
        <f>IF(E448="","",COUNTIFS($F$447:$F$458,"&lt;"&amp;F448,$F$447:$F$458,"&lt;&gt;")+COUNTIFS($F$447:$F$458,F448,$B$447:$B$458,"&lt;"&amp;B448)+1)</f>
        <v/>
      </c>
      <c r="H448">
        <f>IF(OR(E448="",C448=""),"",IF(C448&gt;=DATE(2019,5,1),"令和"&amp;(YEAR(C448)-2018),IF(C448&gt;=DATE(1989,1,8),"平成"&amp;(YEAR(C448)-1988),"昭和"&amp;(YEAR(C448)-1925)))&amp;"年"&amp;MONTH(C448)&amp;"月")</f>
        <v/>
      </c>
    </row>
    <row r="449">
      <c r="A449" t="n">
        <v>38</v>
      </c>
      <c r="B449" t="n">
        <v>3</v>
      </c>
      <c r="C449">
        <f>IFERROR(IF(ISNUMBER(入力!S42),入力!S42,DATEVALUE(入力!S42)),"")</f>
        <v/>
      </c>
      <c r="D449">
        <f>IF(入力!R42="","",入力!R42)</f>
        <v/>
      </c>
      <c r="E449">
        <f>IF(D449="","",IFERROR(VLOOKUP(D449,資格マスタ!$A:$B,2,FALSE),D449))</f>
        <v/>
      </c>
      <c r="F449">
        <f>IF(E449="","",IF(C449="",DATE(9999,1,1),C449))</f>
        <v/>
      </c>
      <c r="G449">
        <f>IF(E449="","",COUNTIFS($F$447:$F$458,"&lt;"&amp;F449,$F$447:$F$458,"&lt;&gt;")+COUNTIFS($F$447:$F$458,F449,$B$447:$B$458,"&lt;"&amp;B449)+1)</f>
        <v/>
      </c>
      <c r="H449">
        <f>IF(OR(E449="",C449=""),"",IF(C449&gt;=DATE(2019,5,1),"令和"&amp;(YEAR(C449)-2018),IF(C449&gt;=DATE(1989,1,8),"平成"&amp;(YEAR(C449)-1988),"昭和"&amp;(YEAR(C449)-1925)))&amp;"年"&amp;MONTH(C449)&amp;"月")</f>
        <v/>
      </c>
    </row>
    <row r="450">
      <c r="A450" t="n">
        <v>38</v>
      </c>
      <c r="B450" t="n">
        <v>4</v>
      </c>
      <c r="C450">
        <f>IFERROR(IF(ISNUMBER(入力!U42),入力!U42,DATEVALUE(入力!U42)),"")</f>
        <v/>
      </c>
      <c r="D450">
        <f>IF(入力!T42="","",入力!T42)</f>
        <v/>
      </c>
      <c r="E450">
        <f>IF(D450="","",IFERROR(VLOOKUP(D450,資格マスタ!$A:$B,2,FALSE),D450))</f>
        <v/>
      </c>
      <c r="F450">
        <f>IF(E450="","",IF(C450="",DATE(9999,1,1),C450))</f>
        <v/>
      </c>
      <c r="G450">
        <f>IF(E450="","",COUNTIFS($F$447:$F$458,"&lt;"&amp;F450,$F$447:$F$458,"&lt;&gt;")+COUNTIFS($F$447:$F$458,F450,$B$447:$B$458,"&lt;"&amp;B450)+1)</f>
        <v/>
      </c>
      <c r="H450">
        <f>IF(OR(E450="",C450=""),"",IF(C450&gt;=DATE(2019,5,1),"令和"&amp;(YEAR(C450)-2018),IF(C450&gt;=DATE(1989,1,8),"平成"&amp;(YEAR(C450)-1988),"昭和"&amp;(YEAR(C450)-1925)))&amp;"年"&amp;MONTH(C450)&amp;"月")</f>
        <v/>
      </c>
    </row>
    <row r="451">
      <c r="A451" t="n">
        <v>38</v>
      </c>
      <c r="B451" t="n">
        <v>5</v>
      </c>
      <c r="C451">
        <f>IFERROR(IF(ISNUMBER(入力!W42),入力!W42,DATEVALUE(入力!W42)),"")</f>
        <v/>
      </c>
      <c r="D451">
        <f>IF(入力!V42="","",入力!V42)</f>
        <v/>
      </c>
      <c r="E451">
        <f>IF(D451="","",IFERROR(VLOOKUP(D451,資格マスタ!$A:$B,2,FALSE),D451))</f>
        <v/>
      </c>
      <c r="F451">
        <f>IF(E451="","",IF(C451="",DATE(9999,1,1),C451))</f>
        <v/>
      </c>
      <c r="G451">
        <f>IF(E451="","",COUNTIFS($F$447:$F$458,"&lt;"&amp;F451,$F$447:$F$458,"&lt;&gt;")+COUNTIFS($F$447:$F$458,F451,$B$447:$B$458,"&lt;"&amp;B451)+1)</f>
        <v/>
      </c>
      <c r="H451">
        <f>IF(OR(E451="",C451=""),"",IF(C451&gt;=DATE(2019,5,1),"令和"&amp;(YEAR(C451)-2018),IF(C451&gt;=DATE(1989,1,8),"平成"&amp;(YEAR(C451)-1988),"昭和"&amp;(YEAR(C451)-1925)))&amp;"年"&amp;MONTH(C451)&amp;"月")</f>
        <v/>
      </c>
    </row>
    <row r="452">
      <c r="A452" t="n">
        <v>38</v>
      </c>
      <c r="B452" t="n">
        <v>6</v>
      </c>
      <c r="C452">
        <f>IFERROR(IF(ISNUMBER(入力!Y42),入力!Y42,DATEVALUE(入力!Y42)),"")</f>
        <v/>
      </c>
      <c r="D452">
        <f>IF(入力!X42="","",入力!X42)</f>
        <v/>
      </c>
      <c r="E452">
        <f>IF(D452="","",IFERROR(VLOOKUP(D452,資格マスタ!$A:$B,2,FALSE),D452))</f>
        <v/>
      </c>
      <c r="F452">
        <f>IF(E452="","",IF(C452="",DATE(9999,1,1),C452))</f>
        <v/>
      </c>
      <c r="G452">
        <f>IF(E452="","",COUNTIFS($F$447:$F$458,"&lt;"&amp;F452,$F$447:$F$458,"&lt;&gt;")+COUNTIFS($F$447:$F$458,F452,$B$447:$B$458,"&lt;"&amp;B452)+1)</f>
        <v/>
      </c>
      <c r="H452">
        <f>IF(OR(E452="",C452=""),"",IF(C452&gt;=DATE(2019,5,1),"令和"&amp;(YEAR(C452)-2018),IF(C452&gt;=DATE(1989,1,8),"平成"&amp;(YEAR(C452)-1988),"昭和"&amp;(YEAR(C452)-1925)))&amp;"年"&amp;MONTH(C452)&amp;"月")</f>
        <v/>
      </c>
    </row>
    <row r="453">
      <c r="A453" t="n">
        <v>38</v>
      </c>
      <c r="B453" t="n">
        <v>7</v>
      </c>
      <c r="C453">
        <f>IFERROR(INDEX(資格取込!$S$6:$S$205,MATCH(38&amp;"_"&amp;1,資格取込!$Z$6:$Z$205,0)),"")</f>
        <v/>
      </c>
      <c r="D453">
        <f>IFERROR(INDEX(資格取込!$R$6:$R$205,MATCH(38&amp;"_"&amp;1,資格取込!$Z$6:$Z$205,0)),"")</f>
        <v/>
      </c>
      <c r="E453">
        <f>IF(D453="","",IFERROR(VLOOKUP(D453,資格マスタ!$A:$B,2,FALSE),D453))</f>
        <v/>
      </c>
      <c r="F453">
        <f>IF(E453="","",IF(C453="",DATE(9999,1,1),C453))</f>
        <v/>
      </c>
      <c r="G453">
        <f>IF(E453="","",COUNTIFS($F$447:$F$458,"&lt;"&amp;F453,$F$447:$F$458,"&lt;&gt;")+COUNTIFS($F$447:$F$458,F453,$B$447:$B$458,"&lt;"&amp;B453)+1)</f>
        <v/>
      </c>
      <c r="H453">
        <f>IF(OR(E453="",C453=""),"",IF(C453&gt;=DATE(2019,5,1),"令和"&amp;(YEAR(C453)-2018),IF(C453&gt;=DATE(1989,1,8),"平成"&amp;(YEAR(C453)-1988),"昭和"&amp;(YEAR(C453)-1925)))&amp;"年"&amp;MONTH(C453)&amp;"月")</f>
        <v/>
      </c>
    </row>
    <row r="454">
      <c r="A454" t="n">
        <v>38</v>
      </c>
      <c r="B454" t="n">
        <v>8</v>
      </c>
      <c r="C454">
        <f>IFERROR(INDEX(資格取込!$S$6:$S$205,MATCH(38&amp;"_"&amp;2,資格取込!$Z$6:$Z$205,0)),"")</f>
        <v/>
      </c>
      <c r="D454">
        <f>IFERROR(INDEX(資格取込!$R$6:$R$205,MATCH(38&amp;"_"&amp;2,資格取込!$Z$6:$Z$205,0)),"")</f>
        <v/>
      </c>
      <c r="E454">
        <f>IF(D454="","",IFERROR(VLOOKUP(D454,資格マスタ!$A:$B,2,FALSE),D454))</f>
        <v/>
      </c>
      <c r="F454">
        <f>IF(E454="","",IF(C454="",DATE(9999,1,1),C454))</f>
        <v/>
      </c>
      <c r="G454">
        <f>IF(E454="","",COUNTIFS($F$447:$F$458,"&lt;"&amp;F454,$F$447:$F$458,"&lt;&gt;")+COUNTIFS($F$447:$F$458,F454,$B$447:$B$458,"&lt;"&amp;B454)+1)</f>
        <v/>
      </c>
      <c r="H454">
        <f>IF(OR(E454="",C454=""),"",IF(C454&gt;=DATE(2019,5,1),"令和"&amp;(YEAR(C454)-2018),IF(C454&gt;=DATE(1989,1,8),"平成"&amp;(YEAR(C454)-1988),"昭和"&amp;(YEAR(C454)-1925)))&amp;"年"&amp;MONTH(C454)&amp;"月")</f>
        <v/>
      </c>
    </row>
    <row r="455">
      <c r="A455" t="n">
        <v>38</v>
      </c>
      <c r="B455" t="n">
        <v>9</v>
      </c>
      <c r="C455">
        <f>IFERROR(INDEX(資格取込!$S$6:$S$205,MATCH(38&amp;"_"&amp;3,資格取込!$Z$6:$Z$205,0)),"")</f>
        <v/>
      </c>
      <c r="D455">
        <f>IFERROR(INDEX(資格取込!$R$6:$R$205,MATCH(38&amp;"_"&amp;3,資格取込!$Z$6:$Z$205,0)),"")</f>
        <v/>
      </c>
      <c r="E455">
        <f>IF(D455="","",IFERROR(VLOOKUP(D455,資格マスタ!$A:$B,2,FALSE),D455))</f>
        <v/>
      </c>
      <c r="F455">
        <f>IF(E455="","",IF(C455="",DATE(9999,1,1),C455))</f>
        <v/>
      </c>
      <c r="G455">
        <f>IF(E455="","",COUNTIFS($F$447:$F$458,"&lt;"&amp;F455,$F$447:$F$458,"&lt;&gt;")+COUNTIFS($F$447:$F$458,F455,$B$447:$B$458,"&lt;"&amp;B455)+1)</f>
        <v/>
      </c>
      <c r="H455">
        <f>IF(OR(E455="",C455=""),"",IF(C455&gt;=DATE(2019,5,1),"令和"&amp;(YEAR(C455)-2018),IF(C455&gt;=DATE(1989,1,8),"平成"&amp;(YEAR(C455)-1988),"昭和"&amp;(YEAR(C455)-1925)))&amp;"年"&amp;MONTH(C455)&amp;"月")</f>
        <v/>
      </c>
    </row>
    <row r="456">
      <c r="A456" t="n">
        <v>38</v>
      </c>
      <c r="B456" t="n">
        <v>10</v>
      </c>
      <c r="C456">
        <f>IFERROR(INDEX(資格取込!$S$6:$S$205,MATCH(38&amp;"_"&amp;4,資格取込!$Z$6:$Z$205,0)),"")</f>
        <v/>
      </c>
      <c r="D456">
        <f>IFERROR(INDEX(資格取込!$R$6:$R$205,MATCH(38&amp;"_"&amp;4,資格取込!$Z$6:$Z$205,0)),"")</f>
        <v/>
      </c>
      <c r="E456">
        <f>IF(D456="","",IFERROR(VLOOKUP(D456,資格マスタ!$A:$B,2,FALSE),D456))</f>
        <v/>
      </c>
      <c r="F456">
        <f>IF(E456="","",IF(C456="",DATE(9999,1,1),C456))</f>
        <v/>
      </c>
      <c r="G456">
        <f>IF(E456="","",COUNTIFS($F$447:$F$458,"&lt;"&amp;F456,$F$447:$F$458,"&lt;&gt;")+COUNTIFS($F$447:$F$458,F456,$B$447:$B$458,"&lt;"&amp;B456)+1)</f>
        <v/>
      </c>
      <c r="H456">
        <f>IF(OR(E456="",C456=""),"",IF(C456&gt;=DATE(2019,5,1),"令和"&amp;(YEAR(C456)-2018),IF(C456&gt;=DATE(1989,1,8),"平成"&amp;(YEAR(C456)-1988),"昭和"&amp;(YEAR(C456)-1925)))&amp;"年"&amp;MONTH(C456)&amp;"月")</f>
        <v/>
      </c>
    </row>
    <row r="457">
      <c r="A457" t="n">
        <v>38</v>
      </c>
      <c r="B457" t="n">
        <v>11</v>
      </c>
      <c r="C457">
        <f>IFERROR(INDEX(資格取込!$S$6:$S$205,MATCH(38&amp;"_"&amp;5,資格取込!$Z$6:$Z$205,0)),"")</f>
        <v/>
      </c>
      <c r="D457">
        <f>IFERROR(INDEX(資格取込!$R$6:$R$205,MATCH(38&amp;"_"&amp;5,資格取込!$Z$6:$Z$205,0)),"")</f>
        <v/>
      </c>
      <c r="E457">
        <f>IF(D457="","",IFERROR(VLOOKUP(D457,資格マスタ!$A:$B,2,FALSE),D457))</f>
        <v/>
      </c>
      <c r="F457">
        <f>IF(E457="","",IF(C457="",DATE(9999,1,1),C457))</f>
        <v/>
      </c>
      <c r="G457">
        <f>IF(E457="","",COUNTIFS($F$447:$F$458,"&lt;"&amp;F457,$F$447:$F$458,"&lt;&gt;")+COUNTIFS($F$447:$F$458,F457,$B$447:$B$458,"&lt;"&amp;B457)+1)</f>
        <v/>
      </c>
      <c r="H457">
        <f>IF(OR(E457="",C457=""),"",IF(C457&gt;=DATE(2019,5,1),"令和"&amp;(YEAR(C457)-2018),IF(C457&gt;=DATE(1989,1,8),"平成"&amp;(YEAR(C457)-1988),"昭和"&amp;(YEAR(C457)-1925)))&amp;"年"&amp;MONTH(C457)&amp;"月")</f>
        <v/>
      </c>
    </row>
    <row r="458">
      <c r="A458" t="n">
        <v>38</v>
      </c>
      <c r="B458" t="n">
        <v>12</v>
      </c>
      <c r="C458">
        <f>IFERROR(INDEX(資格取込!$S$6:$S$205,MATCH(38&amp;"_"&amp;6,資格取込!$Z$6:$Z$205,0)),"")</f>
        <v/>
      </c>
      <c r="D458">
        <f>IFERROR(INDEX(資格取込!$R$6:$R$205,MATCH(38&amp;"_"&amp;6,資格取込!$Z$6:$Z$205,0)),"")</f>
        <v/>
      </c>
      <c r="E458">
        <f>IF(D458="","",IFERROR(VLOOKUP(D458,資格マスタ!$A:$B,2,FALSE),D458))</f>
        <v/>
      </c>
      <c r="F458">
        <f>IF(E458="","",IF(C458="",DATE(9999,1,1),C458))</f>
        <v/>
      </c>
      <c r="G458">
        <f>IF(E458="","",COUNTIFS($F$447:$F$458,"&lt;"&amp;F458,$F$447:$F$458,"&lt;&gt;")+COUNTIFS($F$447:$F$458,F458,$B$447:$B$458,"&lt;"&amp;B458)+1)</f>
        <v/>
      </c>
      <c r="H458">
        <f>IF(OR(E458="",C458=""),"",IF(C458&gt;=DATE(2019,5,1),"令和"&amp;(YEAR(C458)-2018),IF(C458&gt;=DATE(1989,1,8),"平成"&amp;(YEAR(C458)-1988),"昭和"&amp;(YEAR(C458)-1925)))&amp;"年"&amp;MONTH(C458)&amp;"月")</f>
        <v/>
      </c>
    </row>
    <row r="459">
      <c r="A459" t="n">
        <v>39</v>
      </c>
      <c r="B459" t="n">
        <v>1</v>
      </c>
      <c r="C459" s="132">
        <f>IFERROR(IF(ISNUMBER(入力!O43),入力!O43,DATEVALUE(入力!O43)),"")</f>
        <v/>
      </c>
      <c r="D459">
        <f>IF(入力!N43="","",入力!N43)</f>
        <v/>
      </c>
      <c r="E459">
        <f>IF(D459="","",IFERROR(VLOOKUP(D459,資格マスタ!$A:$B,2,FALSE),D459))</f>
        <v/>
      </c>
      <c r="F459">
        <f>IF(E459="","",IF(C459="",DATE(9999,1,1),C459))</f>
        <v/>
      </c>
      <c r="G459">
        <f>IF(E459="","",COUNTIFS($F$459:$F$470,"&lt;"&amp;F459,$F$459:$F$470,"&lt;&gt;")+COUNTIFS($F$459:$F$470,F459,$B$459:$B$470,"&lt;"&amp;B459)+1)</f>
        <v/>
      </c>
      <c r="H459">
        <f>IF(OR(E459="",C459=""),"",IF(C459&gt;=DATE(2019,5,1),"令和"&amp;(YEAR(C459)-2018),IF(C459&gt;=DATE(1989,1,8),"平成"&amp;(YEAR(C459)-1988),"昭和"&amp;(YEAR(C459)-1925)))&amp;"年"&amp;MONTH(C459)&amp;"月")</f>
        <v/>
      </c>
    </row>
    <row r="460">
      <c r="A460" t="n">
        <v>39</v>
      </c>
      <c r="B460" t="n">
        <v>2</v>
      </c>
      <c r="C460">
        <f>IFERROR(IF(ISNUMBER(入力!Q43),入力!Q43,DATEVALUE(入力!Q43)),"")</f>
        <v/>
      </c>
      <c r="D460">
        <f>IF(入力!P43="","",入力!P43)</f>
        <v/>
      </c>
      <c r="E460">
        <f>IF(D460="","",IFERROR(VLOOKUP(D460,資格マスタ!$A:$B,2,FALSE),D460))</f>
        <v/>
      </c>
      <c r="F460">
        <f>IF(E460="","",IF(C460="",DATE(9999,1,1),C460))</f>
        <v/>
      </c>
      <c r="G460">
        <f>IF(E460="","",COUNTIFS($F$459:$F$470,"&lt;"&amp;F460,$F$459:$F$470,"&lt;&gt;")+COUNTIFS($F$459:$F$470,F460,$B$459:$B$470,"&lt;"&amp;B460)+1)</f>
        <v/>
      </c>
      <c r="H460">
        <f>IF(OR(E460="",C460=""),"",IF(C460&gt;=DATE(2019,5,1),"令和"&amp;(YEAR(C460)-2018),IF(C460&gt;=DATE(1989,1,8),"平成"&amp;(YEAR(C460)-1988),"昭和"&amp;(YEAR(C460)-1925)))&amp;"年"&amp;MONTH(C460)&amp;"月")</f>
        <v/>
      </c>
    </row>
    <row r="461">
      <c r="A461" t="n">
        <v>39</v>
      </c>
      <c r="B461" t="n">
        <v>3</v>
      </c>
      <c r="C461">
        <f>IFERROR(IF(ISNUMBER(入力!S43),入力!S43,DATEVALUE(入力!S43)),"")</f>
        <v/>
      </c>
      <c r="D461">
        <f>IF(入力!R43="","",入力!R43)</f>
        <v/>
      </c>
      <c r="E461">
        <f>IF(D461="","",IFERROR(VLOOKUP(D461,資格マスタ!$A:$B,2,FALSE),D461))</f>
        <v/>
      </c>
      <c r="F461">
        <f>IF(E461="","",IF(C461="",DATE(9999,1,1),C461))</f>
        <v/>
      </c>
      <c r="G461">
        <f>IF(E461="","",COUNTIFS($F$459:$F$470,"&lt;"&amp;F461,$F$459:$F$470,"&lt;&gt;")+COUNTIFS($F$459:$F$470,F461,$B$459:$B$470,"&lt;"&amp;B461)+1)</f>
        <v/>
      </c>
      <c r="H461">
        <f>IF(OR(E461="",C461=""),"",IF(C461&gt;=DATE(2019,5,1),"令和"&amp;(YEAR(C461)-2018),IF(C461&gt;=DATE(1989,1,8),"平成"&amp;(YEAR(C461)-1988),"昭和"&amp;(YEAR(C461)-1925)))&amp;"年"&amp;MONTH(C461)&amp;"月")</f>
        <v/>
      </c>
    </row>
    <row r="462">
      <c r="A462" t="n">
        <v>39</v>
      </c>
      <c r="B462" t="n">
        <v>4</v>
      </c>
      <c r="C462">
        <f>IFERROR(IF(ISNUMBER(入力!U43),入力!U43,DATEVALUE(入力!U43)),"")</f>
        <v/>
      </c>
      <c r="D462">
        <f>IF(入力!T43="","",入力!T43)</f>
        <v/>
      </c>
      <c r="E462">
        <f>IF(D462="","",IFERROR(VLOOKUP(D462,資格マスタ!$A:$B,2,FALSE),D462))</f>
        <v/>
      </c>
      <c r="F462">
        <f>IF(E462="","",IF(C462="",DATE(9999,1,1),C462))</f>
        <v/>
      </c>
      <c r="G462">
        <f>IF(E462="","",COUNTIFS($F$459:$F$470,"&lt;"&amp;F462,$F$459:$F$470,"&lt;&gt;")+COUNTIFS($F$459:$F$470,F462,$B$459:$B$470,"&lt;"&amp;B462)+1)</f>
        <v/>
      </c>
      <c r="H462">
        <f>IF(OR(E462="",C462=""),"",IF(C462&gt;=DATE(2019,5,1),"令和"&amp;(YEAR(C462)-2018),IF(C462&gt;=DATE(1989,1,8),"平成"&amp;(YEAR(C462)-1988),"昭和"&amp;(YEAR(C462)-1925)))&amp;"年"&amp;MONTH(C462)&amp;"月")</f>
        <v/>
      </c>
    </row>
    <row r="463">
      <c r="A463" t="n">
        <v>39</v>
      </c>
      <c r="B463" t="n">
        <v>5</v>
      </c>
      <c r="C463">
        <f>IFERROR(IF(ISNUMBER(入力!W43),入力!W43,DATEVALUE(入力!W43)),"")</f>
        <v/>
      </c>
      <c r="D463">
        <f>IF(入力!V43="","",入力!V43)</f>
        <v/>
      </c>
      <c r="E463">
        <f>IF(D463="","",IFERROR(VLOOKUP(D463,資格マスタ!$A:$B,2,FALSE),D463))</f>
        <v/>
      </c>
      <c r="F463">
        <f>IF(E463="","",IF(C463="",DATE(9999,1,1),C463))</f>
        <v/>
      </c>
      <c r="G463">
        <f>IF(E463="","",COUNTIFS($F$459:$F$470,"&lt;"&amp;F463,$F$459:$F$470,"&lt;&gt;")+COUNTIFS($F$459:$F$470,F463,$B$459:$B$470,"&lt;"&amp;B463)+1)</f>
        <v/>
      </c>
      <c r="H463">
        <f>IF(OR(E463="",C463=""),"",IF(C463&gt;=DATE(2019,5,1),"令和"&amp;(YEAR(C463)-2018),IF(C463&gt;=DATE(1989,1,8),"平成"&amp;(YEAR(C463)-1988),"昭和"&amp;(YEAR(C463)-1925)))&amp;"年"&amp;MONTH(C463)&amp;"月")</f>
        <v/>
      </c>
    </row>
    <row r="464">
      <c r="A464" t="n">
        <v>39</v>
      </c>
      <c r="B464" t="n">
        <v>6</v>
      </c>
      <c r="C464">
        <f>IFERROR(IF(ISNUMBER(入力!Y43),入力!Y43,DATEVALUE(入力!Y43)),"")</f>
        <v/>
      </c>
      <c r="D464">
        <f>IF(入力!X43="","",入力!X43)</f>
        <v/>
      </c>
      <c r="E464">
        <f>IF(D464="","",IFERROR(VLOOKUP(D464,資格マスタ!$A:$B,2,FALSE),D464))</f>
        <v/>
      </c>
      <c r="F464">
        <f>IF(E464="","",IF(C464="",DATE(9999,1,1),C464))</f>
        <v/>
      </c>
      <c r="G464">
        <f>IF(E464="","",COUNTIFS($F$459:$F$470,"&lt;"&amp;F464,$F$459:$F$470,"&lt;&gt;")+COUNTIFS($F$459:$F$470,F464,$B$459:$B$470,"&lt;"&amp;B464)+1)</f>
        <v/>
      </c>
      <c r="H464">
        <f>IF(OR(E464="",C464=""),"",IF(C464&gt;=DATE(2019,5,1),"令和"&amp;(YEAR(C464)-2018),IF(C464&gt;=DATE(1989,1,8),"平成"&amp;(YEAR(C464)-1988),"昭和"&amp;(YEAR(C464)-1925)))&amp;"年"&amp;MONTH(C464)&amp;"月")</f>
        <v/>
      </c>
    </row>
    <row r="465">
      <c r="A465" t="n">
        <v>39</v>
      </c>
      <c r="B465" t="n">
        <v>7</v>
      </c>
      <c r="C465">
        <f>IFERROR(INDEX(資格取込!$S$6:$S$205,MATCH(39&amp;"_"&amp;1,資格取込!$Z$6:$Z$205,0)),"")</f>
        <v/>
      </c>
      <c r="D465">
        <f>IFERROR(INDEX(資格取込!$R$6:$R$205,MATCH(39&amp;"_"&amp;1,資格取込!$Z$6:$Z$205,0)),"")</f>
        <v/>
      </c>
      <c r="E465">
        <f>IF(D465="","",IFERROR(VLOOKUP(D465,資格マスタ!$A:$B,2,FALSE),D465))</f>
        <v/>
      </c>
      <c r="F465">
        <f>IF(E465="","",IF(C465="",DATE(9999,1,1),C465))</f>
        <v/>
      </c>
      <c r="G465">
        <f>IF(E465="","",COUNTIFS($F$459:$F$470,"&lt;"&amp;F465,$F$459:$F$470,"&lt;&gt;")+COUNTIFS($F$459:$F$470,F465,$B$459:$B$470,"&lt;"&amp;B465)+1)</f>
        <v/>
      </c>
      <c r="H465">
        <f>IF(OR(E465="",C465=""),"",IF(C465&gt;=DATE(2019,5,1),"令和"&amp;(YEAR(C465)-2018),IF(C465&gt;=DATE(1989,1,8),"平成"&amp;(YEAR(C465)-1988),"昭和"&amp;(YEAR(C465)-1925)))&amp;"年"&amp;MONTH(C465)&amp;"月")</f>
        <v/>
      </c>
    </row>
    <row r="466">
      <c r="A466" t="n">
        <v>39</v>
      </c>
      <c r="B466" t="n">
        <v>8</v>
      </c>
      <c r="C466">
        <f>IFERROR(INDEX(資格取込!$S$6:$S$205,MATCH(39&amp;"_"&amp;2,資格取込!$Z$6:$Z$205,0)),"")</f>
        <v/>
      </c>
      <c r="D466">
        <f>IFERROR(INDEX(資格取込!$R$6:$R$205,MATCH(39&amp;"_"&amp;2,資格取込!$Z$6:$Z$205,0)),"")</f>
        <v/>
      </c>
      <c r="E466">
        <f>IF(D466="","",IFERROR(VLOOKUP(D466,資格マスタ!$A:$B,2,FALSE),D466))</f>
        <v/>
      </c>
      <c r="F466">
        <f>IF(E466="","",IF(C466="",DATE(9999,1,1),C466))</f>
        <v/>
      </c>
      <c r="G466">
        <f>IF(E466="","",COUNTIFS($F$459:$F$470,"&lt;"&amp;F466,$F$459:$F$470,"&lt;&gt;")+COUNTIFS($F$459:$F$470,F466,$B$459:$B$470,"&lt;"&amp;B466)+1)</f>
        <v/>
      </c>
      <c r="H466">
        <f>IF(OR(E466="",C466=""),"",IF(C466&gt;=DATE(2019,5,1),"令和"&amp;(YEAR(C466)-2018),IF(C466&gt;=DATE(1989,1,8),"平成"&amp;(YEAR(C466)-1988),"昭和"&amp;(YEAR(C466)-1925)))&amp;"年"&amp;MONTH(C466)&amp;"月")</f>
        <v/>
      </c>
    </row>
    <row r="467">
      <c r="A467" t="n">
        <v>39</v>
      </c>
      <c r="B467" t="n">
        <v>9</v>
      </c>
      <c r="C467">
        <f>IFERROR(INDEX(資格取込!$S$6:$S$205,MATCH(39&amp;"_"&amp;3,資格取込!$Z$6:$Z$205,0)),"")</f>
        <v/>
      </c>
      <c r="D467">
        <f>IFERROR(INDEX(資格取込!$R$6:$R$205,MATCH(39&amp;"_"&amp;3,資格取込!$Z$6:$Z$205,0)),"")</f>
        <v/>
      </c>
      <c r="E467">
        <f>IF(D467="","",IFERROR(VLOOKUP(D467,資格マスタ!$A:$B,2,FALSE),D467))</f>
        <v/>
      </c>
      <c r="F467">
        <f>IF(E467="","",IF(C467="",DATE(9999,1,1),C467))</f>
        <v/>
      </c>
      <c r="G467">
        <f>IF(E467="","",COUNTIFS($F$459:$F$470,"&lt;"&amp;F467,$F$459:$F$470,"&lt;&gt;")+COUNTIFS($F$459:$F$470,F467,$B$459:$B$470,"&lt;"&amp;B467)+1)</f>
        <v/>
      </c>
      <c r="H467">
        <f>IF(OR(E467="",C467=""),"",IF(C467&gt;=DATE(2019,5,1),"令和"&amp;(YEAR(C467)-2018),IF(C467&gt;=DATE(1989,1,8),"平成"&amp;(YEAR(C467)-1988),"昭和"&amp;(YEAR(C467)-1925)))&amp;"年"&amp;MONTH(C467)&amp;"月")</f>
        <v/>
      </c>
    </row>
    <row r="468">
      <c r="A468" t="n">
        <v>39</v>
      </c>
      <c r="B468" t="n">
        <v>10</v>
      </c>
      <c r="C468">
        <f>IFERROR(INDEX(資格取込!$S$6:$S$205,MATCH(39&amp;"_"&amp;4,資格取込!$Z$6:$Z$205,0)),"")</f>
        <v/>
      </c>
      <c r="D468">
        <f>IFERROR(INDEX(資格取込!$R$6:$R$205,MATCH(39&amp;"_"&amp;4,資格取込!$Z$6:$Z$205,0)),"")</f>
        <v/>
      </c>
      <c r="E468">
        <f>IF(D468="","",IFERROR(VLOOKUP(D468,資格マスタ!$A:$B,2,FALSE),D468))</f>
        <v/>
      </c>
      <c r="F468">
        <f>IF(E468="","",IF(C468="",DATE(9999,1,1),C468))</f>
        <v/>
      </c>
      <c r="G468">
        <f>IF(E468="","",COUNTIFS($F$459:$F$470,"&lt;"&amp;F468,$F$459:$F$470,"&lt;&gt;")+COUNTIFS($F$459:$F$470,F468,$B$459:$B$470,"&lt;"&amp;B468)+1)</f>
        <v/>
      </c>
      <c r="H468">
        <f>IF(OR(E468="",C468=""),"",IF(C468&gt;=DATE(2019,5,1),"令和"&amp;(YEAR(C468)-2018),IF(C468&gt;=DATE(1989,1,8),"平成"&amp;(YEAR(C468)-1988),"昭和"&amp;(YEAR(C468)-1925)))&amp;"年"&amp;MONTH(C468)&amp;"月")</f>
        <v/>
      </c>
    </row>
    <row r="469">
      <c r="A469" t="n">
        <v>39</v>
      </c>
      <c r="B469" t="n">
        <v>11</v>
      </c>
      <c r="C469">
        <f>IFERROR(INDEX(資格取込!$S$6:$S$205,MATCH(39&amp;"_"&amp;5,資格取込!$Z$6:$Z$205,0)),"")</f>
        <v/>
      </c>
      <c r="D469">
        <f>IFERROR(INDEX(資格取込!$R$6:$R$205,MATCH(39&amp;"_"&amp;5,資格取込!$Z$6:$Z$205,0)),"")</f>
        <v/>
      </c>
      <c r="E469">
        <f>IF(D469="","",IFERROR(VLOOKUP(D469,資格マスタ!$A:$B,2,FALSE),D469))</f>
        <v/>
      </c>
      <c r="F469">
        <f>IF(E469="","",IF(C469="",DATE(9999,1,1),C469))</f>
        <v/>
      </c>
      <c r="G469">
        <f>IF(E469="","",COUNTIFS($F$459:$F$470,"&lt;"&amp;F469,$F$459:$F$470,"&lt;&gt;")+COUNTIFS($F$459:$F$470,F469,$B$459:$B$470,"&lt;"&amp;B469)+1)</f>
        <v/>
      </c>
      <c r="H469">
        <f>IF(OR(E469="",C469=""),"",IF(C469&gt;=DATE(2019,5,1),"令和"&amp;(YEAR(C469)-2018),IF(C469&gt;=DATE(1989,1,8),"平成"&amp;(YEAR(C469)-1988),"昭和"&amp;(YEAR(C469)-1925)))&amp;"年"&amp;MONTH(C469)&amp;"月")</f>
        <v/>
      </c>
    </row>
    <row r="470">
      <c r="A470" t="n">
        <v>39</v>
      </c>
      <c r="B470" t="n">
        <v>12</v>
      </c>
      <c r="C470">
        <f>IFERROR(INDEX(資格取込!$S$6:$S$205,MATCH(39&amp;"_"&amp;6,資格取込!$Z$6:$Z$205,0)),"")</f>
        <v/>
      </c>
      <c r="D470">
        <f>IFERROR(INDEX(資格取込!$R$6:$R$205,MATCH(39&amp;"_"&amp;6,資格取込!$Z$6:$Z$205,0)),"")</f>
        <v/>
      </c>
      <c r="E470">
        <f>IF(D470="","",IFERROR(VLOOKUP(D470,資格マスタ!$A:$B,2,FALSE),D470))</f>
        <v/>
      </c>
      <c r="F470">
        <f>IF(E470="","",IF(C470="",DATE(9999,1,1),C470))</f>
        <v/>
      </c>
      <c r="G470">
        <f>IF(E470="","",COUNTIFS($F$459:$F$470,"&lt;"&amp;F470,$F$459:$F$470,"&lt;&gt;")+COUNTIFS($F$459:$F$470,F470,$B$459:$B$470,"&lt;"&amp;B470)+1)</f>
        <v/>
      </c>
      <c r="H470">
        <f>IF(OR(E470="",C470=""),"",IF(C470&gt;=DATE(2019,5,1),"令和"&amp;(YEAR(C470)-2018),IF(C470&gt;=DATE(1989,1,8),"平成"&amp;(YEAR(C470)-1988),"昭和"&amp;(YEAR(C470)-1925)))&amp;"年"&amp;MONTH(C470)&amp;"月")</f>
        <v/>
      </c>
    </row>
    <row r="471">
      <c r="A471" t="n">
        <v>40</v>
      </c>
      <c r="B471" t="n">
        <v>1</v>
      </c>
      <c r="C471" s="132">
        <f>IFERROR(IF(ISNUMBER(入力!O44),入力!O44,DATEVALUE(入力!O44)),"")</f>
        <v/>
      </c>
      <c r="D471">
        <f>IF(入力!N44="","",入力!N44)</f>
        <v/>
      </c>
      <c r="E471">
        <f>IF(D471="","",IFERROR(VLOOKUP(D471,資格マスタ!$A:$B,2,FALSE),D471))</f>
        <v/>
      </c>
      <c r="F471">
        <f>IF(E471="","",IF(C471="",DATE(9999,1,1),C471))</f>
        <v/>
      </c>
      <c r="G471">
        <f>IF(E471="","",COUNTIFS($F$471:$F$482,"&lt;"&amp;F471,$F$471:$F$482,"&lt;&gt;")+COUNTIFS($F$471:$F$482,F471,$B$471:$B$482,"&lt;"&amp;B471)+1)</f>
        <v/>
      </c>
      <c r="H471">
        <f>IF(OR(E471="",C471=""),"",IF(C471&gt;=DATE(2019,5,1),"令和"&amp;(YEAR(C471)-2018),IF(C471&gt;=DATE(1989,1,8),"平成"&amp;(YEAR(C471)-1988),"昭和"&amp;(YEAR(C471)-1925)))&amp;"年"&amp;MONTH(C471)&amp;"月")</f>
        <v/>
      </c>
    </row>
    <row r="472">
      <c r="A472" t="n">
        <v>40</v>
      </c>
      <c r="B472" t="n">
        <v>2</v>
      </c>
      <c r="C472">
        <f>IFERROR(IF(ISNUMBER(入力!Q44),入力!Q44,DATEVALUE(入力!Q44)),"")</f>
        <v/>
      </c>
      <c r="D472">
        <f>IF(入力!P44="","",入力!P44)</f>
        <v/>
      </c>
      <c r="E472">
        <f>IF(D472="","",IFERROR(VLOOKUP(D472,資格マスタ!$A:$B,2,FALSE),D472))</f>
        <v/>
      </c>
      <c r="F472">
        <f>IF(E472="","",IF(C472="",DATE(9999,1,1),C472))</f>
        <v/>
      </c>
      <c r="G472">
        <f>IF(E472="","",COUNTIFS($F$471:$F$482,"&lt;"&amp;F472,$F$471:$F$482,"&lt;&gt;")+COUNTIFS($F$471:$F$482,F472,$B$471:$B$482,"&lt;"&amp;B472)+1)</f>
        <v/>
      </c>
      <c r="H472">
        <f>IF(OR(E472="",C472=""),"",IF(C472&gt;=DATE(2019,5,1),"令和"&amp;(YEAR(C472)-2018),IF(C472&gt;=DATE(1989,1,8),"平成"&amp;(YEAR(C472)-1988),"昭和"&amp;(YEAR(C472)-1925)))&amp;"年"&amp;MONTH(C472)&amp;"月")</f>
        <v/>
      </c>
    </row>
    <row r="473">
      <c r="A473" t="n">
        <v>40</v>
      </c>
      <c r="B473" t="n">
        <v>3</v>
      </c>
      <c r="C473">
        <f>IFERROR(IF(ISNUMBER(入力!S44),入力!S44,DATEVALUE(入力!S44)),"")</f>
        <v/>
      </c>
      <c r="D473">
        <f>IF(入力!R44="","",入力!R44)</f>
        <v/>
      </c>
      <c r="E473">
        <f>IF(D473="","",IFERROR(VLOOKUP(D473,資格マスタ!$A:$B,2,FALSE),D473))</f>
        <v/>
      </c>
      <c r="F473">
        <f>IF(E473="","",IF(C473="",DATE(9999,1,1),C473))</f>
        <v/>
      </c>
      <c r="G473">
        <f>IF(E473="","",COUNTIFS($F$471:$F$482,"&lt;"&amp;F473,$F$471:$F$482,"&lt;&gt;")+COUNTIFS($F$471:$F$482,F473,$B$471:$B$482,"&lt;"&amp;B473)+1)</f>
        <v/>
      </c>
      <c r="H473">
        <f>IF(OR(E473="",C473=""),"",IF(C473&gt;=DATE(2019,5,1),"令和"&amp;(YEAR(C473)-2018),IF(C473&gt;=DATE(1989,1,8),"平成"&amp;(YEAR(C473)-1988),"昭和"&amp;(YEAR(C473)-1925)))&amp;"年"&amp;MONTH(C473)&amp;"月")</f>
        <v/>
      </c>
    </row>
    <row r="474">
      <c r="A474" t="n">
        <v>40</v>
      </c>
      <c r="B474" t="n">
        <v>4</v>
      </c>
      <c r="C474">
        <f>IFERROR(IF(ISNUMBER(入力!U44),入力!U44,DATEVALUE(入力!U44)),"")</f>
        <v/>
      </c>
      <c r="D474">
        <f>IF(入力!T44="","",入力!T44)</f>
        <v/>
      </c>
      <c r="E474">
        <f>IF(D474="","",IFERROR(VLOOKUP(D474,資格マスタ!$A:$B,2,FALSE),D474))</f>
        <v/>
      </c>
      <c r="F474">
        <f>IF(E474="","",IF(C474="",DATE(9999,1,1),C474))</f>
        <v/>
      </c>
      <c r="G474">
        <f>IF(E474="","",COUNTIFS($F$471:$F$482,"&lt;"&amp;F474,$F$471:$F$482,"&lt;&gt;")+COUNTIFS($F$471:$F$482,F474,$B$471:$B$482,"&lt;"&amp;B474)+1)</f>
        <v/>
      </c>
      <c r="H474">
        <f>IF(OR(E474="",C474=""),"",IF(C474&gt;=DATE(2019,5,1),"令和"&amp;(YEAR(C474)-2018),IF(C474&gt;=DATE(1989,1,8),"平成"&amp;(YEAR(C474)-1988),"昭和"&amp;(YEAR(C474)-1925)))&amp;"年"&amp;MONTH(C474)&amp;"月")</f>
        <v/>
      </c>
    </row>
    <row r="475">
      <c r="A475" t="n">
        <v>40</v>
      </c>
      <c r="B475" t="n">
        <v>5</v>
      </c>
      <c r="C475">
        <f>IFERROR(IF(ISNUMBER(入力!W44),入力!W44,DATEVALUE(入力!W44)),"")</f>
        <v/>
      </c>
      <c r="D475">
        <f>IF(入力!V44="","",入力!V44)</f>
        <v/>
      </c>
      <c r="E475">
        <f>IF(D475="","",IFERROR(VLOOKUP(D475,資格マスタ!$A:$B,2,FALSE),D475))</f>
        <v/>
      </c>
      <c r="F475">
        <f>IF(E475="","",IF(C475="",DATE(9999,1,1),C475))</f>
        <v/>
      </c>
      <c r="G475">
        <f>IF(E475="","",COUNTIFS($F$471:$F$482,"&lt;"&amp;F475,$F$471:$F$482,"&lt;&gt;")+COUNTIFS($F$471:$F$482,F475,$B$471:$B$482,"&lt;"&amp;B475)+1)</f>
        <v/>
      </c>
      <c r="H475">
        <f>IF(OR(E475="",C475=""),"",IF(C475&gt;=DATE(2019,5,1),"令和"&amp;(YEAR(C475)-2018),IF(C475&gt;=DATE(1989,1,8),"平成"&amp;(YEAR(C475)-1988),"昭和"&amp;(YEAR(C475)-1925)))&amp;"年"&amp;MONTH(C475)&amp;"月")</f>
        <v/>
      </c>
    </row>
    <row r="476">
      <c r="A476" t="n">
        <v>40</v>
      </c>
      <c r="B476" t="n">
        <v>6</v>
      </c>
      <c r="C476">
        <f>IFERROR(IF(ISNUMBER(入力!Y44),入力!Y44,DATEVALUE(入力!Y44)),"")</f>
        <v/>
      </c>
      <c r="D476">
        <f>IF(入力!X44="","",入力!X44)</f>
        <v/>
      </c>
      <c r="E476">
        <f>IF(D476="","",IFERROR(VLOOKUP(D476,資格マスタ!$A:$B,2,FALSE),D476))</f>
        <v/>
      </c>
      <c r="F476">
        <f>IF(E476="","",IF(C476="",DATE(9999,1,1),C476))</f>
        <v/>
      </c>
      <c r="G476">
        <f>IF(E476="","",COUNTIFS($F$471:$F$482,"&lt;"&amp;F476,$F$471:$F$482,"&lt;&gt;")+COUNTIFS($F$471:$F$482,F476,$B$471:$B$482,"&lt;"&amp;B476)+1)</f>
        <v/>
      </c>
      <c r="H476">
        <f>IF(OR(E476="",C476=""),"",IF(C476&gt;=DATE(2019,5,1),"令和"&amp;(YEAR(C476)-2018),IF(C476&gt;=DATE(1989,1,8),"平成"&amp;(YEAR(C476)-1988),"昭和"&amp;(YEAR(C476)-1925)))&amp;"年"&amp;MONTH(C476)&amp;"月")</f>
        <v/>
      </c>
    </row>
    <row r="477">
      <c r="A477" t="n">
        <v>40</v>
      </c>
      <c r="B477" t="n">
        <v>7</v>
      </c>
      <c r="C477">
        <f>IFERROR(INDEX(資格取込!$S$6:$S$205,MATCH(40&amp;"_"&amp;1,資格取込!$Z$6:$Z$205,0)),"")</f>
        <v/>
      </c>
      <c r="D477">
        <f>IFERROR(INDEX(資格取込!$R$6:$R$205,MATCH(40&amp;"_"&amp;1,資格取込!$Z$6:$Z$205,0)),"")</f>
        <v/>
      </c>
      <c r="E477">
        <f>IF(D477="","",IFERROR(VLOOKUP(D477,資格マスタ!$A:$B,2,FALSE),D477))</f>
        <v/>
      </c>
      <c r="F477">
        <f>IF(E477="","",IF(C477="",DATE(9999,1,1),C477))</f>
        <v/>
      </c>
      <c r="G477">
        <f>IF(E477="","",COUNTIFS($F$471:$F$482,"&lt;"&amp;F477,$F$471:$F$482,"&lt;&gt;")+COUNTIFS($F$471:$F$482,F477,$B$471:$B$482,"&lt;"&amp;B477)+1)</f>
        <v/>
      </c>
      <c r="H477">
        <f>IF(OR(E477="",C477=""),"",IF(C477&gt;=DATE(2019,5,1),"令和"&amp;(YEAR(C477)-2018),IF(C477&gt;=DATE(1989,1,8),"平成"&amp;(YEAR(C477)-1988),"昭和"&amp;(YEAR(C477)-1925)))&amp;"年"&amp;MONTH(C477)&amp;"月")</f>
        <v/>
      </c>
    </row>
    <row r="478">
      <c r="A478" t="n">
        <v>40</v>
      </c>
      <c r="B478" t="n">
        <v>8</v>
      </c>
      <c r="C478">
        <f>IFERROR(INDEX(資格取込!$S$6:$S$205,MATCH(40&amp;"_"&amp;2,資格取込!$Z$6:$Z$205,0)),"")</f>
        <v/>
      </c>
      <c r="D478">
        <f>IFERROR(INDEX(資格取込!$R$6:$R$205,MATCH(40&amp;"_"&amp;2,資格取込!$Z$6:$Z$205,0)),"")</f>
        <v/>
      </c>
      <c r="E478">
        <f>IF(D478="","",IFERROR(VLOOKUP(D478,資格マスタ!$A:$B,2,FALSE),D478))</f>
        <v/>
      </c>
      <c r="F478">
        <f>IF(E478="","",IF(C478="",DATE(9999,1,1),C478))</f>
        <v/>
      </c>
      <c r="G478">
        <f>IF(E478="","",COUNTIFS($F$471:$F$482,"&lt;"&amp;F478,$F$471:$F$482,"&lt;&gt;")+COUNTIFS($F$471:$F$482,F478,$B$471:$B$482,"&lt;"&amp;B478)+1)</f>
        <v/>
      </c>
      <c r="H478">
        <f>IF(OR(E478="",C478=""),"",IF(C478&gt;=DATE(2019,5,1),"令和"&amp;(YEAR(C478)-2018),IF(C478&gt;=DATE(1989,1,8),"平成"&amp;(YEAR(C478)-1988),"昭和"&amp;(YEAR(C478)-1925)))&amp;"年"&amp;MONTH(C478)&amp;"月")</f>
        <v/>
      </c>
    </row>
    <row r="479">
      <c r="A479" t="n">
        <v>40</v>
      </c>
      <c r="B479" t="n">
        <v>9</v>
      </c>
      <c r="C479">
        <f>IFERROR(INDEX(資格取込!$S$6:$S$205,MATCH(40&amp;"_"&amp;3,資格取込!$Z$6:$Z$205,0)),"")</f>
        <v/>
      </c>
      <c r="D479">
        <f>IFERROR(INDEX(資格取込!$R$6:$R$205,MATCH(40&amp;"_"&amp;3,資格取込!$Z$6:$Z$205,0)),"")</f>
        <v/>
      </c>
      <c r="E479">
        <f>IF(D479="","",IFERROR(VLOOKUP(D479,資格マスタ!$A:$B,2,FALSE),D479))</f>
        <v/>
      </c>
      <c r="F479">
        <f>IF(E479="","",IF(C479="",DATE(9999,1,1),C479))</f>
        <v/>
      </c>
      <c r="G479">
        <f>IF(E479="","",COUNTIFS($F$471:$F$482,"&lt;"&amp;F479,$F$471:$F$482,"&lt;&gt;")+COUNTIFS($F$471:$F$482,F479,$B$471:$B$482,"&lt;"&amp;B479)+1)</f>
        <v/>
      </c>
      <c r="H479">
        <f>IF(OR(E479="",C479=""),"",IF(C479&gt;=DATE(2019,5,1),"令和"&amp;(YEAR(C479)-2018),IF(C479&gt;=DATE(1989,1,8),"平成"&amp;(YEAR(C479)-1988),"昭和"&amp;(YEAR(C479)-1925)))&amp;"年"&amp;MONTH(C479)&amp;"月")</f>
        <v/>
      </c>
    </row>
    <row r="480">
      <c r="A480" t="n">
        <v>40</v>
      </c>
      <c r="B480" t="n">
        <v>10</v>
      </c>
      <c r="C480">
        <f>IFERROR(INDEX(資格取込!$S$6:$S$205,MATCH(40&amp;"_"&amp;4,資格取込!$Z$6:$Z$205,0)),"")</f>
        <v/>
      </c>
      <c r="D480">
        <f>IFERROR(INDEX(資格取込!$R$6:$R$205,MATCH(40&amp;"_"&amp;4,資格取込!$Z$6:$Z$205,0)),"")</f>
        <v/>
      </c>
      <c r="E480">
        <f>IF(D480="","",IFERROR(VLOOKUP(D480,資格マスタ!$A:$B,2,FALSE),D480))</f>
        <v/>
      </c>
      <c r="F480">
        <f>IF(E480="","",IF(C480="",DATE(9999,1,1),C480))</f>
        <v/>
      </c>
      <c r="G480">
        <f>IF(E480="","",COUNTIFS($F$471:$F$482,"&lt;"&amp;F480,$F$471:$F$482,"&lt;&gt;")+COUNTIFS($F$471:$F$482,F480,$B$471:$B$482,"&lt;"&amp;B480)+1)</f>
        <v/>
      </c>
      <c r="H480">
        <f>IF(OR(E480="",C480=""),"",IF(C480&gt;=DATE(2019,5,1),"令和"&amp;(YEAR(C480)-2018),IF(C480&gt;=DATE(1989,1,8),"平成"&amp;(YEAR(C480)-1988),"昭和"&amp;(YEAR(C480)-1925)))&amp;"年"&amp;MONTH(C480)&amp;"月")</f>
        <v/>
      </c>
    </row>
    <row r="481">
      <c r="A481" t="n">
        <v>40</v>
      </c>
      <c r="B481" t="n">
        <v>11</v>
      </c>
      <c r="C481">
        <f>IFERROR(INDEX(資格取込!$S$6:$S$205,MATCH(40&amp;"_"&amp;5,資格取込!$Z$6:$Z$205,0)),"")</f>
        <v/>
      </c>
      <c r="D481">
        <f>IFERROR(INDEX(資格取込!$R$6:$R$205,MATCH(40&amp;"_"&amp;5,資格取込!$Z$6:$Z$205,0)),"")</f>
        <v/>
      </c>
      <c r="E481">
        <f>IF(D481="","",IFERROR(VLOOKUP(D481,資格マスタ!$A:$B,2,FALSE),D481))</f>
        <v/>
      </c>
      <c r="F481">
        <f>IF(E481="","",IF(C481="",DATE(9999,1,1),C481))</f>
        <v/>
      </c>
      <c r="G481">
        <f>IF(E481="","",COUNTIFS($F$471:$F$482,"&lt;"&amp;F481,$F$471:$F$482,"&lt;&gt;")+COUNTIFS($F$471:$F$482,F481,$B$471:$B$482,"&lt;"&amp;B481)+1)</f>
        <v/>
      </c>
      <c r="H481">
        <f>IF(OR(E481="",C481=""),"",IF(C481&gt;=DATE(2019,5,1),"令和"&amp;(YEAR(C481)-2018),IF(C481&gt;=DATE(1989,1,8),"平成"&amp;(YEAR(C481)-1988),"昭和"&amp;(YEAR(C481)-1925)))&amp;"年"&amp;MONTH(C481)&amp;"月")</f>
        <v/>
      </c>
    </row>
    <row r="482">
      <c r="A482" t="n">
        <v>40</v>
      </c>
      <c r="B482" t="n">
        <v>12</v>
      </c>
      <c r="C482">
        <f>IFERROR(INDEX(資格取込!$S$6:$S$205,MATCH(40&amp;"_"&amp;6,資格取込!$Z$6:$Z$205,0)),"")</f>
        <v/>
      </c>
      <c r="D482">
        <f>IFERROR(INDEX(資格取込!$R$6:$R$205,MATCH(40&amp;"_"&amp;6,資格取込!$Z$6:$Z$205,0)),"")</f>
        <v/>
      </c>
      <c r="E482">
        <f>IF(D482="","",IFERROR(VLOOKUP(D482,資格マスタ!$A:$B,2,FALSE),D482))</f>
        <v/>
      </c>
      <c r="F482">
        <f>IF(E482="","",IF(C482="",DATE(9999,1,1),C482))</f>
        <v/>
      </c>
      <c r="G482">
        <f>IF(E482="","",COUNTIFS($F$471:$F$482,"&lt;"&amp;F482,$F$471:$F$482,"&lt;&gt;")+COUNTIFS($F$471:$F$482,F482,$B$471:$B$482,"&lt;"&amp;B482)+1)</f>
        <v/>
      </c>
      <c r="H482">
        <f>IF(OR(E482="",C482=""),"",IF(C482&gt;=DATE(2019,5,1),"令和"&amp;(YEAR(C482)-2018),IF(C482&gt;=DATE(1989,1,8),"平成"&amp;(YEAR(C482)-1988),"昭和"&amp;(YEAR(C482)-1925)))&amp;"年"&amp;MONTH(C482)&amp;"月")</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L42"/>
  <sheetViews>
    <sheetView workbookViewId="0">
      <selection activeCell="A1" sqref="A1"/>
    </sheetView>
  </sheetViews>
  <sheetFormatPr baseColWidth="8" defaultRowHeight="15"/>
  <cols>
    <col hidden="1" width="13" customWidth="1" style="118" min="36" max="36"/>
    <col hidden="1" width="13" customWidth="1" style="118" min="37" max="37"/>
    <col hidden="1" width="13" customWidth="1" style="118" min="38" max="38"/>
  </cols>
  <sheetData>
    <row r="1">
      <c r="A1" s="129" t="inlineStr">
        <is>
          <t>計算（自動・さわらないでください）</t>
        </is>
      </c>
    </row>
    <row r="2">
      <c r="A2" s="136" t="inlineStr">
        <is>
          <t>No</t>
        </is>
      </c>
      <c r="B2" s="136" t="inlineStr">
        <is>
          <t>氏名</t>
        </is>
      </c>
      <c r="C2" s="136" t="inlineStr">
        <is>
          <t>ふりがな</t>
        </is>
      </c>
      <c r="D2" s="136" t="inlineStr">
        <is>
          <t>生年(和暦)</t>
        </is>
      </c>
      <c r="E2" s="136" t="inlineStr">
        <is>
          <t>生月</t>
        </is>
      </c>
      <c r="F2" s="136" t="inlineStr">
        <is>
          <t>生日</t>
        </is>
      </c>
      <c r="G2" s="136" t="inlineStr">
        <is>
          <t>満年齢</t>
        </is>
      </c>
      <c r="H2" s="136" t="inlineStr">
        <is>
          <t>郵便番号</t>
        </is>
      </c>
      <c r="I2" s="136" t="inlineStr">
        <is>
          <t>住所</t>
        </is>
      </c>
      <c r="J2" s="136" t="inlineStr">
        <is>
          <t>住所ふりがな</t>
        </is>
      </c>
      <c r="K2" s="136" t="inlineStr">
        <is>
          <t>連絡先〒</t>
        </is>
      </c>
      <c r="L2" s="136" t="inlineStr">
        <is>
          <t>連絡先</t>
        </is>
      </c>
      <c r="M2" s="136" t="inlineStr">
        <is>
          <t>連絡先ふりがな</t>
        </is>
      </c>
      <c r="N2" s="136" t="inlineStr">
        <is>
          <t>在籍校</t>
        </is>
      </c>
      <c r="O2" s="136" t="inlineStr">
        <is>
          <t>資格1年月</t>
        </is>
      </c>
      <c r="P2" s="136" t="inlineStr">
        <is>
          <t>資格1名称</t>
        </is>
      </c>
      <c r="Q2" s="136" t="inlineStr">
        <is>
          <t>資格2年月</t>
        </is>
      </c>
      <c r="R2" s="136" t="inlineStr">
        <is>
          <t>資格2名称</t>
        </is>
      </c>
      <c r="S2" s="136" t="inlineStr">
        <is>
          <t>資格3年月</t>
        </is>
      </c>
      <c r="T2" s="136" t="inlineStr">
        <is>
          <t>資格3名称</t>
        </is>
      </c>
      <c r="U2" s="136" t="inlineStr">
        <is>
          <t>資格4年月</t>
        </is>
      </c>
      <c r="V2" s="136" t="inlineStr">
        <is>
          <t>資格4名称</t>
        </is>
      </c>
      <c r="W2" s="136" t="inlineStr">
        <is>
          <t>資格5年月</t>
        </is>
      </c>
      <c r="X2" s="136" t="inlineStr">
        <is>
          <t>資格5名称</t>
        </is>
      </c>
      <c r="Y2" s="136" t="inlineStr">
        <is>
          <t>諸活動</t>
        </is>
      </c>
      <c r="Z2" s="136" t="inlineStr">
        <is>
          <t>志望の動機など</t>
        </is>
      </c>
      <c r="AA2" s="136" t="inlineStr">
        <is>
          <t>備考</t>
        </is>
      </c>
      <c r="AB2" s="136" t="inlineStr">
        <is>
          <t>職歴1年</t>
        </is>
      </c>
      <c r="AC2" s="136" t="inlineStr">
        <is>
          <t>職歴1月</t>
        </is>
      </c>
      <c r="AD2" s="136" t="inlineStr">
        <is>
          <t>職歴1内容</t>
        </is>
      </c>
      <c r="AE2" s="136" t="inlineStr">
        <is>
          <t>職歴2年</t>
        </is>
      </c>
      <c r="AF2" s="136" t="inlineStr">
        <is>
          <t>職歴2月</t>
        </is>
      </c>
      <c r="AG2" s="136" t="inlineStr">
        <is>
          <t>職歴2内容</t>
        </is>
      </c>
    </row>
    <row r="3">
      <c r="A3" t="n">
        <v>1</v>
      </c>
      <c r="B3">
        <f>IF(入力!$D$5="","",IF(OR(反映項目!$B$4="×",入力!$D$5=""),"",入力!$D$5))</f>
        <v/>
      </c>
      <c r="C3">
        <f>IF(入力!$D$5="","",IF(OR(反映項目!$B$5="×",入力!$E$5=""),"",入力!$E$5))</f>
        <v/>
      </c>
      <c r="D3">
        <f>IF(入力!$D$5="","",IF(OR(反映項目!$B$6="×",N($AJ$3)=0),"",YEAR($AJ$3)-IF($AJ$3&gt;=DATE(2019,5,1),2018,IF($AJ$3&gt;=DATE(1989,1,8),1988,1925))))</f>
        <v/>
      </c>
      <c r="E3">
        <f>IF(入力!$D$5="","",IF(OR(反映項目!$B$6="×",N($AJ$3)=0),"",MONTH($AJ$3)))</f>
        <v/>
      </c>
      <c r="F3">
        <f>IF(入力!$D$5="","",IF(OR(反映項目!$B$6="×",N($AJ$3)=0),"",DAY($AJ$3)))</f>
        <v/>
      </c>
      <c r="G3">
        <f>IF(入力!$D$5="","",IF(OR(反映項目!$B$6="×",OR(N($AJ$3)=0,N(設定!$B$3)=0)),"",DATEDIF($AJ$3,設定!$B$3,"Y")))</f>
        <v/>
      </c>
      <c r="H3">
        <f>IF(入力!$D$5="","",IF(OR(反映項目!$B$7="×",入力!$H$5=""),"",IFERROR(TEXT(VALUE(SUBSTITUTE(入力!$H$5,"-","")),"000-0000"),入力!$H$5)))</f>
        <v/>
      </c>
      <c r="I3">
        <f>IF(入力!$D$5="","",IF(OR(反映項目!$B$8="×",入力!$I$5=""),"",入力!$I$5))</f>
        <v/>
      </c>
      <c r="J3">
        <f>IF(入力!$D$5="","",IF(OR(反映項目!$B$9="×",入力!$J$5=""),"",入力!$J$5))</f>
        <v/>
      </c>
      <c r="K3">
        <f>IF(入力!$D$5="","",IF(OR(反映項目!$B$10="×",入力!$K$5=""),"",IFERROR(TEXT(VALUE(SUBSTITUTE(入力!$K$5,"-","")),"000-0000"),入力!$K$5)))</f>
        <v/>
      </c>
      <c r="L3">
        <f>IF(入力!$D$5="","",IF(反映項目!$B$10="×","",IF(AND(入力!$K$5="",入力!$L$5=""),"同上",IF(入力!$L$5="","",入力!$L$5))))</f>
        <v/>
      </c>
      <c r="M3">
        <f>IF(入力!$D$5="","",IF(OR(反映項目!$B$10="×",入力!$M$5="",AND(入力!$K$5="",入力!$L$5="")),"",入力!$M$5))</f>
        <v/>
      </c>
      <c r="N3">
        <f>IF(入力!$D$5="","",設定!$B$4&amp;CHAR(10)&amp;IF(入力!$G$5="",設定!$B$5,入力!$G$5))</f>
        <v/>
      </c>
      <c r="O3">
        <f>IF(入力!$D$5="","",IF(反映項目!$B$11="×","",IFERROR(INDEX(資格集約!$H$3:$H$14,MATCH(1,資格集約!$G$3:$G$14,0)),"")))</f>
        <v/>
      </c>
      <c r="P3">
        <f>IF(入力!$D$5="","",IF(反映項目!$B$11="×","",IFERROR(INDEX(資格集約!$E$3:$E$14,MATCH(1,資格集約!$G$3:$G$14,0)),"")))</f>
        <v/>
      </c>
      <c r="Q3">
        <f>IF(入力!$D$5="","",IF(反映項目!$B$11="×","",IFERROR(INDEX(資格集約!$H$3:$H$14,MATCH(2,資格集約!$G$3:$G$14,0)),"")))</f>
        <v/>
      </c>
      <c r="R3">
        <f>IF(入力!$D$5="","",IF(反映項目!$B$11="×","",IFERROR(INDEX(資格集約!$E$3:$E$14,MATCH(2,資格集約!$G$3:$G$14,0)),"")))</f>
        <v/>
      </c>
      <c r="S3">
        <f>IF(入力!$D$5="","",IF(反映項目!$B$11="×","",IFERROR(INDEX(資格集約!$H$3:$H$14,MATCH(3,資格集約!$G$3:$G$14,0)),"")))</f>
        <v/>
      </c>
      <c r="T3">
        <f>IF(入力!$D$5="","",IF(反映項目!$B$11="×","",IFERROR(INDEX(資格集約!$E$3:$E$14,MATCH(3,資格集約!$G$3:$G$14,0)),"")))</f>
        <v/>
      </c>
      <c r="U3">
        <f>IF(入力!$D$5="","",IF(反映項目!$B$11="×","",IFERROR(INDEX(資格集約!$H$3:$H$14,MATCH(4,資格集約!$G$3:$G$14,0)),"")))</f>
        <v/>
      </c>
      <c r="V3">
        <f>IF(入力!$D$5="","",IF(反映項目!$B$11="×","",IFERROR(INDEX(資格集約!$E$3:$E$14,MATCH(4,資格集約!$G$3:$G$14,0)),"")))</f>
        <v/>
      </c>
      <c r="W3">
        <f>IF(入力!$D$5="","",IF(反映項目!$B$11="×","",IFERROR(INDEX(資格集約!$H$3:$H$14,MATCH(5,資格集約!$G$3:$G$14,0)),"")))</f>
        <v/>
      </c>
      <c r="X3">
        <f>IF(入力!$D$5="","",IF(反映項目!$B$11="×","",IFERROR(INDEX(資格集約!$E$3:$E$14,MATCH(5,資格集約!$G$3:$G$14,0)),"")))</f>
        <v/>
      </c>
      <c r="Y3">
        <f>IF(入力!$D$5="","",IF(OR(反映項目!$B$12="×",入力!$Z$5=""),"",入力!$Z$5))</f>
        <v/>
      </c>
      <c r="Z3">
        <f>IF(入力!$D$5="","",IF(反映項目!$B$13="×","",IF(入力!$AA$5="","",入力!$AA$5&amp;CHAR(10)))&amp;IF(反映項目!$B$14="×","",IF(入力!$AB$5="","",入力!$AB$5&amp;CHAR(10)))&amp;IF(反映項目!$B$15="×","",IF(入力!$AC$5="","",入力!$AC$5)))</f>
        <v/>
      </c>
      <c r="AA3">
        <f>IF(入力!$D$5="","",IF(OR(反映項目!$B$17="×",入力!$AH$5=""),"",入力!$AH$5))</f>
        <v/>
      </c>
      <c r="AB3">
        <f>IF(入力!$D$5="","",IF(OR(反映項目!$B$16="×",N($AK$3)=0),"",YEAR($AK$3)-IF($AK$3&gt;=DATE(2019,5,1),2018,1988)))</f>
        <v/>
      </c>
      <c r="AC3">
        <f>IF(入力!$D$5="","",IF(OR(反映項目!$B$16="×",N($AK$3)=0),"",MONTH($AK$3)))</f>
        <v/>
      </c>
      <c r="AD3">
        <f>IF(入力!$D$5="","",IF(OR(反映項目!$B$16="×",入力!$AE$5=""),"",入力!$AE$5))</f>
        <v/>
      </c>
      <c r="AE3">
        <f>IF(入力!$D$5="","",IF(OR(反映項目!$B$16="×",N($AL$3)=0),"",YEAR($AL$3)-IF($AL$3&gt;=DATE(2019,5,1),2018,1988)))</f>
        <v/>
      </c>
      <c r="AF3">
        <f>IF(入力!$D$5="","",IF(OR(反映項目!$B$16="×",N($AL$3)=0),"",MONTH($AL$3)))</f>
        <v/>
      </c>
      <c r="AG3">
        <f>IF(入力!$D$5="","",IF(OR(反映項目!$B$16="×",入力!$AG$5=""),"",入力!$AG$5))</f>
        <v/>
      </c>
      <c r="AJ3">
        <f>IF(入力!$D$5="","",IFERROR(IF(ISNUMBER(入力!$F$5),入力!$F$5,DATEVALUE(入力!$F$5)),""))</f>
        <v/>
      </c>
      <c r="AK3">
        <f>IF(入力!$D$5="","",IFERROR(IF(ISNUMBER(入力!$AD$5),入力!$AD$5,DATEVALUE(入力!$AD$5)),""))</f>
        <v/>
      </c>
      <c r="AL3">
        <f>IF(入力!$D$5="","",IFERROR(IF(ISNUMBER(入力!$AF$5),入力!$AF$5,DATEVALUE(入力!$AF$5)),""))</f>
        <v/>
      </c>
    </row>
    <row r="4">
      <c r="A4" t="n">
        <v>2</v>
      </c>
      <c r="B4">
        <f>IF(入力!$D$6="","",IF(OR(反映項目!$B$4="×",入力!$D$6=""),"",入力!$D$6))</f>
        <v/>
      </c>
      <c r="C4">
        <f>IF(入力!$D$6="","",IF(OR(反映項目!$B$5="×",入力!$E$6=""),"",入力!$E$6))</f>
        <v/>
      </c>
      <c r="D4">
        <f>IF(入力!$D$6="","",IF(OR(反映項目!$B$6="×",N($AJ$4)=0),"",YEAR($AJ$4)-IF($AJ$4&gt;=DATE(2019,5,1),2018,IF($AJ$4&gt;=DATE(1989,1,8),1988,1925))))</f>
        <v/>
      </c>
      <c r="E4">
        <f>IF(入力!$D$6="","",IF(OR(反映項目!$B$6="×",N($AJ$4)=0),"",MONTH($AJ$4)))</f>
        <v/>
      </c>
      <c r="F4">
        <f>IF(入力!$D$6="","",IF(OR(反映項目!$B$6="×",N($AJ$4)=0),"",DAY($AJ$4)))</f>
        <v/>
      </c>
      <c r="G4">
        <f>IF(入力!$D$6="","",IF(OR(反映項目!$B$6="×",OR(N($AJ$4)=0,N(設定!$B$3)=0)),"",DATEDIF($AJ$4,設定!$B$3,"Y")))</f>
        <v/>
      </c>
      <c r="H4">
        <f>IF(入力!$D$6="","",IF(OR(反映項目!$B$7="×",入力!$H$6=""),"",IFERROR(TEXT(VALUE(SUBSTITUTE(入力!$H$6,"-","")),"000-0000"),入力!$H$6)))</f>
        <v/>
      </c>
      <c r="I4">
        <f>IF(入力!$D$6="","",IF(OR(反映項目!$B$8="×",入力!$I$6=""),"",入力!$I$6))</f>
        <v/>
      </c>
      <c r="J4">
        <f>IF(入力!$D$6="","",IF(OR(反映項目!$B$9="×",入力!$J$6=""),"",入力!$J$6))</f>
        <v/>
      </c>
      <c r="K4">
        <f>IF(入力!$D$6="","",IF(OR(反映項目!$B$10="×",入力!$K$6=""),"",IFERROR(TEXT(VALUE(SUBSTITUTE(入力!$K$6,"-","")),"000-0000"),入力!$K$6)))</f>
        <v/>
      </c>
      <c r="L4">
        <f>IF(入力!$D$6="","",IF(反映項目!$B$10="×","",IF(AND(入力!$K$6="",入力!$L$6=""),"同上",IF(入力!$L$6="","",入力!$L$6))))</f>
        <v/>
      </c>
      <c r="M4">
        <f>IF(入力!$D$6="","",IF(OR(反映項目!$B$10="×",入力!$M$6="",AND(入力!$K$6="",入力!$L$6="")),"",入力!$M$6))</f>
        <v/>
      </c>
      <c r="N4">
        <f>IF(入力!$D$6="","",設定!$B$4&amp;CHAR(10)&amp;IF(入力!$G$6="",設定!$B$5,入力!$G$6))</f>
        <v/>
      </c>
      <c r="O4">
        <f>IF(入力!$D$6="","",IF(反映項目!$B$11="×","",IFERROR(INDEX(資格集約!$H$15:$H$26,MATCH(1,資格集約!$G$15:$G$26,0)),"")))</f>
        <v/>
      </c>
      <c r="P4">
        <f>IF(入力!$D$6="","",IF(反映項目!$B$11="×","",IFERROR(INDEX(資格集約!$E$15:$E$26,MATCH(1,資格集約!$G$15:$G$26,0)),"")))</f>
        <v/>
      </c>
      <c r="Q4">
        <f>IF(入力!$D$6="","",IF(反映項目!$B$11="×","",IFERROR(INDEX(資格集約!$H$15:$H$26,MATCH(2,資格集約!$G$15:$G$26,0)),"")))</f>
        <v/>
      </c>
      <c r="R4">
        <f>IF(入力!$D$6="","",IF(反映項目!$B$11="×","",IFERROR(INDEX(資格集約!$E$15:$E$26,MATCH(2,資格集約!$G$15:$G$26,0)),"")))</f>
        <v/>
      </c>
      <c r="S4">
        <f>IF(入力!$D$6="","",IF(反映項目!$B$11="×","",IFERROR(INDEX(資格集約!$H$15:$H$26,MATCH(3,資格集約!$G$15:$G$26,0)),"")))</f>
        <v/>
      </c>
      <c r="T4">
        <f>IF(入力!$D$6="","",IF(反映項目!$B$11="×","",IFERROR(INDEX(資格集約!$E$15:$E$26,MATCH(3,資格集約!$G$15:$G$26,0)),"")))</f>
        <v/>
      </c>
      <c r="U4">
        <f>IF(入力!$D$6="","",IF(反映項目!$B$11="×","",IFERROR(INDEX(資格集約!$H$15:$H$26,MATCH(4,資格集約!$G$15:$G$26,0)),"")))</f>
        <v/>
      </c>
      <c r="V4">
        <f>IF(入力!$D$6="","",IF(反映項目!$B$11="×","",IFERROR(INDEX(資格集約!$E$15:$E$26,MATCH(4,資格集約!$G$15:$G$26,0)),"")))</f>
        <v/>
      </c>
      <c r="W4">
        <f>IF(入力!$D$6="","",IF(反映項目!$B$11="×","",IFERROR(INDEX(資格集約!$H$15:$H$26,MATCH(5,資格集約!$G$15:$G$26,0)),"")))</f>
        <v/>
      </c>
      <c r="X4">
        <f>IF(入力!$D$6="","",IF(反映項目!$B$11="×","",IFERROR(INDEX(資格集約!$E$15:$E$26,MATCH(5,資格集約!$G$15:$G$26,0)),"")))</f>
        <v/>
      </c>
      <c r="Y4">
        <f>IF(入力!$D$6="","",IF(OR(反映項目!$B$12="×",入力!$Z$6=""),"",入力!$Z$6))</f>
        <v/>
      </c>
      <c r="Z4">
        <f>IF(入力!$D$6="","",IF(反映項目!$B$13="×","",IF(入力!$AA$6="","",入力!$AA$6&amp;CHAR(10)))&amp;IF(反映項目!$B$14="×","",IF(入力!$AB$6="","",入力!$AB$6&amp;CHAR(10)))&amp;IF(反映項目!$B$15="×","",IF(入力!$AC$6="","",入力!$AC$6)))</f>
        <v/>
      </c>
      <c r="AA4">
        <f>IF(入力!$D$6="","",IF(OR(反映項目!$B$17="×",入力!$AH$6=""),"",入力!$AH$6))</f>
        <v/>
      </c>
      <c r="AB4">
        <f>IF(入力!$D$6="","",IF(OR(反映項目!$B$16="×",N($AK$4)=0),"",YEAR($AK$4)-IF($AK$4&gt;=DATE(2019,5,1),2018,1988)))</f>
        <v/>
      </c>
      <c r="AC4">
        <f>IF(入力!$D$6="","",IF(OR(反映項目!$B$16="×",N($AK$4)=0),"",MONTH($AK$4)))</f>
        <v/>
      </c>
      <c r="AD4">
        <f>IF(入力!$D$6="","",IF(OR(反映項目!$B$16="×",入力!$AE$6=""),"",入力!$AE$6))</f>
        <v/>
      </c>
      <c r="AE4">
        <f>IF(入力!$D$6="","",IF(OR(反映項目!$B$16="×",N($AL$4)=0),"",YEAR($AL$4)-IF($AL$4&gt;=DATE(2019,5,1),2018,1988)))</f>
        <v/>
      </c>
      <c r="AF4">
        <f>IF(入力!$D$6="","",IF(OR(反映項目!$B$16="×",N($AL$4)=0),"",MONTH($AL$4)))</f>
        <v/>
      </c>
      <c r="AG4">
        <f>IF(入力!$D$6="","",IF(OR(反映項目!$B$16="×",入力!$AG$6=""),"",入力!$AG$6))</f>
        <v/>
      </c>
      <c r="AJ4">
        <f>IF(入力!$D$6="","",IFERROR(IF(ISNUMBER(入力!$F$6),入力!$F$6,DATEVALUE(入力!$F$6)),""))</f>
        <v/>
      </c>
      <c r="AK4">
        <f>IF(入力!$D$6="","",IFERROR(IF(ISNUMBER(入力!$AD$6),入力!$AD$6,DATEVALUE(入力!$AD$6)),""))</f>
        <v/>
      </c>
      <c r="AL4">
        <f>IF(入力!$D$6="","",IFERROR(IF(ISNUMBER(入力!$AF$6),入力!$AF$6,DATEVALUE(入力!$AF$6)),""))</f>
        <v/>
      </c>
    </row>
    <row r="5">
      <c r="A5" t="n">
        <v>3</v>
      </c>
      <c r="B5">
        <f>IF(入力!$D$7="","",IF(OR(反映項目!$B$4="×",入力!$D$7=""),"",入力!$D$7))</f>
        <v/>
      </c>
      <c r="C5">
        <f>IF(入力!$D$7="","",IF(OR(反映項目!$B$5="×",入力!$E$7=""),"",入力!$E$7))</f>
        <v/>
      </c>
      <c r="D5">
        <f>IF(入力!$D$7="","",IF(OR(反映項目!$B$6="×",N($AJ$5)=0),"",YEAR($AJ$5)-IF($AJ$5&gt;=DATE(2019,5,1),2018,IF($AJ$5&gt;=DATE(1989,1,8),1988,1925))))</f>
        <v/>
      </c>
      <c r="E5">
        <f>IF(入力!$D$7="","",IF(OR(反映項目!$B$6="×",N($AJ$5)=0),"",MONTH($AJ$5)))</f>
        <v/>
      </c>
      <c r="F5">
        <f>IF(入力!$D$7="","",IF(OR(反映項目!$B$6="×",N($AJ$5)=0),"",DAY($AJ$5)))</f>
        <v/>
      </c>
      <c r="G5">
        <f>IF(入力!$D$7="","",IF(OR(反映項目!$B$6="×",OR(N($AJ$5)=0,N(設定!$B$3)=0)),"",DATEDIF($AJ$5,設定!$B$3,"Y")))</f>
        <v/>
      </c>
      <c r="H5">
        <f>IF(入力!$D$7="","",IF(OR(反映項目!$B$7="×",入力!$H$7=""),"",IFERROR(TEXT(VALUE(SUBSTITUTE(入力!$H$7,"-","")),"000-0000"),入力!$H$7)))</f>
        <v/>
      </c>
      <c r="I5">
        <f>IF(入力!$D$7="","",IF(OR(反映項目!$B$8="×",入力!$I$7=""),"",入力!$I$7))</f>
        <v/>
      </c>
      <c r="J5">
        <f>IF(入力!$D$7="","",IF(OR(反映項目!$B$9="×",入力!$J$7=""),"",入力!$J$7))</f>
        <v/>
      </c>
      <c r="K5">
        <f>IF(入力!$D$7="","",IF(OR(反映項目!$B$10="×",入力!$K$7=""),"",IFERROR(TEXT(VALUE(SUBSTITUTE(入力!$K$7,"-","")),"000-0000"),入力!$K$7)))</f>
        <v/>
      </c>
      <c r="L5">
        <f>IF(入力!$D$7="","",IF(反映項目!$B$10="×","",IF(AND(入力!$K$7="",入力!$L$7=""),"同上",IF(入力!$L$7="","",入力!$L$7))))</f>
        <v/>
      </c>
      <c r="M5">
        <f>IF(入力!$D$7="","",IF(OR(反映項目!$B$10="×",入力!$M$7="",AND(入力!$K$7="",入力!$L$7="")),"",入力!$M$7))</f>
        <v/>
      </c>
      <c r="N5">
        <f>IF(入力!$D$7="","",設定!$B$4&amp;CHAR(10)&amp;IF(入力!$G$7="",設定!$B$5,入力!$G$7))</f>
        <v/>
      </c>
      <c r="O5">
        <f>IF(入力!$D$7="","",IF(反映項目!$B$11="×","",IFERROR(INDEX(資格集約!$H$27:$H$38,MATCH(1,資格集約!$G$27:$G$38,0)),"")))</f>
        <v/>
      </c>
      <c r="P5">
        <f>IF(入力!$D$7="","",IF(反映項目!$B$11="×","",IFERROR(INDEX(資格集約!$E$27:$E$38,MATCH(1,資格集約!$G$27:$G$38,0)),"")))</f>
        <v/>
      </c>
      <c r="Q5">
        <f>IF(入力!$D$7="","",IF(反映項目!$B$11="×","",IFERROR(INDEX(資格集約!$H$27:$H$38,MATCH(2,資格集約!$G$27:$G$38,0)),"")))</f>
        <v/>
      </c>
      <c r="R5">
        <f>IF(入力!$D$7="","",IF(反映項目!$B$11="×","",IFERROR(INDEX(資格集約!$E$27:$E$38,MATCH(2,資格集約!$G$27:$G$38,0)),"")))</f>
        <v/>
      </c>
      <c r="S5">
        <f>IF(入力!$D$7="","",IF(反映項目!$B$11="×","",IFERROR(INDEX(資格集約!$H$27:$H$38,MATCH(3,資格集約!$G$27:$G$38,0)),"")))</f>
        <v/>
      </c>
      <c r="T5">
        <f>IF(入力!$D$7="","",IF(反映項目!$B$11="×","",IFERROR(INDEX(資格集約!$E$27:$E$38,MATCH(3,資格集約!$G$27:$G$38,0)),"")))</f>
        <v/>
      </c>
      <c r="U5">
        <f>IF(入力!$D$7="","",IF(反映項目!$B$11="×","",IFERROR(INDEX(資格集約!$H$27:$H$38,MATCH(4,資格集約!$G$27:$G$38,0)),"")))</f>
        <v/>
      </c>
      <c r="V5">
        <f>IF(入力!$D$7="","",IF(反映項目!$B$11="×","",IFERROR(INDEX(資格集約!$E$27:$E$38,MATCH(4,資格集約!$G$27:$G$38,0)),"")))</f>
        <v/>
      </c>
      <c r="W5">
        <f>IF(入力!$D$7="","",IF(反映項目!$B$11="×","",IFERROR(INDEX(資格集約!$H$27:$H$38,MATCH(5,資格集約!$G$27:$G$38,0)),"")))</f>
        <v/>
      </c>
      <c r="X5">
        <f>IF(入力!$D$7="","",IF(反映項目!$B$11="×","",IFERROR(INDEX(資格集約!$E$27:$E$38,MATCH(5,資格集約!$G$27:$G$38,0)),"")))</f>
        <v/>
      </c>
      <c r="Y5">
        <f>IF(入力!$D$7="","",IF(OR(反映項目!$B$12="×",入力!$Z$7=""),"",入力!$Z$7))</f>
        <v/>
      </c>
      <c r="Z5">
        <f>IF(入力!$D$7="","",IF(反映項目!$B$13="×","",IF(入力!$AA$7="","",入力!$AA$7&amp;CHAR(10)))&amp;IF(反映項目!$B$14="×","",IF(入力!$AB$7="","",入力!$AB$7&amp;CHAR(10)))&amp;IF(反映項目!$B$15="×","",IF(入力!$AC$7="","",入力!$AC$7)))</f>
        <v/>
      </c>
      <c r="AA5">
        <f>IF(入力!$D$7="","",IF(OR(反映項目!$B$17="×",入力!$AH$7=""),"",入力!$AH$7))</f>
        <v/>
      </c>
      <c r="AB5">
        <f>IF(入力!$D$7="","",IF(OR(反映項目!$B$16="×",N($AK$5)=0),"",YEAR($AK$5)-IF($AK$5&gt;=DATE(2019,5,1),2018,1988)))</f>
        <v/>
      </c>
      <c r="AC5">
        <f>IF(入力!$D$7="","",IF(OR(反映項目!$B$16="×",N($AK$5)=0),"",MONTH($AK$5)))</f>
        <v/>
      </c>
      <c r="AD5">
        <f>IF(入力!$D$7="","",IF(OR(反映項目!$B$16="×",入力!$AE$7=""),"",入力!$AE$7))</f>
        <v/>
      </c>
      <c r="AE5">
        <f>IF(入力!$D$7="","",IF(OR(反映項目!$B$16="×",N($AL$5)=0),"",YEAR($AL$5)-IF($AL$5&gt;=DATE(2019,5,1),2018,1988)))</f>
        <v/>
      </c>
      <c r="AF5">
        <f>IF(入力!$D$7="","",IF(OR(反映項目!$B$16="×",N($AL$5)=0),"",MONTH($AL$5)))</f>
        <v/>
      </c>
      <c r="AG5">
        <f>IF(入力!$D$7="","",IF(OR(反映項目!$B$16="×",入力!$AG$7=""),"",入力!$AG$7))</f>
        <v/>
      </c>
      <c r="AJ5">
        <f>IF(入力!$D$7="","",IFERROR(IF(ISNUMBER(入力!$F$7),入力!$F$7,DATEVALUE(入力!$F$7)),""))</f>
        <v/>
      </c>
      <c r="AK5">
        <f>IF(入力!$D$7="","",IFERROR(IF(ISNUMBER(入力!$AD$7),入力!$AD$7,DATEVALUE(入力!$AD$7)),""))</f>
        <v/>
      </c>
      <c r="AL5">
        <f>IF(入力!$D$7="","",IFERROR(IF(ISNUMBER(入力!$AF$7),入力!$AF$7,DATEVALUE(入力!$AF$7)),""))</f>
        <v/>
      </c>
    </row>
    <row r="6">
      <c r="A6" t="n">
        <v>4</v>
      </c>
      <c r="B6">
        <f>IF(入力!$D$8="","",IF(OR(反映項目!$B$4="×",入力!$D$8=""),"",入力!$D$8))</f>
        <v/>
      </c>
      <c r="C6">
        <f>IF(入力!$D$8="","",IF(OR(反映項目!$B$5="×",入力!$E$8=""),"",入力!$E$8))</f>
        <v/>
      </c>
      <c r="D6">
        <f>IF(入力!$D$8="","",IF(OR(反映項目!$B$6="×",N($AJ$6)=0),"",YEAR($AJ$6)-IF($AJ$6&gt;=DATE(2019,5,1),2018,IF($AJ$6&gt;=DATE(1989,1,8),1988,1925))))</f>
        <v/>
      </c>
      <c r="E6">
        <f>IF(入力!$D$8="","",IF(OR(反映項目!$B$6="×",N($AJ$6)=0),"",MONTH($AJ$6)))</f>
        <v/>
      </c>
      <c r="F6">
        <f>IF(入力!$D$8="","",IF(OR(反映項目!$B$6="×",N($AJ$6)=0),"",DAY($AJ$6)))</f>
        <v/>
      </c>
      <c r="G6">
        <f>IF(入力!$D$8="","",IF(OR(反映項目!$B$6="×",OR(N($AJ$6)=0,N(設定!$B$3)=0)),"",DATEDIF($AJ$6,設定!$B$3,"Y")))</f>
        <v/>
      </c>
      <c r="H6">
        <f>IF(入力!$D$8="","",IF(OR(反映項目!$B$7="×",入力!$H$8=""),"",IFERROR(TEXT(VALUE(SUBSTITUTE(入力!$H$8,"-","")),"000-0000"),入力!$H$8)))</f>
        <v/>
      </c>
      <c r="I6">
        <f>IF(入力!$D$8="","",IF(OR(反映項目!$B$8="×",入力!$I$8=""),"",入力!$I$8))</f>
        <v/>
      </c>
      <c r="J6">
        <f>IF(入力!$D$8="","",IF(OR(反映項目!$B$9="×",入力!$J$8=""),"",入力!$J$8))</f>
        <v/>
      </c>
      <c r="K6">
        <f>IF(入力!$D$8="","",IF(OR(反映項目!$B$10="×",入力!$K$8=""),"",IFERROR(TEXT(VALUE(SUBSTITUTE(入力!$K$8,"-","")),"000-0000"),入力!$K$8)))</f>
        <v/>
      </c>
      <c r="L6">
        <f>IF(入力!$D$8="","",IF(反映項目!$B$10="×","",IF(AND(入力!$K$8="",入力!$L$8=""),"同上",IF(入力!$L$8="","",入力!$L$8))))</f>
        <v/>
      </c>
      <c r="M6">
        <f>IF(入力!$D$8="","",IF(OR(反映項目!$B$10="×",入力!$M$8="",AND(入力!$K$8="",入力!$L$8="")),"",入力!$M$8))</f>
        <v/>
      </c>
      <c r="N6">
        <f>IF(入力!$D$8="","",設定!$B$4&amp;CHAR(10)&amp;IF(入力!$G$8="",設定!$B$5,入力!$G$8))</f>
        <v/>
      </c>
      <c r="O6">
        <f>IF(入力!$D$8="","",IF(反映項目!$B$11="×","",IFERROR(INDEX(資格集約!$H$39:$H$50,MATCH(1,資格集約!$G$39:$G$50,0)),"")))</f>
        <v/>
      </c>
      <c r="P6">
        <f>IF(入力!$D$8="","",IF(反映項目!$B$11="×","",IFERROR(INDEX(資格集約!$E$39:$E$50,MATCH(1,資格集約!$G$39:$G$50,0)),"")))</f>
        <v/>
      </c>
      <c r="Q6">
        <f>IF(入力!$D$8="","",IF(反映項目!$B$11="×","",IFERROR(INDEX(資格集約!$H$39:$H$50,MATCH(2,資格集約!$G$39:$G$50,0)),"")))</f>
        <v/>
      </c>
      <c r="R6">
        <f>IF(入力!$D$8="","",IF(反映項目!$B$11="×","",IFERROR(INDEX(資格集約!$E$39:$E$50,MATCH(2,資格集約!$G$39:$G$50,0)),"")))</f>
        <v/>
      </c>
      <c r="S6">
        <f>IF(入力!$D$8="","",IF(反映項目!$B$11="×","",IFERROR(INDEX(資格集約!$H$39:$H$50,MATCH(3,資格集約!$G$39:$G$50,0)),"")))</f>
        <v/>
      </c>
      <c r="T6">
        <f>IF(入力!$D$8="","",IF(反映項目!$B$11="×","",IFERROR(INDEX(資格集約!$E$39:$E$50,MATCH(3,資格集約!$G$39:$G$50,0)),"")))</f>
        <v/>
      </c>
      <c r="U6">
        <f>IF(入力!$D$8="","",IF(反映項目!$B$11="×","",IFERROR(INDEX(資格集約!$H$39:$H$50,MATCH(4,資格集約!$G$39:$G$50,0)),"")))</f>
        <v/>
      </c>
      <c r="V6">
        <f>IF(入力!$D$8="","",IF(反映項目!$B$11="×","",IFERROR(INDEX(資格集約!$E$39:$E$50,MATCH(4,資格集約!$G$39:$G$50,0)),"")))</f>
        <v/>
      </c>
      <c r="W6">
        <f>IF(入力!$D$8="","",IF(反映項目!$B$11="×","",IFERROR(INDEX(資格集約!$H$39:$H$50,MATCH(5,資格集約!$G$39:$G$50,0)),"")))</f>
        <v/>
      </c>
      <c r="X6">
        <f>IF(入力!$D$8="","",IF(反映項目!$B$11="×","",IFERROR(INDEX(資格集約!$E$39:$E$50,MATCH(5,資格集約!$G$39:$G$50,0)),"")))</f>
        <v/>
      </c>
      <c r="Y6">
        <f>IF(入力!$D$8="","",IF(OR(反映項目!$B$12="×",入力!$Z$8=""),"",入力!$Z$8))</f>
        <v/>
      </c>
      <c r="Z6">
        <f>IF(入力!$D$8="","",IF(反映項目!$B$13="×","",IF(入力!$AA$8="","",入力!$AA$8&amp;CHAR(10)))&amp;IF(反映項目!$B$14="×","",IF(入力!$AB$8="","",入力!$AB$8&amp;CHAR(10)))&amp;IF(反映項目!$B$15="×","",IF(入力!$AC$8="","",入力!$AC$8)))</f>
        <v/>
      </c>
      <c r="AA6">
        <f>IF(入力!$D$8="","",IF(OR(反映項目!$B$17="×",入力!$AH$8=""),"",入力!$AH$8))</f>
        <v/>
      </c>
      <c r="AB6">
        <f>IF(入力!$D$8="","",IF(OR(反映項目!$B$16="×",N($AK$6)=0),"",YEAR($AK$6)-IF($AK$6&gt;=DATE(2019,5,1),2018,1988)))</f>
        <v/>
      </c>
      <c r="AC6">
        <f>IF(入力!$D$8="","",IF(OR(反映項目!$B$16="×",N($AK$6)=0),"",MONTH($AK$6)))</f>
        <v/>
      </c>
      <c r="AD6">
        <f>IF(入力!$D$8="","",IF(OR(反映項目!$B$16="×",入力!$AE$8=""),"",入力!$AE$8))</f>
        <v/>
      </c>
      <c r="AE6">
        <f>IF(入力!$D$8="","",IF(OR(反映項目!$B$16="×",N($AL$6)=0),"",YEAR($AL$6)-IF($AL$6&gt;=DATE(2019,5,1),2018,1988)))</f>
        <v/>
      </c>
      <c r="AF6">
        <f>IF(入力!$D$8="","",IF(OR(反映項目!$B$16="×",N($AL$6)=0),"",MONTH($AL$6)))</f>
        <v/>
      </c>
      <c r="AG6">
        <f>IF(入力!$D$8="","",IF(OR(反映項目!$B$16="×",入力!$AG$8=""),"",入力!$AG$8))</f>
        <v/>
      </c>
      <c r="AJ6">
        <f>IF(入力!$D$8="","",IFERROR(IF(ISNUMBER(入力!$F$8),入力!$F$8,DATEVALUE(入力!$F$8)),""))</f>
        <v/>
      </c>
      <c r="AK6">
        <f>IF(入力!$D$8="","",IFERROR(IF(ISNUMBER(入力!$AD$8),入力!$AD$8,DATEVALUE(入力!$AD$8)),""))</f>
        <v/>
      </c>
      <c r="AL6">
        <f>IF(入力!$D$8="","",IFERROR(IF(ISNUMBER(入力!$AF$8),入力!$AF$8,DATEVALUE(入力!$AF$8)),""))</f>
        <v/>
      </c>
    </row>
    <row r="7">
      <c r="A7" t="n">
        <v>5</v>
      </c>
      <c r="B7">
        <f>IF(入力!$D$9="","",IF(OR(反映項目!$B$4="×",入力!$D$9=""),"",入力!$D$9))</f>
        <v/>
      </c>
      <c r="C7">
        <f>IF(入力!$D$9="","",IF(OR(反映項目!$B$5="×",入力!$E$9=""),"",入力!$E$9))</f>
        <v/>
      </c>
      <c r="D7">
        <f>IF(入力!$D$9="","",IF(OR(反映項目!$B$6="×",N($AJ$7)=0),"",YEAR($AJ$7)-IF($AJ$7&gt;=DATE(2019,5,1),2018,IF($AJ$7&gt;=DATE(1989,1,8),1988,1925))))</f>
        <v/>
      </c>
      <c r="E7">
        <f>IF(入力!$D$9="","",IF(OR(反映項目!$B$6="×",N($AJ$7)=0),"",MONTH($AJ$7)))</f>
        <v/>
      </c>
      <c r="F7">
        <f>IF(入力!$D$9="","",IF(OR(反映項目!$B$6="×",N($AJ$7)=0),"",DAY($AJ$7)))</f>
        <v/>
      </c>
      <c r="G7">
        <f>IF(入力!$D$9="","",IF(OR(反映項目!$B$6="×",OR(N($AJ$7)=0,N(設定!$B$3)=0)),"",DATEDIF($AJ$7,設定!$B$3,"Y")))</f>
        <v/>
      </c>
      <c r="H7">
        <f>IF(入力!$D$9="","",IF(OR(反映項目!$B$7="×",入力!$H$9=""),"",IFERROR(TEXT(VALUE(SUBSTITUTE(入力!$H$9,"-","")),"000-0000"),入力!$H$9)))</f>
        <v/>
      </c>
      <c r="I7">
        <f>IF(入力!$D$9="","",IF(OR(反映項目!$B$8="×",入力!$I$9=""),"",入力!$I$9))</f>
        <v/>
      </c>
      <c r="J7">
        <f>IF(入力!$D$9="","",IF(OR(反映項目!$B$9="×",入力!$J$9=""),"",入力!$J$9))</f>
        <v/>
      </c>
      <c r="K7">
        <f>IF(入力!$D$9="","",IF(OR(反映項目!$B$10="×",入力!$K$9=""),"",IFERROR(TEXT(VALUE(SUBSTITUTE(入力!$K$9,"-","")),"000-0000"),入力!$K$9)))</f>
        <v/>
      </c>
      <c r="L7">
        <f>IF(入力!$D$9="","",IF(反映項目!$B$10="×","",IF(AND(入力!$K$9="",入力!$L$9=""),"同上",IF(入力!$L$9="","",入力!$L$9))))</f>
        <v/>
      </c>
      <c r="M7">
        <f>IF(入力!$D$9="","",IF(OR(反映項目!$B$10="×",入力!$M$9="",AND(入力!$K$9="",入力!$L$9="")),"",入力!$M$9))</f>
        <v/>
      </c>
      <c r="N7">
        <f>IF(入力!$D$9="","",設定!$B$4&amp;CHAR(10)&amp;IF(入力!$G$9="",設定!$B$5,入力!$G$9))</f>
        <v/>
      </c>
      <c r="O7">
        <f>IF(入力!$D$9="","",IF(反映項目!$B$11="×","",IFERROR(INDEX(資格集約!$H$51:$H$62,MATCH(1,資格集約!$G$51:$G$62,0)),"")))</f>
        <v/>
      </c>
      <c r="P7">
        <f>IF(入力!$D$9="","",IF(反映項目!$B$11="×","",IFERROR(INDEX(資格集約!$E$51:$E$62,MATCH(1,資格集約!$G$51:$G$62,0)),"")))</f>
        <v/>
      </c>
      <c r="Q7">
        <f>IF(入力!$D$9="","",IF(反映項目!$B$11="×","",IFERROR(INDEX(資格集約!$H$51:$H$62,MATCH(2,資格集約!$G$51:$G$62,0)),"")))</f>
        <v/>
      </c>
      <c r="R7">
        <f>IF(入力!$D$9="","",IF(反映項目!$B$11="×","",IFERROR(INDEX(資格集約!$E$51:$E$62,MATCH(2,資格集約!$G$51:$G$62,0)),"")))</f>
        <v/>
      </c>
      <c r="S7">
        <f>IF(入力!$D$9="","",IF(反映項目!$B$11="×","",IFERROR(INDEX(資格集約!$H$51:$H$62,MATCH(3,資格集約!$G$51:$G$62,0)),"")))</f>
        <v/>
      </c>
      <c r="T7">
        <f>IF(入力!$D$9="","",IF(反映項目!$B$11="×","",IFERROR(INDEX(資格集約!$E$51:$E$62,MATCH(3,資格集約!$G$51:$G$62,0)),"")))</f>
        <v/>
      </c>
      <c r="U7">
        <f>IF(入力!$D$9="","",IF(反映項目!$B$11="×","",IFERROR(INDEX(資格集約!$H$51:$H$62,MATCH(4,資格集約!$G$51:$G$62,0)),"")))</f>
        <v/>
      </c>
      <c r="V7">
        <f>IF(入力!$D$9="","",IF(反映項目!$B$11="×","",IFERROR(INDEX(資格集約!$E$51:$E$62,MATCH(4,資格集約!$G$51:$G$62,0)),"")))</f>
        <v/>
      </c>
      <c r="W7">
        <f>IF(入力!$D$9="","",IF(反映項目!$B$11="×","",IFERROR(INDEX(資格集約!$H$51:$H$62,MATCH(5,資格集約!$G$51:$G$62,0)),"")))</f>
        <v/>
      </c>
      <c r="X7">
        <f>IF(入力!$D$9="","",IF(反映項目!$B$11="×","",IFERROR(INDEX(資格集約!$E$51:$E$62,MATCH(5,資格集約!$G$51:$G$62,0)),"")))</f>
        <v/>
      </c>
      <c r="Y7">
        <f>IF(入力!$D$9="","",IF(OR(反映項目!$B$12="×",入力!$Z$9=""),"",入力!$Z$9))</f>
        <v/>
      </c>
      <c r="Z7">
        <f>IF(入力!$D$9="","",IF(反映項目!$B$13="×","",IF(入力!$AA$9="","",入力!$AA$9&amp;CHAR(10)))&amp;IF(反映項目!$B$14="×","",IF(入力!$AB$9="","",入力!$AB$9&amp;CHAR(10)))&amp;IF(反映項目!$B$15="×","",IF(入力!$AC$9="","",入力!$AC$9)))</f>
        <v/>
      </c>
      <c r="AA7">
        <f>IF(入力!$D$9="","",IF(OR(反映項目!$B$17="×",入力!$AH$9=""),"",入力!$AH$9))</f>
        <v/>
      </c>
      <c r="AB7">
        <f>IF(入力!$D$9="","",IF(OR(反映項目!$B$16="×",N($AK$7)=0),"",YEAR($AK$7)-IF($AK$7&gt;=DATE(2019,5,1),2018,1988)))</f>
        <v/>
      </c>
      <c r="AC7">
        <f>IF(入力!$D$9="","",IF(OR(反映項目!$B$16="×",N($AK$7)=0),"",MONTH($AK$7)))</f>
        <v/>
      </c>
      <c r="AD7">
        <f>IF(入力!$D$9="","",IF(OR(反映項目!$B$16="×",入力!$AE$9=""),"",入力!$AE$9))</f>
        <v/>
      </c>
      <c r="AE7">
        <f>IF(入力!$D$9="","",IF(OR(反映項目!$B$16="×",N($AL$7)=0),"",YEAR($AL$7)-IF($AL$7&gt;=DATE(2019,5,1),2018,1988)))</f>
        <v/>
      </c>
      <c r="AF7">
        <f>IF(入力!$D$9="","",IF(OR(反映項目!$B$16="×",N($AL$7)=0),"",MONTH($AL$7)))</f>
        <v/>
      </c>
      <c r="AG7">
        <f>IF(入力!$D$9="","",IF(OR(反映項目!$B$16="×",入力!$AG$9=""),"",入力!$AG$9))</f>
        <v/>
      </c>
      <c r="AJ7">
        <f>IF(入力!$D$9="","",IFERROR(IF(ISNUMBER(入力!$F$9),入力!$F$9,DATEVALUE(入力!$F$9)),""))</f>
        <v/>
      </c>
      <c r="AK7">
        <f>IF(入力!$D$9="","",IFERROR(IF(ISNUMBER(入力!$AD$9),入力!$AD$9,DATEVALUE(入力!$AD$9)),""))</f>
        <v/>
      </c>
      <c r="AL7">
        <f>IF(入力!$D$9="","",IFERROR(IF(ISNUMBER(入力!$AF$9),入力!$AF$9,DATEVALUE(入力!$AF$9)),""))</f>
        <v/>
      </c>
    </row>
    <row r="8">
      <c r="A8" t="n">
        <v>6</v>
      </c>
      <c r="B8">
        <f>IF(入力!$D$10="","",IF(OR(反映項目!$B$4="×",入力!$D$10=""),"",入力!$D$10))</f>
        <v/>
      </c>
      <c r="C8">
        <f>IF(入力!$D$10="","",IF(OR(反映項目!$B$5="×",入力!$E$10=""),"",入力!$E$10))</f>
        <v/>
      </c>
      <c r="D8">
        <f>IF(入力!$D$10="","",IF(OR(反映項目!$B$6="×",N($AJ$8)=0),"",YEAR($AJ$8)-IF($AJ$8&gt;=DATE(2019,5,1),2018,IF($AJ$8&gt;=DATE(1989,1,8),1988,1925))))</f>
        <v/>
      </c>
      <c r="E8">
        <f>IF(入力!$D$10="","",IF(OR(反映項目!$B$6="×",N($AJ$8)=0),"",MONTH($AJ$8)))</f>
        <v/>
      </c>
      <c r="F8">
        <f>IF(入力!$D$10="","",IF(OR(反映項目!$B$6="×",N($AJ$8)=0),"",DAY($AJ$8)))</f>
        <v/>
      </c>
      <c r="G8">
        <f>IF(入力!$D$10="","",IF(OR(反映項目!$B$6="×",OR(N($AJ$8)=0,N(設定!$B$3)=0)),"",DATEDIF($AJ$8,設定!$B$3,"Y")))</f>
        <v/>
      </c>
      <c r="H8">
        <f>IF(入力!$D$10="","",IF(OR(反映項目!$B$7="×",入力!$H$10=""),"",IFERROR(TEXT(VALUE(SUBSTITUTE(入力!$H$10,"-","")),"000-0000"),入力!$H$10)))</f>
        <v/>
      </c>
      <c r="I8">
        <f>IF(入力!$D$10="","",IF(OR(反映項目!$B$8="×",入力!$I$10=""),"",入力!$I$10))</f>
        <v/>
      </c>
      <c r="J8">
        <f>IF(入力!$D$10="","",IF(OR(反映項目!$B$9="×",入力!$J$10=""),"",入力!$J$10))</f>
        <v/>
      </c>
      <c r="K8">
        <f>IF(入力!$D$10="","",IF(OR(反映項目!$B$10="×",入力!$K$10=""),"",IFERROR(TEXT(VALUE(SUBSTITUTE(入力!$K$10,"-","")),"000-0000"),入力!$K$10)))</f>
        <v/>
      </c>
      <c r="L8">
        <f>IF(入力!$D$10="","",IF(反映項目!$B$10="×","",IF(AND(入力!$K$10="",入力!$L$10=""),"同上",IF(入力!$L$10="","",入力!$L$10))))</f>
        <v/>
      </c>
      <c r="M8">
        <f>IF(入力!$D$10="","",IF(OR(反映項目!$B$10="×",入力!$M$10="",AND(入力!$K$10="",入力!$L$10="")),"",入力!$M$10))</f>
        <v/>
      </c>
      <c r="N8">
        <f>IF(入力!$D$10="","",設定!$B$4&amp;CHAR(10)&amp;IF(入力!$G$10="",設定!$B$5,入力!$G$10))</f>
        <v/>
      </c>
      <c r="O8">
        <f>IF(入力!$D$10="","",IF(反映項目!$B$11="×","",IFERROR(INDEX(資格集約!$H$63:$H$74,MATCH(1,資格集約!$G$63:$G$74,0)),"")))</f>
        <v/>
      </c>
      <c r="P8">
        <f>IF(入力!$D$10="","",IF(反映項目!$B$11="×","",IFERROR(INDEX(資格集約!$E$63:$E$74,MATCH(1,資格集約!$G$63:$G$74,0)),"")))</f>
        <v/>
      </c>
      <c r="Q8">
        <f>IF(入力!$D$10="","",IF(反映項目!$B$11="×","",IFERROR(INDEX(資格集約!$H$63:$H$74,MATCH(2,資格集約!$G$63:$G$74,0)),"")))</f>
        <v/>
      </c>
      <c r="R8">
        <f>IF(入力!$D$10="","",IF(反映項目!$B$11="×","",IFERROR(INDEX(資格集約!$E$63:$E$74,MATCH(2,資格集約!$G$63:$G$74,0)),"")))</f>
        <v/>
      </c>
      <c r="S8">
        <f>IF(入力!$D$10="","",IF(反映項目!$B$11="×","",IFERROR(INDEX(資格集約!$H$63:$H$74,MATCH(3,資格集約!$G$63:$G$74,0)),"")))</f>
        <v/>
      </c>
      <c r="T8">
        <f>IF(入力!$D$10="","",IF(反映項目!$B$11="×","",IFERROR(INDEX(資格集約!$E$63:$E$74,MATCH(3,資格集約!$G$63:$G$74,0)),"")))</f>
        <v/>
      </c>
      <c r="U8">
        <f>IF(入力!$D$10="","",IF(反映項目!$B$11="×","",IFERROR(INDEX(資格集約!$H$63:$H$74,MATCH(4,資格集約!$G$63:$G$74,0)),"")))</f>
        <v/>
      </c>
      <c r="V8">
        <f>IF(入力!$D$10="","",IF(反映項目!$B$11="×","",IFERROR(INDEX(資格集約!$E$63:$E$74,MATCH(4,資格集約!$G$63:$G$74,0)),"")))</f>
        <v/>
      </c>
      <c r="W8">
        <f>IF(入力!$D$10="","",IF(反映項目!$B$11="×","",IFERROR(INDEX(資格集約!$H$63:$H$74,MATCH(5,資格集約!$G$63:$G$74,0)),"")))</f>
        <v/>
      </c>
      <c r="X8">
        <f>IF(入力!$D$10="","",IF(反映項目!$B$11="×","",IFERROR(INDEX(資格集約!$E$63:$E$74,MATCH(5,資格集約!$G$63:$G$74,0)),"")))</f>
        <v/>
      </c>
      <c r="Y8">
        <f>IF(入力!$D$10="","",IF(OR(反映項目!$B$12="×",入力!$Z$10=""),"",入力!$Z$10))</f>
        <v/>
      </c>
      <c r="Z8">
        <f>IF(入力!$D$10="","",IF(反映項目!$B$13="×","",IF(入力!$AA$10="","",入力!$AA$10&amp;CHAR(10)))&amp;IF(反映項目!$B$14="×","",IF(入力!$AB$10="","",入力!$AB$10&amp;CHAR(10)))&amp;IF(反映項目!$B$15="×","",IF(入力!$AC$10="","",入力!$AC$10)))</f>
        <v/>
      </c>
      <c r="AA8">
        <f>IF(入力!$D$10="","",IF(OR(反映項目!$B$17="×",入力!$AH$10=""),"",入力!$AH$10))</f>
        <v/>
      </c>
      <c r="AB8">
        <f>IF(入力!$D$10="","",IF(OR(反映項目!$B$16="×",N($AK$8)=0),"",YEAR($AK$8)-IF($AK$8&gt;=DATE(2019,5,1),2018,1988)))</f>
        <v/>
      </c>
      <c r="AC8">
        <f>IF(入力!$D$10="","",IF(OR(反映項目!$B$16="×",N($AK$8)=0),"",MONTH($AK$8)))</f>
        <v/>
      </c>
      <c r="AD8">
        <f>IF(入力!$D$10="","",IF(OR(反映項目!$B$16="×",入力!$AE$10=""),"",入力!$AE$10))</f>
        <v/>
      </c>
      <c r="AE8">
        <f>IF(入力!$D$10="","",IF(OR(反映項目!$B$16="×",N($AL$8)=0),"",YEAR($AL$8)-IF($AL$8&gt;=DATE(2019,5,1),2018,1988)))</f>
        <v/>
      </c>
      <c r="AF8">
        <f>IF(入力!$D$10="","",IF(OR(反映項目!$B$16="×",N($AL$8)=0),"",MONTH($AL$8)))</f>
        <v/>
      </c>
      <c r="AG8">
        <f>IF(入力!$D$10="","",IF(OR(反映項目!$B$16="×",入力!$AG$10=""),"",入力!$AG$10))</f>
        <v/>
      </c>
      <c r="AJ8">
        <f>IF(入力!$D$10="","",IFERROR(IF(ISNUMBER(入力!$F$10),入力!$F$10,DATEVALUE(入力!$F$10)),""))</f>
        <v/>
      </c>
      <c r="AK8">
        <f>IF(入力!$D$10="","",IFERROR(IF(ISNUMBER(入力!$AD$10),入力!$AD$10,DATEVALUE(入力!$AD$10)),""))</f>
        <v/>
      </c>
      <c r="AL8">
        <f>IF(入力!$D$10="","",IFERROR(IF(ISNUMBER(入力!$AF$10),入力!$AF$10,DATEVALUE(入力!$AF$10)),""))</f>
        <v/>
      </c>
    </row>
    <row r="9">
      <c r="A9" t="n">
        <v>7</v>
      </c>
      <c r="B9">
        <f>IF(入力!$D$11="","",IF(OR(反映項目!$B$4="×",入力!$D$11=""),"",入力!$D$11))</f>
        <v/>
      </c>
      <c r="C9">
        <f>IF(入力!$D$11="","",IF(OR(反映項目!$B$5="×",入力!$E$11=""),"",入力!$E$11))</f>
        <v/>
      </c>
      <c r="D9">
        <f>IF(入力!$D$11="","",IF(OR(反映項目!$B$6="×",N($AJ$9)=0),"",YEAR($AJ$9)-IF($AJ$9&gt;=DATE(2019,5,1),2018,IF($AJ$9&gt;=DATE(1989,1,8),1988,1925))))</f>
        <v/>
      </c>
      <c r="E9">
        <f>IF(入力!$D$11="","",IF(OR(反映項目!$B$6="×",N($AJ$9)=0),"",MONTH($AJ$9)))</f>
        <v/>
      </c>
      <c r="F9">
        <f>IF(入力!$D$11="","",IF(OR(反映項目!$B$6="×",N($AJ$9)=0),"",DAY($AJ$9)))</f>
        <v/>
      </c>
      <c r="G9">
        <f>IF(入力!$D$11="","",IF(OR(反映項目!$B$6="×",OR(N($AJ$9)=0,N(設定!$B$3)=0)),"",DATEDIF($AJ$9,設定!$B$3,"Y")))</f>
        <v/>
      </c>
      <c r="H9">
        <f>IF(入力!$D$11="","",IF(OR(反映項目!$B$7="×",入力!$H$11=""),"",IFERROR(TEXT(VALUE(SUBSTITUTE(入力!$H$11,"-","")),"000-0000"),入力!$H$11)))</f>
        <v/>
      </c>
      <c r="I9">
        <f>IF(入力!$D$11="","",IF(OR(反映項目!$B$8="×",入力!$I$11=""),"",入力!$I$11))</f>
        <v/>
      </c>
      <c r="J9">
        <f>IF(入力!$D$11="","",IF(OR(反映項目!$B$9="×",入力!$J$11=""),"",入力!$J$11))</f>
        <v/>
      </c>
      <c r="K9">
        <f>IF(入力!$D$11="","",IF(OR(反映項目!$B$10="×",入力!$K$11=""),"",IFERROR(TEXT(VALUE(SUBSTITUTE(入力!$K$11,"-","")),"000-0000"),入力!$K$11)))</f>
        <v/>
      </c>
      <c r="L9">
        <f>IF(入力!$D$11="","",IF(反映項目!$B$10="×","",IF(AND(入力!$K$11="",入力!$L$11=""),"同上",IF(入力!$L$11="","",入力!$L$11))))</f>
        <v/>
      </c>
      <c r="M9">
        <f>IF(入力!$D$11="","",IF(OR(反映項目!$B$10="×",入力!$M$11="",AND(入力!$K$11="",入力!$L$11="")),"",入力!$M$11))</f>
        <v/>
      </c>
      <c r="N9">
        <f>IF(入力!$D$11="","",設定!$B$4&amp;CHAR(10)&amp;IF(入力!$G$11="",設定!$B$5,入力!$G$11))</f>
        <v/>
      </c>
      <c r="O9">
        <f>IF(入力!$D$11="","",IF(反映項目!$B$11="×","",IFERROR(INDEX(資格集約!$H$75:$H$86,MATCH(1,資格集約!$G$75:$G$86,0)),"")))</f>
        <v/>
      </c>
      <c r="P9">
        <f>IF(入力!$D$11="","",IF(反映項目!$B$11="×","",IFERROR(INDEX(資格集約!$E$75:$E$86,MATCH(1,資格集約!$G$75:$G$86,0)),"")))</f>
        <v/>
      </c>
      <c r="Q9">
        <f>IF(入力!$D$11="","",IF(反映項目!$B$11="×","",IFERROR(INDEX(資格集約!$H$75:$H$86,MATCH(2,資格集約!$G$75:$G$86,0)),"")))</f>
        <v/>
      </c>
      <c r="R9">
        <f>IF(入力!$D$11="","",IF(反映項目!$B$11="×","",IFERROR(INDEX(資格集約!$E$75:$E$86,MATCH(2,資格集約!$G$75:$G$86,0)),"")))</f>
        <v/>
      </c>
      <c r="S9">
        <f>IF(入力!$D$11="","",IF(反映項目!$B$11="×","",IFERROR(INDEX(資格集約!$H$75:$H$86,MATCH(3,資格集約!$G$75:$G$86,0)),"")))</f>
        <v/>
      </c>
      <c r="T9">
        <f>IF(入力!$D$11="","",IF(反映項目!$B$11="×","",IFERROR(INDEX(資格集約!$E$75:$E$86,MATCH(3,資格集約!$G$75:$G$86,0)),"")))</f>
        <v/>
      </c>
      <c r="U9">
        <f>IF(入力!$D$11="","",IF(反映項目!$B$11="×","",IFERROR(INDEX(資格集約!$H$75:$H$86,MATCH(4,資格集約!$G$75:$G$86,0)),"")))</f>
        <v/>
      </c>
      <c r="V9">
        <f>IF(入力!$D$11="","",IF(反映項目!$B$11="×","",IFERROR(INDEX(資格集約!$E$75:$E$86,MATCH(4,資格集約!$G$75:$G$86,0)),"")))</f>
        <v/>
      </c>
      <c r="W9">
        <f>IF(入力!$D$11="","",IF(反映項目!$B$11="×","",IFERROR(INDEX(資格集約!$H$75:$H$86,MATCH(5,資格集約!$G$75:$G$86,0)),"")))</f>
        <v/>
      </c>
      <c r="X9">
        <f>IF(入力!$D$11="","",IF(反映項目!$B$11="×","",IFERROR(INDEX(資格集約!$E$75:$E$86,MATCH(5,資格集約!$G$75:$G$86,0)),"")))</f>
        <v/>
      </c>
      <c r="Y9">
        <f>IF(入力!$D$11="","",IF(OR(反映項目!$B$12="×",入力!$Z$11=""),"",入力!$Z$11))</f>
        <v/>
      </c>
      <c r="Z9">
        <f>IF(入力!$D$11="","",IF(反映項目!$B$13="×","",IF(入力!$AA$11="","",入力!$AA$11&amp;CHAR(10)))&amp;IF(反映項目!$B$14="×","",IF(入力!$AB$11="","",入力!$AB$11&amp;CHAR(10)))&amp;IF(反映項目!$B$15="×","",IF(入力!$AC$11="","",入力!$AC$11)))</f>
        <v/>
      </c>
      <c r="AA9">
        <f>IF(入力!$D$11="","",IF(OR(反映項目!$B$17="×",入力!$AH$11=""),"",入力!$AH$11))</f>
        <v/>
      </c>
      <c r="AB9">
        <f>IF(入力!$D$11="","",IF(OR(反映項目!$B$16="×",N($AK$9)=0),"",YEAR($AK$9)-IF($AK$9&gt;=DATE(2019,5,1),2018,1988)))</f>
        <v/>
      </c>
      <c r="AC9">
        <f>IF(入力!$D$11="","",IF(OR(反映項目!$B$16="×",N($AK$9)=0),"",MONTH($AK$9)))</f>
        <v/>
      </c>
      <c r="AD9">
        <f>IF(入力!$D$11="","",IF(OR(反映項目!$B$16="×",入力!$AE$11=""),"",入力!$AE$11))</f>
        <v/>
      </c>
      <c r="AE9">
        <f>IF(入力!$D$11="","",IF(OR(反映項目!$B$16="×",N($AL$9)=0),"",YEAR($AL$9)-IF($AL$9&gt;=DATE(2019,5,1),2018,1988)))</f>
        <v/>
      </c>
      <c r="AF9">
        <f>IF(入力!$D$11="","",IF(OR(反映項目!$B$16="×",N($AL$9)=0),"",MONTH($AL$9)))</f>
        <v/>
      </c>
      <c r="AG9">
        <f>IF(入力!$D$11="","",IF(OR(反映項目!$B$16="×",入力!$AG$11=""),"",入力!$AG$11))</f>
        <v/>
      </c>
      <c r="AJ9">
        <f>IF(入力!$D$11="","",IFERROR(IF(ISNUMBER(入力!$F$11),入力!$F$11,DATEVALUE(入力!$F$11)),""))</f>
        <v/>
      </c>
      <c r="AK9">
        <f>IF(入力!$D$11="","",IFERROR(IF(ISNUMBER(入力!$AD$11),入力!$AD$11,DATEVALUE(入力!$AD$11)),""))</f>
        <v/>
      </c>
      <c r="AL9">
        <f>IF(入力!$D$11="","",IFERROR(IF(ISNUMBER(入力!$AF$11),入力!$AF$11,DATEVALUE(入力!$AF$11)),""))</f>
        <v/>
      </c>
    </row>
    <row r="10">
      <c r="A10" t="n">
        <v>8</v>
      </c>
      <c r="B10">
        <f>IF(入力!$D$12="","",IF(OR(反映項目!$B$4="×",入力!$D$12=""),"",入力!$D$12))</f>
        <v/>
      </c>
      <c r="C10">
        <f>IF(入力!$D$12="","",IF(OR(反映項目!$B$5="×",入力!$E$12=""),"",入力!$E$12))</f>
        <v/>
      </c>
      <c r="D10">
        <f>IF(入力!$D$12="","",IF(OR(反映項目!$B$6="×",N($AJ$10)=0),"",YEAR($AJ$10)-IF($AJ$10&gt;=DATE(2019,5,1),2018,IF($AJ$10&gt;=DATE(1989,1,8),1988,1925))))</f>
        <v/>
      </c>
      <c r="E10">
        <f>IF(入力!$D$12="","",IF(OR(反映項目!$B$6="×",N($AJ$10)=0),"",MONTH($AJ$10)))</f>
        <v/>
      </c>
      <c r="F10">
        <f>IF(入力!$D$12="","",IF(OR(反映項目!$B$6="×",N($AJ$10)=0),"",DAY($AJ$10)))</f>
        <v/>
      </c>
      <c r="G10">
        <f>IF(入力!$D$12="","",IF(OR(反映項目!$B$6="×",OR(N($AJ$10)=0,N(設定!$B$3)=0)),"",DATEDIF($AJ$10,設定!$B$3,"Y")))</f>
        <v/>
      </c>
      <c r="H10">
        <f>IF(入力!$D$12="","",IF(OR(反映項目!$B$7="×",入力!$H$12=""),"",IFERROR(TEXT(VALUE(SUBSTITUTE(入力!$H$12,"-","")),"000-0000"),入力!$H$12)))</f>
        <v/>
      </c>
      <c r="I10">
        <f>IF(入力!$D$12="","",IF(OR(反映項目!$B$8="×",入力!$I$12=""),"",入力!$I$12))</f>
        <v/>
      </c>
      <c r="J10">
        <f>IF(入力!$D$12="","",IF(OR(反映項目!$B$9="×",入力!$J$12=""),"",入力!$J$12))</f>
        <v/>
      </c>
      <c r="K10">
        <f>IF(入力!$D$12="","",IF(OR(反映項目!$B$10="×",入力!$K$12=""),"",IFERROR(TEXT(VALUE(SUBSTITUTE(入力!$K$12,"-","")),"000-0000"),入力!$K$12)))</f>
        <v/>
      </c>
      <c r="L10">
        <f>IF(入力!$D$12="","",IF(反映項目!$B$10="×","",IF(AND(入力!$K$12="",入力!$L$12=""),"同上",IF(入力!$L$12="","",入力!$L$12))))</f>
        <v/>
      </c>
      <c r="M10">
        <f>IF(入力!$D$12="","",IF(OR(反映項目!$B$10="×",入力!$M$12="",AND(入力!$K$12="",入力!$L$12="")),"",入力!$M$12))</f>
        <v/>
      </c>
      <c r="N10">
        <f>IF(入力!$D$12="","",設定!$B$4&amp;CHAR(10)&amp;IF(入力!$G$12="",設定!$B$5,入力!$G$12))</f>
        <v/>
      </c>
      <c r="O10">
        <f>IF(入力!$D$12="","",IF(反映項目!$B$11="×","",IFERROR(INDEX(資格集約!$H$87:$H$98,MATCH(1,資格集約!$G$87:$G$98,0)),"")))</f>
        <v/>
      </c>
      <c r="P10">
        <f>IF(入力!$D$12="","",IF(反映項目!$B$11="×","",IFERROR(INDEX(資格集約!$E$87:$E$98,MATCH(1,資格集約!$G$87:$G$98,0)),"")))</f>
        <v/>
      </c>
      <c r="Q10">
        <f>IF(入力!$D$12="","",IF(反映項目!$B$11="×","",IFERROR(INDEX(資格集約!$H$87:$H$98,MATCH(2,資格集約!$G$87:$G$98,0)),"")))</f>
        <v/>
      </c>
      <c r="R10">
        <f>IF(入力!$D$12="","",IF(反映項目!$B$11="×","",IFERROR(INDEX(資格集約!$E$87:$E$98,MATCH(2,資格集約!$G$87:$G$98,0)),"")))</f>
        <v/>
      </c>
      <c r="S10">
        <f>IF(入力!$D$12="","",IF(反映項目!$B$11="×","",IFERROR(INDEX(資格集約!$H$87:$H$98,MATCH(3,資格集約!$G$87:$G$98,0)),"")))</f>
        <v/>
      </c>
      <c r="T10">
        <f>IF(入力!$D$12="","",IF(反映項目!$B$11="×","",IFERROR(INDEX(資格集約!$E$87:$E$98,MATCH(3,資格集約!$G$87:$G$98,0)),"")))</f>
        <v/>
      </c>
      <c r="U10">
        <f>IF(入力!$D$12="","",IF(反映項目!$B$11="×","",IFERROR(INDEX(資格集約!$H$87:$H$98,MATCH(4,資格集約!$G$87:$G$98,0)),"")))</f>
        <v/>
      </c>
      <c r="V10">
        <f>IF(入力!$D$12="","",IF(反映項目!$B$11="×","",IFERROR(INDEX(資格集約!$E$87:$E$98,MATCH(4,資格集約!$G$87:$G$98,0)),"")))</f>
        <v/>
      </c>
      <c r="W10">
        <f>IF(入力!$D$12="","",IF(反映項目!$B$11="×","",IFERROR(INDEX(資格集約!$H$87:$H$98,MATCH(5,資格集約!$G$87:$G$98,0)),"")))</f>
        <v/>
      </c>
      <c r="X10">
        <f>IF(入力!$D$12="","",IF(反映項目!$B$11="×","",IFERROR(INDEX(資格集約!$E$87:$E$98,MATCH(5,資格集約!$G$87:$G$98,0)),"")))</f>
        <v/>
      </c>
      <c r="Y10">
        <f>IF(入力!$D$12="","",IF(OR(反映項目!$B$12="×",入力!$Z$12=""),"",入力!$Z$12))</f>
        <v/>
      </c>
      <c r="Z10">
        <f>IF(入力!$D$12="","",IF(反映項目!$B$13="×","",IF(入力!$AA$12="","",入力!$AA$12&amp;CHAR(10)))&amp;IF(反映項目!$B$14="×","",IF(入力!$AB$12="","",入力!$AB$12&amp;CHAR(10)))&amp;IF(反映項目!$B$15="×","",IF(入力!$AC$12="","",入力!$AC$12)))</f>
        <v/>
      </c>
      <c r="AA10">
        <f>IF(入力!$D$12="","",IF(OR(反映項目!$B$17="×",入力!$AH$12=""),"",入力!$AH$12))</f>
        <v/>
      </c>
      <c r="AB10">
        <f>IF(入力!$D$12="","",IF(OR(反映項目!$B$16="×",N($AK$10)=0),"",YEAR($AK$10)-IF($AK$10&gt;=DATE(2019,5,1),2018,1988)))</f>
        <v/>
      </c>
      <c r="AC10">
        <f>IF(入力!$D$12="","",IF(OR(反映項目!$B$16="×",N($AK$10)=0),"",MONTH($AK$10)))</f>
        <v/>
      </c>
      <c r="AD10">
        <f>IF(入力!$D$12="","",IF(OR(反映項目!$B$16="×",入力!$AE$12=""),"",入力!$AE$12))</f>
        <v/>
      </c>
      <c r="AE10">
        <f>IF(入力!$D$12="","",IF(OR(反映項目!$B$16="×",N($AL$10)=0),"",YEAR($AL$10)-IF($AL$10&gt;=DATE(2019,5,1),2018,1988)))</f>
        <v/>
      </c>
      <c r="AF10">
        <f>IF(入力!$D$12="","",IF(OR(反映項目!$B$16="×",N($AL$10)=0),"",MONTH($AL$10)))</f>
        <v/>
      </c>
      <c r="AG10">
        <f>IF(入力!$D$12="","",IF(OR(反映項目!$B$16="×",入力!$AG$12=""),"",入力!$AG$12))</f>
        <v/>
      </c>
      <c r="AJ10">
        <f>IF(入力!$D$12="","",IFERROR(IF(ISNUMBER(入力!$F$12),入力!$F$12,DATEVALUE(入力!$F$12)),""))</f>
        <v/>
      </c>
      <c r="AK10">
        <f>IF(入力!$D$12="","",IFERROR(IF(ISNUMBER(入力!$AD$12),入力!$AD$12,DATEVALUE(入力!$AD$12)),""))</f>
        <v/>
      </c>
      <c r="AL10">
        <f>IF(入力!$D$12="","",IFERROR(IF(ISNUMBER(入力!$AF$12),入力!$AF$12,DATEVALUE(入力!$AF$12)),""))</f>
        <v/>
      </c>
    </row>
    <row r="11">
      <c r="A11" t="n">
        <v>9</v>
      </c>
      <c r="B11">
        <f>IF(入力!$D$13="","",IF(OR(反映項目!$B$4="×",入力!$D$13=""),"",入力!$D$13))</f>
        <v/>
      </c>
      <c r="C11">
        <f>IF(入力!$D$13="","",IF(OR(反映項目!$B$5="×",入力!$E$13=""),"",入力!$E$13))</f>
        <v/>
      </c>
      <c r="D11">
        <f>IF(入力!$D$13="","",IF(OR(反映項目!$B$6="×",N($AJ$11)=0),"",YEAR($AJ$11)-IF($AJ$11&gt;=DATE(2019,5,1),2018,IF($AJ$11&gt;=DATE(1989,1,8),1988,1925))))</f>
        <v/>
      </c>
      <c r="E11">
        <f>IF(入力!$D$13="","",IF(OR(反映項目!$B$6="×",N($AJ$11)=0),"",MONTH($AJ$11)))</f>
        <v/>
      </c>
      <c r="F11">
        <f>IF(入力!$D$13="","",IF(OR(反映項目!$B$6="×",N($AJ$11)=0),"",DAY($AJ$11)))</f>
        <v/>
      </c>
      <c r="G11">
        <f>IF(入力!$D$13="","",IF(OR(反映項目!$B$6="×",OR(N($AJ$11)=0,N(設定!$B$3)=0)),"",DATEDIF($AJ$11,設定!$B$3,"Y")))</f>
        <v/>
      </c>
      <c r="H11">
        <f>IF(入力!$D$13="","",IF(OR(反映項目!$B$7="×",入力!$H$13=""),"",IFERROR(TEXT(VALUE(SUBSTITUTE(入力!$H$13,"-","")),"000-0000"),入力!$H$13)))</f>
        <v/>
      </c>
      <c r="I11">
        <f>IF(入力!$D$13="","",IF(OR(反映項目!$B$8="×",入力!$I$13=""),"",入力!$I$13))</f>
        <v/>
      </c>
      <c r="J11">
        <f>IF(入力!$D$13="","",IF(OR(反映項目!$B$9="×",入力!$J$13=""),"",入力!$J$13))</f>
        <v/>
      </c>
      <c r="K11">
        <f>IF(入力!$D$13="","",IF(OR(反映項目!$B$10="×",入力!$K$13=""),"",IFERROR(TEXT(VALUE(SUBSTITUTE(入力!$K$13,"-","")),"000-0000"),入力!$K$13)))</f>
        <v/>
      </c>
      <c r="L11">
        <f>IF(入力!$D$13="","",IF(反映項目!$B$10="×","",IF(AND(入力!$K$13="",入力!$L$13=""),"同上",IF(入力!$L$13="","",入力!$L$13))))</f>
        <v/>
      </c>
      <c r="M11">
        <f>IF(入力!$D$13="","",IF(OR(反映項目!$B$10="×",入力!$M$13="",AND(入力!$K$13="",入力!$L$13="")),"",入力!$M$13))</f>
        <v/>
      </c>
      <c r="N11">
        <f>IF(入力!$D$13="","",設定!$B$4&amp;CHAR(10)&amp;IF(入力!$G$13="",設定!$B$5,入力!$G$13))</f>
        <v/>
      </c>
      <c r="O11">
        <f>IF(入力!$D$13="","",IF(反映項目!$B$11="×","",IFERROR(INDEX(資格集約!$H$99:$H$110,MATCH(1,資格集約!$G$99:$G$110,0)),"")))</f>
        <v/>
      </c>
      <c r="P11">
        <f>IF(入力!$D$13="","",IF(反映項目!$B$11="×","",IFERROR(INDEX(資格集約!$E$99:$E$110,MATCH(1,資格集約!$G$99:$G$110,0)),"")))</f>
        <v/>
      </c>
      <c r="Q11">
        <f>IF(入力!$D$13="","",IF(反映項目!$B$11="×","",IFERROR(INDEX(資格集約!$H$99:$H$110,MATCH(2,資格集約!$G$99:$G$110,0)),"")))</f>
        <v/>
      </c>
      <c r="R11">
        <f>IF(入力!$D$13="","",IF(反映項目!$B$11="×","",IFERROR(INDEX(資格集約!$E$99:$E$110,MATCH(2,資格集約!$G$99:$G$110,0)),"")))</f>
        <v/>
      </c>
      <c r="S11">
        <f>IF(入力!$D$13="","",IF(反映項目!$B$11="×","",IFERROR(INDEX(資格集約!$H$99:$H$110,MATCH(3,資格集約!$G$99:$G$110,0)),"")))</f>
        <v/>
      </c>
      <c r="T11">
        <f>IF(入力!$D$13="","",IF(反映項目!$B$11="×","",IFERROR(INDEX(資格集約!$E$99:$E$110,MATCH(3,資格集約!$G$99:$G$110,0)),"")))</f>
        <v/>
      </c>
      <c r="U11">
        <f>IF(入力!$D$13="","",IF(反映項目!$B$11="×","",IFERROR(INDEX(資格集約!$H$99:$H$110,MATCH(4,資格集約!$G$99:$G$110,0)),"")))</f>
        <v/>
      </c>
      <c r="V11">
        <f>IF(入力!$D$13="","",IF(反映項目!$B$11="×","",IFERROR(INDEX(資格集約!$E$99:$E$110,MATCH(4,資格集約!$G$99:$G$110,0)),"")))</f>
        <v/>
      </c>
      <c r="W11">
        <f>IF(入力!$D$13="","",IF(反映項目!$B$11="×","",IFERROR(INDEX(資格集約!$H$99:$H$110,MATCH(5,資格集約!$G$99:$G$110,0)),"")))</f>
        <v/>
      </c>
      <c r="X11">
        <f>IF(入力!$D$13="","",IF(反映項目!$B$11="×","",IFERROR(INDEX(資格集約!$E$99:$E$110,MATCH(5,資格集約!$G$99:$G$110,0)),"")))</f>
        <v/>
      </c>
      <c r="Y11">
        <f>IF(入力!$D$13="","",IF(OR(反映項目!$B$12="×",入力!$Z$13=""),"",入力!$Z$13))</f>
        <v/>
      </c>
      <c r="Z11">
        <f>IF(入力!$D$13="","",IF(反映項目!$B$13="×","",IF(入力!$AA$13="","",入力!$AA$13&amp;CHAR(10)))&amp;IF(反映項目!$B$14="×","",IF(入力!$AB$13="","",入力!$AB$13&amp;CHAR(10)))&amp;IF(反映項目!$B$15="×","",IF(入力!$AC$13="","",入力!$AC$13)))</f>
        <v/>
      </c>
      <c r="AA11">
        <f>IF(入力!$D$13="","",IF(OR(反映項目!$B$17="×",入力!$AH$13=""),"",入力!$AH$13))</f>
        <v/>
      </c>
      <c r="AB11">
        <f>IF(入力!$D$13="","",IF(OR(反映項目!$B$16="×",N($AK$11)=0),"",YEAR($AK$11)-IF($AK$11&gt;=DATE(2019,5,1),2018,1988)))</f>
        <v/>
      </c>
      <c r="AC11">
        <f>IF(入力!$D$13="","",IF(OR(反映項目!$B$16="×",N($AK$11)=0),"",MONTH($AK$11)))</f>
        <v/>
      </c>
      <c r="AD11">
        <f>IF(入力!$D$13="","",IF(OR(反映項目!$B$16="×",入力!$AE$13=""),"",入力!$AE$13))</f>
        <v/>
      </c>
      <c r="AE11">
        <f>IF(入力!$D$13="","",IF(OR(反映項目!$B$16="×",N($AL$11)=0),"",YEAR($AL$11)-IF($AL$11&gt;=DATE(2019,5,1),2018,1988)))</f>
        <v/>
      </c>
      <c r="AF11">
        <f>IF(入力!$D$13="","",IF(OR(反映項目!$B$16="×",N($AL$11)=0),"",MONTH($AL$11)))</f>
        <v/>
      </c>
      <c r="AG11">
        <f>IF(入力!$D$13="","",IF(OR(反映項目!$B$16="×",入力!$AG$13=""),"",入力!$AG$13))</f>
        <v/>
      </c>
      <c r="AJ11">
        <f>IF(入力!$D$13="","",IFERROR(IF(ISNUMBER(入力!$F$13),入力!$F$13,DATEVALUE(入力!$F$13)),""))</f>
        <v/>
      </c>
      <c r="AK11">
        <f>IF(入力!$D$13="","",IFERROR(IF(ISNUMBER(入力!$AD$13),入力!$AD$13,DATEVALUE(入力!$AD$13)),""))</f>
        <v/>
      </c>
      <c r="AL11">
        <f>IF(入力!$D$13="","",IFERROR(IF(ISNUMBER(入力!$AF$13),入力!$AF$13,DATEVALUE(入力!$AF$13)),""))</f>
        <v/>
      </c>
    </row>
    <row r="12">
      <c r="A12" t="n">
        <v>10</v>
      </c>
      <c r="B12">
        <f>IF(入力!$D$14="","",IF(OR(反映項目!$B$4="×",入力!$D$14=""),"",入力!$D$14))</f>
        <v/>
      </c>
      <c r="C12">
        <f>IF(入力!$D$14="","",IF(OR(反映項目!$B$5="×",入力!$E$14=""),"",入力!$E$14))</f>
        <v/>
      </c>
      <c r="D12">
        <f>IF(入力!$D$14="","",IF(OR(反映項目!$B$6="×",N($AJ$12)=0),"",YEAR($AJ$12)-IF($AJ$12&gt;=DATE(2019,5,1),2018,IF($AJ$12&gt;=DATE(1989,1,8),1988,1925))))</f>
        <v/>
      </c>
      <c r="E12">
        <f>IF(入力!$D$14="","",IF(OR(反映項目!$B$6="×",N($AJ$12)=0),"",MONTH($AJ$12)))</f>
        <v/>
      </c>
      <c r="F12">
        <f>IF(入力!$D$14="","",IF(OR(反映項目!$B$6="×",N($AJ$12)=0),"",DAY($AJ$12)))</f>
        <v/>
      </c>
      <c r="G12">
        <f>IF(入力!$D$14="","",IF(OR(反映項目!$B$6="×",OR(N($AJ$12)=0,N(設定!$B$3)=0)),"",DATEDIF($AJ$12,設定!$B$3,"Y")))</f>
        <v/>
      </c>
      <c r="H12">
        <f>IF(入力!$D$14="","",IF(OR(反映項目!$B$7="×",入力!$H$14=""),"",IFERROR(TEXT(VALUE(SUBSTITUTE(入力!$H$14,"-","")),"000-0000"),入力!$H$14)))</f>
        <v/>
      </c>
      <c r="I12">
        <f>IF(入力!$D$14="","",IF(OR(反映項目!$B$8="×",入力!$I$14=""),"",入力!$I$14))</f>
        <v/>
      </c>
      <c r="J12">
        <f>IF(入力!$D$14="","",IF(OR(反映項目!$B$9="×",入力!$J$14=""),"",入力!$J$14))</f>
        <v/>
      </c>
      <c r="K12">
        <f>IF(入力!$D$14="","",IF(OR(反映項目!$B$10="×",入力!$K$14=""),"",IFERROR(TEXT(VALUE(SUBSTITUTE(入力!$K$14,"-","")),"000-0000"),入力!$K$14)))</f>
        <v/>
      </c>
      <c r="L12">
        <f>IF(入力!$D$14="","",IF(反映項目!$B$10="×","",IF(AND(入力!$K$14="",入力!$L$14=""),"同上",IF(入力!$L$14="","",入力!$L$14))))</f>
        <v/>
      </c>
      <c r="M12">
        <f>IF(入力!$D$14="","",IF(OR(反映項目!$B$10="×",入力!$M$14="",AND(入力!$K$14="",入力!$L$14="")),"",入力!$M$14))</f>
        <v/>
      </c>
      <c r="N12">
        <f>IF(入力!$D$14="","",設定!$B$4&amp;CHAR(10)&amp;IF(入力!$G$14="",設定!$B$5,入力!$G$14))</f>
        <v/>
      </c>
      <c r="O12">
        <f>IF(入力!$D$14="","",IF(反映項目!$B$11="×","",IFERROR(INDEX(資格集約!$H$111:$H$122,MATCH(1,資格集約!$G$111:$G$122,0)),"")))</f>
        <v/>
      </c>
      <c r="P12">
        <f>IF(入力!$D$14="","",IF(反映項目!$B$11="×","",IFERROR(INDEX(資格集約!$E$111:$E$122,MATCH(1,資格集約!$G$111:$G$122,0)),"")))</f>
        <v/>
      </c>
      <c r="Q12">
        <f>IF(入力!$D$14="","",IF(反映項目!$B$11="×","",IFERROR(INDEX(資格集約!$H$111:$H$122,MATCH(2,資格集約!$G$111:$G$122,0)),"")))</f>
        <v/>
      </c>
      <c r="R12">
        <f>IF(入力!$D$14="","",IF(反映項目!$B$11="×","",IFERROR(INDEX(資格集約!$E$111:$E$122,MATCH(2,資格集約!$G$111:$G$122,0)),"")))</f>
        <v/>
      </c>
      <c r="S12">
        <f>IF(入力!$D$14="","",IF(反映項目!$B$11="×","",IFERROR(INDEX(資格集約!$H$111:$H$122,MATCH(3,資格集約!$G$111:$G$122,0)),"")))</f>
        <v/>
      </c>
      <c r="T12">
        <f>IF(入力!$D$14="","",IF(反映項目!$B$11="×","",IFERROR(INDEX(資格集約!$E$111:$E$122,MATCH(3,資格集約!$G$111:$G$122,0)),"")))</f>
        <v/>
      </c>
      <c r="U12">
        <f>IF(入力!$D$14="","",IF(反映項目!$B$11="×","",IFERROR(INDEX(資格集約!$H$111:$H$122,MATCH(4,資格集約!$G$111:$G$122,0)),"")))</f>
        <v/>
      </c>
      <c r="V12">
        <f>IF(入力!$D$14="","",IF(反映項目!$B$11="×","",IFERROR(INDEX(資格集約!$E$111:$E$122,MATCH(4,資格集約!$G$111:$G$122,0)),"")))</f>
        <v/>
      </c>
      <c r="W12">
        <f>IF(入力!$D$14="","",IF(反映項目!$B$11="×","",IFERROR(INDEX(資格集約!$H$111:$H$122,MATCH(5,資格集約!$G$111:$G$122,0)),"")))</f>
        <v/>
      </c>
      <c r="X12">
        <f>IF(入力!$D$14="","",IF(反映項目!$B$11="×","",IFERROR(INDEX(資格集約!$E$111:$E$122,MATCH(5,資格集約!$G$111:$G$122,0)),"")))</f>
        <v/>
      </c>
      <c r="Y12">
        <f>IF(入力!$D$14="","",IF(OR(反映項目!$B$12="×",入力!$Z$14=""),"",入力!$Z$14))</f>
        <v/>
      </c>
      <c r="Z12">
        <f>IF(入力!$D$14="","",IF(反映項目!$B$13="×","",IF(入力!$AA$14="","",入力!$AA$14&amp;CHAR(10)))&amp;IF(反映項目!$B$14="×","",IF(入力!$AB$14="","",入力!$AB$14&amp;CHAR(10)))&amp;IF(反映項目!$B$15="×","",IF(入力!$AC$14="","",入力!$AC$14)))</f>
        <v/>
      </c>
      <c r="AA12">
        <f>IF(入力!$D$14="","",IF(OR(反映項目!$B$17="×",入力!$AH$14=""),"",入力!$AH$14))</f>
        <v/>
      </c>
      <c r="AB12">
        <f>IF(入力!$D$14="","",IF(OR(反映項目!$B$16="×",N($AK$12)=0),"",YEAR($AK$12)-IF($AK$12&gt;=DATE(2019,5,1),2018,1988)))</f>
        <v/>
      </c>
      <c r="AC12">
        <f>IF(入力!$D$14="","",IF(OR(反映項目!$B$16="×",N($AK$12)=0),"",MONTH($AK$12)))</f>
        <v/>
      </c>
      <c r="AD12">
        <f>IF(入力!$D$14="","",IF(OR(反映項目!$B$16="×",入力!$AE$14=""),"",入力!$AE$14))</f>
        <v/>
      </c>
      <c r="AE12">
        <f>IF(入力!$D$14="","",IF(OR(反映項目!$B$16="×",N($AL$12)=0),"",YEAR($AL$12)-IF($AL$12&gt;=DATE(2019,5,1),2018,1988)))</f>
        <v/>
      </c>
      <c r="AF12">
        <f>IF(入力!$D$14="","",IF(OR(反映項目!$B$16="×",N($AL$12)=0),"",MONTH($AL$12)))</f>
        <v/>
      </c>
      <c r="AG12">
        <f>IF(入力!$D$14="","",IF(OR(反映項目!$B$16="×",入力!$AG$14=""),"",入力!$AG$14))</f>
        <v/>
      </c>
      <c r="AJ12">
        <f>IF(入力!$D$14="","",IFERROR(IF(ISNUMBER(入力!$F$14),入力!$F$14,DATEVALUE(入力!$F$14)),""))</f>
        <v/>
      </c>
      <c r="AK12">
        <f>IF(入力!$D$14="","",IFERROR(IF(ISNUMBER(入力!$AD$14),入力!$AD$14,DATEVALUE(入力!$AD$14)),""))</f>
        <v/>
      </c>
      <c r="AL12">
        <f>IF(入力!$D$14="","",IFERROR(IF(ISNUMBER(入力!$AF$14),入力!$AF$14,DATEVALUE(入力!$AF$14)),""))</f>
        <v/>
      </c>
    </row>
    <row r="13">
      <c r="A13" t="n">
        <v>11</v>
      </c>
      <c r="B13">
        <f>IF(入力!$D$15="","",IF(OR(反映項目!$B$4="×",入力!$D$15=""),"",入力!$D$15))</f>
        <v/>
      </c>
      <c r="C13">
        <f>IF(入力!$D$15="","",IF(OR(反映項目!$B$5="×",入力!$E$15=""),"",入力!$E$15))</f>
        <v/>
      </c>
      <c r="D13">
        <f>IF(入力!$D$15="","",IF(OR(反映項目!$B$6="×",N($AJ$13)=0),"",YEAR($AJ$13)-IF($AJ$13&gt;=DATE(2019,5,1),2018,IF($AJ$13&gt;=DATE(1989,1,8),1988,1925))))</f>
        <v/>
      </c>
      <c r="E13">
        <f>IF(入力!$D$15="","",IF(OR(反映項目!$B$6="×",N($AJ$13)=0),"",MONTH($AJ$13)))</f>
        <v/>
      </c>
      <c r="F13">
        <f>IF(入力!$D$15="","",IF(OR(反映項目!$B$6="×",N($AJ$13)=0),"",DAY($AJ$13)))</f>
        <v/>
      </c>
      <c r="G13">
        <f>IF(入力!$D$15="","",IF(OR(反映項目!$B$6="×",OR(N($AJ$13)=0,N(設定!$B$3)=0)),"",DATEDIF($AJ$13,設定!$B$3,"Y")))</f>
        <v/>
      </c>
      <c r="H13">
        <f>IF(入力!$D$15="","",IF(OR(反映項目!$B$7="×",入力!$H$15=""),"",IFERROR(TEXT(VALUE(SUBSTITUTE(入力!$H$15,"-","")),"000-0000"),入力!$H$15)))</f>
        <v/>
      </c>
      <c r="I13">
        <f>IF(入力!$D$15="","",IF(OR(反映項目!$B$8="×",入力!$I$15=""),"",入力!$I$15))</f>
        <v/>
      </c>
      <c r="J13">
        <f>IF(入力!$D$15="","",IF(OR(反映項目!$B$9="×",入力!$J$15=""),"",入力!$J$15))</f>
        <v/>
      </c>
      <c r="K13">
        <f>IF(入力!$D$15="","",IF(OR(反映項目!$B$10="×",入力!$K$15=""),"",IFERROR(TEXT(VALUE(SUBSTITUTE(入力!$K$15,"-","")),"000-0000"),入力!$K$15)))</f>
        <v/>
      </c>
      <c r="L13">
        <f>IF(入力!$D$15="","",IF(反映項目!$B$10="×","",IF(AND(入力!$K$15="",入力!$L$15=""),"同上",IF(入力!$L$15="","",入力!$L$15))))</f>
        <v/>
      </c>
      <c r="M13">
        <f>IF(入力!$D$15="","",IF(OR(反映項目!$B$10="×",入力!$M$15="",AND(入力!$K$15="",入力!$L$15="")),"",入力!$M$15))</f>
        <v/>
      </c>
      <c r="N13">
        <f>IF(入力!$D$15="","",設定!$B$4&amp;CHAR(10)&amp;IF(入力!$G$15="",設定!$B$5,入力!$G$15))</f>
        <v/>
      </c>
      <c r="O13">
        <f>IF(入力!$D$15="","",IF(反映項目!$B$11="×","",IFERROR(INDEX(資格集約!$H$123:$H$134,MATCH(1,資格集約!$G$123:$G$134,0)),"")))</f>
        <v/>
      </c>
      <c r="P13">
        <f>IF(入力!$D$15="","",IF(反映項目!$B$11="×","",IFERROR(INDEX(資格集約!$E$123:$E$134,MATCH(1,資格集約!$G$123:$G$134,0)),"")))</f>
        <v/>
      </c>
      <c r="Q13">
        <f>IF(入力!$D$15="","",IF(反映項目!$B$11="×","",IFERROR(INDEX(資格集約!$H$123:$H$134,MATCH(2,資格集約!$G$123:$G$134,0)),"")))</f>
        <v/>
      </c>
      <c r="R13">
        <f>IF(入力!$D$15="","",IF(反映項目!$B$11="×","",IFERROR(INDEX(資格集約!$E$123:$E$134,MATCH(2,資格集約!$G$123:$G$134,0)),"")))</f>
        <v/>
      </c>
      <c r="S13">
        <f>IF(入力!$D$15="","",IF(反映項目!$B$11="×","",IFERROR(INDEX(資格集約!$H$123:$H$134,MATCH(3,資格集約!$G$123:$G$134,0)),"")))</f>
        <v/>
      </c>
      <c r="T13">
        <f>IF(入力!$D$15="","",IF(反映項目!$B$11="×","",IFERROR(INDEX(資格集約!$E$123:$E$134,MATCH(3,資格集約!$G$123:$G$134,0)),"")))</f>
        <v/>
      </c>
      <c r="U13">
        <f>IF(入力!$D$15="","",IF(反映項目!$B$11="×","",IFERROR(INDEX(資格集約!$H$123:$H$134,MATCH(4,資格集約!$G$123:$G$134,0)),"")))</f>
        <v/>
      </c>
      <c r="V13">
        <f>IF(入力!$D$15="","",IF(反映項目!$B$11="×","",IFERROR(INDEX(資格集約!$E$123:$E$134,MATCH(4,資格集約!$G$123:$G$134,0)),"")))</f>
        <v/>
      </c>
      <c r="W13">
        <f>IF(入力!$D$15="","",IF(反映項目!$B$11="×","",IFERROR(INDEX(資格集約!$H$123:$H$134,MATCH(5,資格集約!$G$123:$G$134,0)),"")))</f>
        <v/>
      </c>
      <c r="X13">
        <f>IF(入力!$D$15="","",IF(反映項目!$B$11="×","",IFERROR(INDEX(資格集約!$E$123:$E$134,MATCH(5,資格集約!$G$123:$G$134,0)),"")))</f>
        <v/>
      </c>
      <c r="Y13">
        <f>IF(入力!$D$15="","",IF(OR(反映項目!$B$12="×",入力!$Z$15=""),"",入力!$Z$15))</f>
        <v/>
      </c>
      <c r="Z13">
        <f>IF(入力!$D$15="","",IF(反映項目!$B$13="×","",IF(入力!$AA$15="","",入力!$AA$15&amp;CHAR(10)))&amp;IF(反映項目!$B$14="×","",IF(入力!$AB$15="","",入力!$AB$15&amp;CHAR(10)))&amp;IF(反映項目!$B$15="×","",IF(入力!$AC$15="","",入力!$AC$15)))</f>
        <v/>
      </c>
      <c r="AA13">
        <f>IF(入力!$D$15="","",IF(OR(反映項目!$B$17="×",入力!$AH$15=""),"",入力!$AH$15))</f>
        <v/>
      </c>
      <c r="AB13">
        <f>IF(入力!$D$15="","",IF(OR(反映項目!$B$16="×",N($AK$13)=0),"",YEAR($AK$13)-IF($AK$13&gt;=DATE(2019,5,1),2018,1988)))</f>
        <v/>
      </c>
      <c r="AC13">
        <f>IF(入力!$D$15="","",IF(OR(反映項目!$B$16="×",N($AK$13)=0),"",MONTH($AK$13)))</f>
        <v/>
      </c>
      <c r="AD13">
        <f>IF(入力!$D$15="","",IF(OR(反映項目!$B$16="×",入力!$AE$15=""),"",入力!$AE$15))</f>
        <v/>
      </c>
      <c r="AE13">
        <f>IF(入力!$D$15="","",IF(OR(反映項目!$B$16="×",N($AL$13)=0),"",YEAR($AL$13)-IF($AL$13&gt;=DATE(2019,5,1),2018,1988)))</f>
        <v/>
      </c>
      <c r="AF13">
        <f>IF(入力!$D$15="","",IF(OR(反映項目!$B$16="×",N($AL$13)=0),"",MONTH($AL$13)))</f>
        <v/>
      </c>
      <c r="AG13">
        <f>IF(入力!$D$15="","",IF(OR(反映項目!$B$16="×",入力!$AG$15=""),"",入力!$AG$15))</f>
        <v/>
      </c>
      <c r="AJ13">
        <f>IF(入力!$D$15="","",IFERROR(IF(ISNUMBER(入力!$F$15),入力!$F$15,DATEVALUE(入力!$F$15)),""))</f>
        <v/>
      </c>
      <c r="AK13">
        <f>IF(入力!$D$15="","",IFERROR(IF(ISNUMBER(入力!$AD$15),入力!$AD$15,DATEVALUE(入力!$AD$15)),""))</f>
        <v/>
      </c>
      <c r="AL13">
        <f>IF(入力!$D$15="","",IFERROR(IF(ISNUMBER(入力!$AF$15),入力!$AF$15,DATEVALUE(入力!$AF$15)),""))</f>
        <v/>
      </c>
    </row>
    <row r="14">
      <c r="A14" t="n">
        <v>12</v>
      </c>
      <c r="B14">
        <f>IF(入力!$D$16="","",IF(OR(反映項目!$B$4="×",入力!$D$16=""),"",入力!$D$16))</f>
        <v/>
      </c>
      <c r="C14">
        <f>IF(入力!$D$16="","",IF(OR(反映項目!$B$5="×",入力!$E$16=""),"",入力!$E$16))</f>
        <v/>
      </c>
      <c r="D14">
        <f>IF(入力!$D$16="","",IF(OR(反映項目!$B$6="×",N($AJ$14)=0),"",YEAR($AJ$14)-IF($AJ$14&gt;=DATE(2019,5,1),2018,IF($AJ$14&gt;=DATE(1989,1,8),1988,1925))))</f>
        <v/>
      </c>
      <c r="E14">
        <f>IF(入力!$D$16="","",IF(OR(反映項目!$B$6="×",N($AJ$14)=0),"",MONTH($AJ$14)))</f>
        <v/>
      </c>
      <c r="F14">
        <f>IF(入力!$D$16="","",IF(OR(反映項目!$B$6="×",N($AJ$14)=0),"",DAY($AJ$14)))</f>
        <v/>
      </c>
      <c r="G14">
        <f>IF(入力!$D$16="","",IF(OR(反映項目!$B$6="×",OR(N($AJ$14)=0,N(設定!$B$3)=0)),"",DATEDIF($AJ$14,設定!$B$3,"Y")))</f>
        <v/>
      </c>
      <c r="H14">
        <f>IF(入力!$D$16="","",IF(OR(反映項目!$B$7="×",入力!$H$16=""),"",IFERROR(TEXT(VALUE(SUBSTITUTE(入力!$H$16,"-","")),"000-0000"),入力!$H$16)))</f>
        <v/>
      </c>
      <c r="I14">
        <f>IF(入力!$D$16="","",IF(OR(反映項目!$B$8="×",入力!$I$16=""),"",入力!$I$16))</f>
        <v/>
      </c>
      <c r="J14">
        <f>IF(入力!$D$16="","",IF(OR(反映項目!$B$9="×",入力!$J$16=""),"",入力!$J$16))</f>
        <v/>
      </c>
      <c r="K14">
        <f>IF(入力!$D$16="","",IF(OR(反映項目!$B$10="×",入力!$K$16=""),"",IFERROR(TEXT(VALUE(SUBSTITUTE(入力!$K$16,"-","")),"000-0000"),入力!$K$16)))</f>
        <v/>
      </c>
      <c r="L14">
        <f>IF(入力!$D$16="","",IF(反映項目!$B$10="×","",IF(AND(入力!$K$16="",入力!$L$16=""),"同上",IF(入力!$L$16="","",入力!$L$16))))</f>
        <v/>
      </c>
      <c r="M14">
        <f>IF(入力!$D$16="","",IF(OR(反映項目!$B$10="×",入力!$M$16="",AND(入力!$K$16="",入力!$L$16="")),"",入力!$M$16))</f>
        <v/>
      </c>
      <c r="N14">
        <f>IF(入力!$D$16="","",設定!$B$4&amp;CHAR(10)&amp;IF(入力!$G$16="",設定!$B$5,入力!$G$16))</f>
        <v/>
      </c>
      <c r="O14">
        <f>IF(入力!$D$16="","",IF(反映項目!$B$11="×","",IFERROR(INDEX(資格集約!$H$135:$H$146,MATCH(1,資格集約!$G$135:$G$146,0)),"")))</f>
        <v/>
      </c>
      <c r="P14">
        <f>IF(入力!$D$16="","",IF(反映項目!$B$11="×","",IFERROR(INDEX(資格集約!$E$135:$E$146,MATCH(1,資格集約!$G$135:$G$146,0)),"")))</f>
        <v/>
      </c>
      <c r="Q14">
        <f>IF(入力!$D$16="","",IF(反映項目!$B$11="×","",IFERROR(INDEX(資格集約!$H$135:$H$146,MATCH(2,資格集約!$G$135:$G$146,0)),"")))</f>
        <v/>
      </c>
      <c r="R14">
        <f>IF(入力!$D$16="","",IF(反映項目!$B$11="×","",IFERROR(INDEX(資格集約!$E$135:$E$146,MATCH(2,資格集約!$G$135:$G$146,0)),"")))</f>
        <v/>
      </c>
      <c r="S14">
        <f>IF(入力!$D$16="","",IF(反映項目!$B$11="×","",IFERROR(INDEX(資格集約!$H$135:$H$146,MATCH(3,資格集約!$G$135:$G$146,0)),"")))</f>
        <v/>
      </c>
      <c r="T14">
        <f>IF(入力!$D$16="","",IF(反映項目!$B$11="×","",IFERROR(INDEX(資格集約!$E$135:$E$146,MATCH(3,資格集約!$G$135:$G$146,0)),"")))</f>
        <v/>
      </c>
      <c r="U14">
        <f>IF(入力!$D$16="","",IF(反映項目!$B$11="×","",IFERROR(INDEX(資格集約!$H$135:$H$146,MATCH(4,資格集約!$G$135:$G$146,0)),"")))</f>
        <v/>
      </c>
      <c r="V14">
        <f>IF(入力!$D$16="","",IF(反映項目!$B$11="×","",IFERROR(INDEX(資格集約!$E$135:$E$146,MATCH(4,資格集約!$G$135:$G$146,0)),"")))</f>
        <v/>
      </c>
      <c r="W14">
        <f>IF(入力!$D$16="","",IF(反映項目!$B$11="×","",IFERROR(INDEX(資格集約!$H$135:$H$146,MATCH(5,資格集約!$G$135:$G$146,0)),"")))</f>
        <v/>
      </c>
      <c r="X14">
        <f>IF(入力!$D$16="","",IF(反映項目!$B$11="×","",IFERROR(INDEX(資格集約!$E$135:$E$146,MATCH(5,資格集約!$G$135:$G$146,0)),"")))</f>
        <v/>
      </c>
      <c r="Y14">
        <f>IF(入力!$D$16="","",IF(OR(反映項目!$B$12="×",入力!$Z$16=""),"",入力!$Z$16))</f>
        <v/>
      </c>
      <c r="Z14">
        <f>IF(入力!$D$16="","",IF(反映項目!$B$13="×","",IF(入力!$AA$16="","",入力!$AA$16&amp;CHAR(10)))&amp;IF(反映項目!$B$14="×","",IF(入力!$AB$16="","",入力!$AB$16&amp;CHAR(10)))&amp;IF(反映項目!$B$15="×","",IF(入力!$AC$16="","",入力!$AC$16)))</f>
        <v/>
      </c>
      <c r="AA14">
        <f>IF(入力!$D$16="","",IF(OR(反映項目!$B$17="×",入力!$AH$16=""),"",入力!$AH$16))</f>
        <v/>
      </c>
      <c r="AB14">
        <f>IF(入力!$D$16="","",IF(OR(反映項目!$B$16="×",N($AK$14)=0),"",YEAR($AK$14)-IF($AK$14&gt;=DATE(2019,5,1),2018,1988)))</f>
        <v/>
      </c>
      <c r="AC14">
        <f>IF(入力!$D$16="","",IF(OR(反映項目!$B$16="×",N($AK$14)=0),"",MONTH($AK$14)))</f>
        <v/>
      </c>
      <c r="AD14">
        <f>IF(入力!$D$16="","",IF(OR(反映項目!$B$16="×",入力!$AE$16=""),"",入力!$AE$16))</f>
        <v/>
      </c>
      <c r="AE14">
        <f>IF(入力!$D$16="","",IF(OR(反映項目!$B$16="×",N($AL$14)=0),"",YEAR($AL$14)-IF($AL$14&gt;=DATE(2019,5,1),2018,1988)))</f>
        <v/>
      </c>
      <c r="AF14">
        <f>IF(入力!$D$16="","",IF(OR(反映項目!$B$16="×",N($AL$14)=0),"",MONTH($AL$14)))</f>
        <v/>
      </c>
      <c r="AG14">
        <f>IF(入力!$D$16="","",IF(OR(反映項目!$B$16="×",入力!$AG$16=""),"",入力!$AG$16))</f>
        <v/>
      </c>
      <c r="AJ14">
        <f>IF(入力!$D$16="","",IFERROR(IF(ISNUMBER(入力!$F$16),入力!$F$16,DATEVALUE(入力!$F$16)),""))</f>
        <v/>
      </c>
      <c r="AK14">
        <f>IF(入力!$D$16="","",IFERROR(IF(ISNUMBER(入力!$AD$16),入力!$AD$16,DATEVALUE(入力!$AD$16)),""))</f>
        <v/>
      </c>
      <c r="AL14">
        <f>IF(入力!$D$16="","",IFERROR(IF(ISNUMBER(入力!$AF$16),入力!$AF$16,DATEVALUE(入力!$AF$16)),""))</f>
        <v/>
      </c>
    </row>
    <row r="15">
      <c r="A15" t="n">
        <v>13</v>
      </c>
      <c r="B15">
        <f>IF(入力!$D$17="","",IF(OR(反映項目!$B$4="×",入力!$D$17=""),"",入力!$D$17))</f>
        <v/>
      </c>
      <c r="C15">
        <f>IF(入力!$D$17="","",IF(OR(反映項目!$B$5="×",入力!$E$17=""),"",入力!$E$17))</f>
        <v/>
      </c>
      <c r="D15">
        <f>IF(入力!$D$17="","",IF(OR(反映項目!$B$6="×",N($AJ$15)=0),"",YEAR($AJ$15)-IF($AJ$15&gt;=DATE(2019,5,1),2018,IF($AJ$15&gt;=DATE(1989,1,8),1988,1925))))</f>
        <v/>
      </c>
      <c r="E15">
        <f>IF(入力!$D$17="","",IF(OR(反映項目!$B$6="×",N($AJ$15)=0),"",MONTH($AJ$15)))</f>
        <v/>
      </c>
      <c r="F15">
        <f>IF(入力!$D$17="","",IF(OR(反映項目!$B$6="×",N($AJ$15)=0),"",DAY($AJ$15)))</f>
        <v/>
      </c>
      <c r="G15">
        <f>IF(入力!$D$17="","",IF(OR(反映項目!$B$6="×",OR(N($AJ$15)=0,N(設定!$B$3)=0)),"",DATEDIF($AJ$15,設定!$B$3,"Y")))</f>
        <v/>
      </c>
      <c r="H15">
        <f>IF(入力!$D$17="","",IF(OR(反映項目!$B$7="×",入力!$H$17=""),"",IFERROR(TEXT(VALUE(SUBSTITUTE(入力!$H$17,"-","")),"000-0000"),入力!$H$17)))</f>
        <v/>
      </c>
      <c r="I15">
        <f>IF(入力!$D$17="","",IF(OR(反映項目!$B$8="×",入力!$I$17=""),"",入力!$I$17))</f>
        <v/>
      </c>
      <c r="J15">
        <f>IF(入力!$D$17="","",IF(OR(反映項目!$B$9="×",入力!$J$17=""),"",入力!$J$17))</f>
        <v/>
      </c>
      <c r="K15">
        <f>IF(入力!$D$17="","",IF(OR(反映項目!$B$10="×",入力!$K$17=""),"",IFERROR(TEXT(VALUE(SUBSTITUTE(入力!$K$17,"-","")),"000-0000"),入力!$K$17)))</f>
        <v/>
      </c>
      <c r="L15">
        <f>IF(入力!$D$17="","",IF(反映項目!$B$10="×","",IF(AND(入力!$K$17="",入力!$L$17=""),"同上",IF(入力!$L$17="","",入力!$L$17))))</f>
        <v/>
      </c>
      <c r="M15">
        <f>IF(入力!$D$17="","",IF(OR(反映項目!$B$10="×",入力!$M$17="",AND(入力!$K$17="",入力!$L$17="")),"",入力!$M$17))</f>
        <v/>
      </c>
      <c r="N15">
        <f>IF(入力!$D$17="","",設定!$B$4&amp;CHAR(10)&amp;IF(入力!$G$17="",設定!$B$5,入力!$G$17))</f>
        <v/>
      </c>
      <c r="O15">
        <f>IF(入力!$D$17="","",IF(反映項目!$B$11="×","",IFERROR(INDEX(資格集約!$H$147:$H$158,MATCH(1,資格集約!$G$147:$G$158,0)),"")))</f>
        <v/>
      </c>
      <c r="P15">
        <f>IF(入力!$D$17="","",IF(反映項目!$B$11="×","",IFERROR(INDEX(資格集約!$E$147:$E$158,MATCH(1,資格集約!$G$147:$G$158,0)),"")))</f>
        <v/>
      </c>
      <c r="Q15">
        <f>IF(入力!$D$17="","",IF(反映項目!$B$11="×","",IFERROR(INDEX(資格集約!$H$147:$H$158,MATCH(2,資格集約!$G$147:$G$158,0)),"")))</f>
        <v/>
      </c>
      <c r="R15">
        <f>IF(入力!$D$17="","",IF(反映項目!$B$11="×","",IFERROR(INDEX(資格集約!$E$147:$E$158,MATCH(2,資格集約!$G$147:$G$158,0)),"")))</f>
        <v/>
      </c>
      <c r="S15">
        <f>IF(入力!$D$17="","",IF(反映項目!$B$11="×","",IFERROR(INDEX(資格集約!$H$147:$H$158,MATCH(3,資格集約!$G$147:$G$158,0)),"")))</f>
        <v/>
      </c>
      <c r="T15">
        <f>IF(入力!$D$17="","",IF(反映項目!$B$11="×","",IFERROR(INDEX(資格集約!$E$147:$E$158,MATCH(3,資格集約!$G$147:$G$158,0)),"")))</f>
        <v/>
      </c>
      <c r="U15">
        <f>IF(入力!$D$17="","",IF(反映項目!$B$11="×","",IFERROR(INDEX(資格集約!$H$147:$H$158,MATCH(4,資格集約!$G$147:$G$158,0)),"")))</f>
        <v/>
      </c>
      <c r="V15">
        <f>IF(入力!$D$17="","",IF(反映項目!$B$11="×","",IFERROR(INDEX(資格集約!$E$147:$E$158,MATCH(4,資格集約!$G$147:$G$158,0)),"")))</f>
        <v/>
      </c>
      <c r="W15">
        <f>IF(入力!$D$17="","",IF(反映項目!$B$11="×","",IFERROR(INDEX(資格集約!$H$147:$H$158,MATCH(5,資格集約!$G$147:$G$158,0)),"")))</f>
        <v/>
      </c>
      <c r="X15">
        <f>IF(入力!$D$17="","",IF(反映項目!$B$11="×","",IFERROR(INDEX(資格集約!$E$147:$E$158,MATCH(5,資格集約!$G$147:$G$158,0)),"")))</f>
        <v/>
      </c>
      <c r="Y15">
        <f>IF(入力!$D$17="","",IF(OR(反映項目!$B$12="×",入力!$Z$17=""),"",入力!$Z$17))</f>
        <v/>
      </c>
      <c r="Z15">
        <f>IF(入力!$D$17="","",IF(反映項目!$B$13="×","",IF(入力!$AA$17="","",入力!$AA$17&amp;CHAR(10)))&amp;IF(反映項目!$B$14="×","",IF(入力!$AB$17="","",入力!$AB$17&amp;CHAR(10)))&amp;IF(反映項目!$B$15="×","",IF(入力!$AC$17="","",入力!$AC$17)))</f>
        <v/>
      </c>
      <c r="AA15">
        <f>IF(入力!$D$17="","",IF(OR(反映項目!$B$17="×",入力!$AH$17=""),"",入力!$AH$17))</f>
        <v/>
      </c>
      <c r="AB15">
        <f>IF(入力!$D$17="","",IF(OR(反映項目!$B$16="×",N($AK$15)=0),"",YEAR($AK$15)-IF($AK$15&gt;=DATE(2019,5,1),2018,1988)))</f>
        <v/>
      </c>
      <c r="AC15">
        <f>IF(入力!$D$17="","",IF(OR(反映項目!$B$16="×",N($AK$15)=0),"",MONTH($AK$15)))</f>
        <v/>
      </c>
      <c r="AD15">
        <f>IF(入力!$D$17="","",IF(OR(反映項目!$B$16="×",入力!$AE$17=""),"",入力!$AE$17))</f>
        <v/>
      </c>
      <c r="AE15">
        <f>IF(入力!$D$17="","",IF(OR(反映項目!$B$16="×",N($AL$15)=0),"",YEAR($AL$15)-IF($AL$15&gt;=DATE(2019,5,1),2018,1988)))</f>
        <v/>
      </c>
      <c r="AF15">
        <f>IF(入力!$D$17="","",IF(OR(反映項目!$B$16="×",N($AL$15)=0),"",MONTH($AL$15)))</f>
        <v/>
      </c>
      <c r="AG15">
        <f>IF(入力!$D$17="","",IF(OR(反映項目!$B$16="×",入力!$AG$17=""),"",入力!$AG$17))</f>
        <v/>
      </c>
      <c r="AJ15">
        <f>IF(入力!$D$17="","",IFERROR(IF(ISNUMBER(入力!$F$17),入力!$F$17,DATEVALUE(入力!$F$17)),""))</f>
        <v/>
      </c>
      <c r="AK15">
        <f>IF(入力!$D$17="","",IFERROR(IF(ISNUMBER(入力!$AD$17),入力!$AD$17,DATEVALUE(入力!$AD$17)),""))</f>
        <v/>
      </c>
      <c r="AL15">
        <f>IF(入力!$D$17="","",IFERROR(IF(ISNUMBER(入力!$AF$17),入力!$AF$17,DATEVALUE(入力!$AF$17)),""))</f>
        <v/>
      </c>
    </row>
    <row r="16">
      <c r="A16" t="n">
        <v>14</v>
      </c>
      <c r="B16">
        <f>IF(入力!$D$18="","",IF(OR(反映項目!$B$4="×",入力!$D$18=""),"",入力!$D$18))</f>
        <v/>
      </c>
      <c r="C16">
        <f>IF(入力!$D$18="","",IF(OR(反映項目!$B$5="×",入力!$E$18=""),"",入力!$E$18))</f>
        <v/>
      </c>
      <c r="D16">
        <f>IF(入力!$D$18="","",IF(OR(反映項目!$B$6="×",N($AJ$16)=0),"",YEAR($AJ$16)-IF($AJ$16&gt;=DATE(2019,5,1),2018,IF($AJ$16&gt;=DATE(1989,1,8),1988,1925))))</f>
        <v/>
      </c>
      <c r="E16">
        <f>IF(入力!$D$18="","",IF(OR(反映項目!$B$6="×",N($AJ$16)=0),"",MONTH($AJ$16)))</f>
        <v/>
      </c>
      <c r="F16">
        <f>IF(入力!$D$18="","",IF(OR(反映項目!$B$6="×",N($AJ$16)=0),"",DAY($AJ$16)))</f>
        <v/>
      </c>
      <c r="G16">
        <f>IF(入力!$D$18="","",IF(OR(反映項目!$B$6="×",OR(N($AJ$16)=0,N(設定!$B$3)=0)),"",DATEDIF($AJ$16,設定!$B$3,"Y")))</f>
        <v/>
      </c>
      <c r="H16">
        <f>IF(入力!$D$18="","",IF(OR(反映項目!$B$7="×",入力!$H$18=""),"",IFERROR(TEXT(VALUE(SUBSTITUTE(入力!$H$18,"-","")),"000-0000"),入力!$H$18)))</f>
        <v/>
      </c>
      <c r="I16">
        <f>IF(入力!$D$18="","",IF(OR(反映項目!$B$8="×",入力!$I$18=""),"",入力!$I$18))</f>
        <v/>
      </c>
      <c r="J16">
        <f>IF(入力!$D$18="","",IF(OR(反映項目!$B$9="×",入力!$J$18=""),"",入力!$J$18))</f>
        <v/>
      </c>
      <c r="K16">
        <f>IF(入力!$D$18="","",IF(OR(反映項目!$B$10="×",入力!$K$18=""),"",IFERROR(TEXT(VALUE(SUBSTITUTE(入力!$K$18,"-","")),"000-0000"),入力!$K$18)))</f>
        <v/>
      </c>
      <c r="L16">
        <f>IF(入力!$D$18="","",IF(反映項目!$B$10="×","",IF(AND(入力!$K$18="",入力!$L$18=""),"同上",IF(入力!$L$18="","",入力!$L$18))))</f>
        <v/>
      </c>
      <c r="M16">
        <f>IF(入力!$D$18="","",IF(OR(反映項目!$B$10="×",入力!$M$18="",AND(入力!$K$18="",入力!$L$18="")),"",入力!$M$18))</f>
        <v/>
      </c>
      <c r="N16">
        <f>IF(入力!$D$18="","",設定!$B$4&amp;CHAR(10)&amp;IF(入力!$G$18="",設定!$B$5,入力!$G$18))</f>
        <v/>
      </c>
      <c r="O16">
        <f>IF(入力!$D$18="","",IF(反映項目!$B$11="×","",IFERROR(INDEX(資格集約!$H$159:$H$170,MATCH(1,資格集約!$G$159:$G$170,0)),"")))</f>
        <v/>
      </c>
      <c r="P16">
        <f>IF(入力!$D$18="","",IF(反映項目!$B$11="×","",IFERROR(INDEX(資格集約!$E$159:$E$170,MATCH(1,資格集約!$G$159:$G$170,0)),"")))</f>
        <v/>
      </c>
      <c r="Q16">
        <f>IF(入力!$D$18="","",IF(反映項目!$B$11="×","",IFERROR(INDEX(資格集約!$H$159:$H$170,MATCH(2,資格集約!$G$159:$G$170,0)),"")))</f>
        <v/>
      </c>
      <c r="R16">
        <f>IF(入力!$D$18="","",IF(反映項目!$B$11="×","",IFERROR(INDEX(資格集約!$E$159:$E$170,MATCH(2,資格集約!$G$159:$G$170,0)),"")))</f>
        <v/>
      </c>
      <c r="S16">
        <f>IF(入力!$D$18="","",IF(反映項目!$B$11="×","",IFERROR(INDEX(資格集約!$H$159:$H$170,MATCH(3,資格集約!$G$159:$G$170,0)),"")))</f>
        <v/>
      </c>
      <c r="T16">
        <f>IF(入力!$D$18="","",IF(反映項目!$B$11="×","",IFERROR(INDEX(資格集約!$E$159:$E$170,MATCH(3,資格集約!$G$159:$G$170,0)),"")))</f>
        <v/>
      </c>
      <c r="U16">
        <f>IF(入力!$D$18="","",IF(反映項目!$B$11="×","",IFERROR(INDEX(資格集約!$H$159:$H$170,MATCH(4,資格集約!$G$159:$G$170,0)),"")))</f>
        <v/>
      </c>
      <c r="V16">
        <f>IF(入力!$D$18="","",IF(反映項目!$B$11="×","",IFERROR(INDEX(資格集約!$E$159:$E$170,MATCH(4,資格集約!$G$159:$G$170,0)),"")))</f>
        <v/>
      </c>
      <c r="W16">
        <f>IF(入力!$D$18="","",IF(反映項目!$B$11="×","",IFERROR(INDEX(資格集約!$H$159:$H$170,MATCH(5,資格集約!$G$159:$G$170,0)),"")))</f>
        <v/>
      </c>
      <c r="X16">
        <f>IF(入力!$D$18="","",IF(反映項目!$B$11="×","",IFERROR(INDEX(資格集約!$E$159:$E$170,MATCH(5,資格集約!$G$159:$G$170,0)),"")))</f>
        <v/>
      </c>
      <c r="Y16">
        <f>IF(入力!$D$18="","",IF(OR(反映項目!$B$12="×",入力!$Z$18=""),"",入力!$Z$18))</f>
        <v/>
      </c>
      <c r="Z16">
        <f>IF(入力!$D$18="","",IF(反映項目!$B$13="×","",IF(入力!$AA$18="","",入力!$AA$18&amp;CHAR(10)))&amp;IF(反映項目!$B$14="×","",IF(入力!$AB$18="","",入力!$AB$18&amp;CHAR(10)))&amp;IF(反映項目!$B$15="×","",IF(入力!$AC$18="","",入力!$AC$18)))</f>
        <v/>
      </c>
      <c r="AA16">
        <f>IF(入力!$D$18="","",IF(OR(反映項目!$B$17="×",入力!$AH$18=""),"",入力!$AH$18))</f>
        <v/>
      </c>
      <c r="AB16">
        <f>IF(入力!$D$18="","",IF(OR(反映項目!$B$16="×",N($AK$16)=0),"",YEAR($AK$16)-IF($AK$16&gt;=DATE(2019,5,1),2018,1988)))</f>
        <v/>
      </c>
      <c r="AC16">
        <f>IF(入力!$D$18="","",IF(OR(反映項目!$B$16="×",N($AK$16)=0),"",MONTH($AK$16)))</f>
        <v/>
      </c>
      <c r="AD16">
        <f>IF(入力!$D$18="","",IF(OR(反映項目!$B$16="×",入力!$AE$18=""),"",入力!$AE$18))</f>
        <v/>
      </c>
      <c r="AE16">
        <f>IF(入力!$D$18="","",IF(OR(反映項目!$B$16="×",N($AL$16)=0),"",YEAR($AL$16)-IF($AL$16&gt;=DATE(2019,5,1),2018,1988)))</f>
        <v/>
      </c>
      <c r="AF16">
        <f>IF(入力!$D$18="","",IF(OR(反映項目!$B$16="×",N($AL$16)=0),"",MONTH($AL$16)))</f>
        <v/>
      </c>
      <c r="AG16">
        <f>IF(入力!$D$18="","",IF(OR(反映項目!$B$16="×",入力!$AG$18=""),"",入力!$AG$18))</f>
        <v/>
      </c>
      <c r="AJ16">
        <f>IF(入力!$D$18="","",IFERROR(IF(ISNUMBER(入力!$F$18),入力!$F$18,DATEVALUE(入力!$F$18)),""))</f>
        <v/>
      </c>
      <c r="AK16">
        <f>IF(入力!$D$18="","",IFERROR(IF(ISNUMBER(入力!$AD$18),入力!$AD$18,DATEVALUE(入力!$AD$18)),""))</f>
        <v/>
      </c>
      <c r="AL16">
        <f>IF(入力!$D$18="","",IFERROR(IF(ISNUMBER(入力!$AF$18),入力!$AF$18,DATEVALUE(入力!$AF$18)),""))</f>
        <v/>
      </c>
    </row>
    <row r="17">
      <c r="A17" t="n">
        <v>15</v>
      </c>
      <c r="B17">
        <f>IF(入力!$D$19="","",IF(OR(反映項目!$B$4="×",入力!$D$19=""),"",入力!$D$19))</f>
        <v/>
      </c>
      <c r="C17">
        <f>IF(入力!$D$19="","",IF(OR(反映項目!$B$5="×",入力!$E$19=""),"",入力!$E$19))</f>
        <v/>
      </c>
      <c r="D17">
        <f>IF(入力!$D$19="","",IF(OR(反映項目!$B$6="×",N($AJ$17)=0),"",YEAR($AJ$17)-IF($AJ$17&gt;=DATE(2019,5,1),2018,IF($AJ$17&gt;=DATE(1989,1,8),1988,1925))))</f>
        <v/>
      </c>
      <c r="E17">
        <f>IF(入力!$D$19="","",IF(OR(反映項目!$B$6="×",N($AJ$17)=0),"",MONTH($AJ$17)))</f>
        <v/>
      </c>
      <c r="F17">
        <f>IF(入力!$D$19="","",IF(OR(反映項目!$B$6="×",N($AJ$17)=0),"",DAY($AJ$17)))</f>
        <v/>
      </c>
      <c r="G17">
        <f>IF(入力!$D$19="","",IF(OR(反映項目!$B$6="×",OR(N($AJ$17)=0,N(設定!$B$3)=0)),"",DATEDIF($AJ$17,設定!$B$3,"Y")))</f>
        <v/>
      </c>
      <c r="H17">
        <f>IF(入力!$D$19="","",IF(OR(反映項目!$B$7="×",入力!$H$19=""),"",IFERROR(TEXT(VALUE(SUBSTITUTE(入力!$H$19,"-","")),"000-0000"),入力!$H$19)))</f>
        <v/>
      </c>
      <c r="I17">
        <f>IF(入力!$D$19="","",IF(OR(反映項目!$B$8="×",入力!$I$19=""),"",入力!$I$19))</f>
        <v/>
      </c>
      <c r="J17">
        <f>IF(入力!$D$19="","",IF(OR(反映項目!$B$9="×",入力!$J$19=""),"",入力!$J$19))</f>
        <v/>
      </c>
      <c r="K17">
        <f>IF(入力!$D$19="","",IF(OR(反映項目!$B$10="×",入力!$K$19=""),"",IFERROR(TEXT(VALUE(SUBSTITUTE(入力!$K$19,"-","")),"000-0000"),入力!$K$19)))</f>
        <v/>
      </c>
      <c r="L17">
        <f>IF(入力!$D$19="","",IF(反映項目!$B$10="×","",IF(AND(入力!$K$19="",入力!$L$19=""),"同上",IF(入力!$L$19="","",入力!$L$19))))</f>
        <v/>
      </c>
      <c r="M17">
        <f>IF(入力!$D$19="","",IF(OR(反映項目!$B$10="×",入力!$M$19="",AND(入力!$K$19="",入力!$L$19="")),"",入力!$M$19))</f>
        <v/>
      </c>
      <c r="N17">
        <f>IF(入力!$D$19="","",設定!$B$4&amp;CHAR(10)&amp;IF(入力!$G$19="",設定!$B$5,入力!$G$19))</f>
        <v/>
      </c>
      <c r="O17">
        <f>IF(入力!$D$19="","",IF(反映項目!$B$11="×","",IFERROR(INDEX(資格集約!$H$171:$H$182,MATCH(1,資格集約!$G$171:$G$182,0)),"")))</f>
        <v/>
      </c>
      <c r="P17">
        <f>IF(入力!$D$19="","",IF(反映項目!$B$11="×","",IFERROR(INDEX(資格集約!$E$171:$E$182,MATCH(1,資格集約!$G$171:$G$182,0)),"")))</f>
        <v/>
      </c>
      <c r="Q17">
        <f>IF(入力!$D$19="","",IF(反映項目!$B$11="×","",IFERROR(INDEX(資格集約!$H$171:$H$182,MATCH(2,資格集約!$G$171:$G$182,0)),"")))</f>
        <v/>
      </c>
      <c r="R17">
        <f>IF(入力!$D$19="","",IF(反映項目!$B$11="×","",IFERROR(INDEX(資格集約!$E$171:$E$182,MATCH(2,資格集約!$G$171:$G$182,0)),"")))</f>
        <v/>
      </c>
      <c r="S17">
        <f>IF(入力!$D$19="","",IF(反映項目!$B$11="×","",IFERROR(INDEX(資格集約!$H$171:$H$182,MATCH(3,資格集約!$G$171:$G$182,0)),"")))</f>
        <v/>
      </c>
      <c r="T17">
        <f>IF(入力!$D$19="","",IF(反映項目!$B$11="×","",IFERROR(INDEX(資格集約!$E$171:$E$182,MATCH(3,資格集約!$G$171:$G$182,0)),"")))</f>
        <v/>
      </c>
      <c r="U17">
        <f>IF(入力!$D$19="","",IF(反映項目!$B$11="×","",IFERROR(INDEX(資格集約!$H$171:$H$182,MATCH(4,資格集約!$G$171:$G$182,0)),"")))</f>
        <v/>
      </c>
      <c r="V17">
        <f>IF(入力!$D$19="","",IF(反映項目!$B$11="×","",IFERROR(INDEX(資格集約!$E$171:$E$182,MATCH(4,資格集約!$G$171:$G$182,0)),"")))</f>
        <v/>
      </c>
      <c r="W17">
        <f>IF(入力!$D$19="","",IF(反映項目!$B$11="×","",IFERROR(INDEX(資格集約!$H$171:$H$182,MATCH(5,資格集約!$G$171:$G$182,0)),"")))</f>
        <v/>
      </c>
      <c r="X17">
        <f>IF(入力!$D$19="","",IF(反映項目!$B$11="×","",IFERROR(INDEX(資格集約!$E$171:$E$182,MATCH(5,資格集約!$G$171:$G$182,0)),"")))</f>
        <v/>
      </c>
      <c r="Y17">
        <f>IF(入力!$D$19="","",IF(OR(反映項目!$B$12="×",入力!$Z$19=""),"",入力!$Z$19))</f>
        <v/>
      </c>
      <c r="Z17">
        <f>IF(入力!$D$19="","",IF(反映項目!$B$13="×","",IF(入力!$AA$19="","",入力!$AA$19&amp;CHAR(10)))&amp;IF(反映項目!$B$14="×","",IF(入力!$AB$19="","",入力!$AB$19&amp;CHAR(10)))&amp;IF(反映項目!$B$15="×","",IF(入力!$AC$19="","",入力!$AC$19)))</f>
        <v/>
      </c>
      <c r="AA17">
        <f>IF(入力!$D$19="","",IF(OR(反映項目!$B$17="×",入力!$AH$19=""),"",入力!$AH$19))</f>
        <v/>
      </c>
      <c r="AB17">
        <f>IF(入力!$D$19="","",IF(OR(反映項目!$B$16="×",N($AK$17)=0),"",YEAR($AK$17)-IF($AK$17&gt;=DATE(2019,5,1),2018,1988)))</f>
        <v/>
      </c>
      <c r="AC17">
        <f>IF(入力!$D$19="","",IF(OR(反映項目!$B$16="×",N($AK$17)=0),"",MONTH($AK$17)))</f>
        <v/>
      </c>
      <c r="AD17">
        <f>IF(入力!$D$19="","",IF(OR(反映項目!$B$16="×",入力!$AE$19=""),"",入力!$AE$19))</f>
        <v/>
      </c>
      <c r="AE17">
        <f>IF(入力!$D$19="","",IF(OR(反映項目!$B$16="×",N($AL$17)=0),"",YEAR($AL$17)-IF($AL$17&gt;=DATE(2019,5,1),2018,1988)))</f>
        <v/>
      </c>
      <c r="AF17">
        <f>IF(入力!$D$19="","",IF(OR(反映項目!$B$16="×",N($AL$17)=0),"",MONTH($AL$17)))</f>
        <v/>
      </c>
      <c r="AG17">
        <f>IF(入力!$D$19="","",IF(OR(反映項目!$B$16="×",入力!$AG$19=""),"",入力!$AG$19))</f>
        <v/>
      </c>
      <c r="AJ17">
        <f>IF(入力!$D$19="","",IFERROR(IF(ISNUMBER(入力!$F$19),入力!$F$19,DATEVALUE(入力!$F$19)),""))</f>
        <v/>
      </c>
      <c r="AK17">
        <f>IF(入力!$D$19="","",IFERROR(IF(ISNUMBER(入力!$AD$19),入力!$AD$19,DATEVALUE(入力!$AD$19)),""))</f>
        <v/>
      </c>
      <c r="AL17">
        <f>IF(入力!$D$19="","",IFERROR(IF(ISNUMBER(入力!$AF$19),入力!$AF$19,DATEVALUE(入力!$AF$19)),""))</f>
        <v/>
      </c>
    </row>
    <row r="18">
      <c r="A18" t="n">
        <v>16</v>
      </c>
      <c r="B18">
        <f>IF(入力!$D$20="","",IF(OR(反映項目!$B$4="×",入力!$D$20=""),"",入力!$D$20))</f>
        <v/>
      </c>
      <c r="C18">
        <f>IF(入力!$D$20="","",IF(OR(反映項目!$B$5="×",入力!$E$20=""),"",入力!$E$20))</f>
        <v/>
      </c>
      <c r="D18">
        <f>IF(入力!$D$20="","",IF(OR(反映項目!$B$6="×",N($AJ$18)=0),"",YEAR($AJ$18)-IF($AJ$18&gt;=DATE(2019,5,1),2018,IF($AJ$18&gt;=DATE(1989,1,8),1988,1925))))</f>
        <v/>
      </c>
      <c r="E18">
        <f>IF(入力!$D$20="","",IF(OR(反映項目!$B$6="×",N($AJ$18)=0),"",MONTH($AJ$18)))</f>
        <v/>
      </c>
      <c r="F18">
        <f>IF(入力!$D$20="","",IF(OR(反映項目!$B$6="×",N($AJ$18)=0),"",DAY($AJ$18)))</f>
        <v/>
      </c>
      <c r="G18">
        <f>IF(入力!$D$20="","",IF(OR(反映項目!$B$6="×",OR(N($AJ$18)=0,N(設定!$B$3)=0)),"",DATEDIF($AJ$18,設定!$B$3,"Y")))</f>
        <v/>
      </c>
      <c r="H18">
        <f>IF(入力!$D$20="","",IF(OR(反映項目!$B$7="×",入力!$H$20=""),"",IFERROR(TEXT(VALUE(SUBSTITUTE(入力!$H$20,"-","")),"000-0000"),入力!$H$20)))</f>
        <v/>
      </c>
      <c r="I18">
        <f>IF(入力!$D$20="","",IF(OR(反映項目!$B$8="×",入力!$I$20=""),"",入力!$I$20))</f>
        <v/>
      </c>
      <c r="J18">
        <f>IF(入力!$D$20="","",IF(OR(反映項目!$B$9="×",入力!$J$20=""),"",入力!$J$20))</f>
        <v/>
      </c>
      <c r="K18">
        <f>IF(入力!$D$20="","",IF(OR(反映項目!$B$10="×",入力!$K$20=""),"",IFERROR(TEXT(VALUE(SUBSTITUTE(入力!$K$20,"-","")),"000-0000"),入力!$K$20)))</f>
        <v/>
      </c>
      <c r="L18">
        <f>IF(入力!$D$20="","",IF(反映項目!$B$10="×","",IF(AND(入力!$K$20="",入力!$L$20=""),"同上",IF(入力!$L$20="","",入力!$L$20))))</f>
        <v/>
      </c>
      <c r="M18">
        <f>IF(入力!$D$20="","",IF(OR(反映項目!$B$10="×",入力!$M$20="",AND(入力!$K$20="",入力!$L$20="")),"",入力!$M$20))</f>
        <v/>
      </c>
      <c r="N18">
        <f>IF(入力!$D$20="","",設定!$B$4&amp;CHAR(10)&amp;IF(入力!$G$20="",設定!$B$5,入力!$G$20))</f>
        <v/>
      </c>
      <c r="O18">
        <f>IF(入力!$D$20="","",IF(反映項目!$B$11="×","",IFERROR(INDEX(資格集約!$H$183:$H$194,MATCH(1,資格集約!$G$183:$G$194,0)),"")))</f>
        <v/>
      </c>
      <c r="P18">
        <f>IF(入力!$D$20="","",IF(反映項目!$B$11="×","",IFERROR(INDEX(資格集約!$E$183:$E$194,MATCH(1,資格集約!$G$183:$G$194,0)),"")))</f>
        <v/>
      </c>
      <c r="Q18">
        <f>IF(入力!$D$20="","",IF(反映項目!$B$11="×","",IFERROR(INDEX(資格集約!$H$183:$H$194,MATCH(2,資格集約!$G$183:$G$194,0)),"")))</f>
        <v/>
      </c>
      <c r="R18">
        <f>IF(入力!$D$20="","",IF(反映項目!$B$11="×","",IFERROR(INDEX(資格集約!$E$183:$E$194,MATCH(2,資格集約!$G$183:$G$194,0)),"")))</f>
        <v/>
      </c>
      <c r="S18">
        <f>IF(入力!$D$20="","",IF(反映項目!$B$11="×","",IFERROR(INDEX(資格集約!$H$183:$H$194,MATCH(3,資格集約!$G$183:$G$194,0)),"")))</f>
        <v/>
      </c>
      <c r="T18">
        <f>IF(入力!$D$20="","",IF(反映項目!$B$11="×","",IFERROR(INDEX(資格集約!$E$183:$E$194,MATCH(3,資格集約!$G$183:$G$194,0)),"")))</f>
        <v/>
      </c>
      <c r="U18">
        <f>IF(入力!$D$20="","",IF(反映項目!$B$11="×","",IFERROR(INDEX(資格集約!$H$183:$H$194,MATCH(4,資格集約!$G$183:$G$194,0)),"")))</f>
        <v/>
      </c>
      <c r="V18">
        <f>IF(入力!$D$20="","",IF(反映項目!$B$11="×","",IFERROR(INDEX(資格集約!$E$183:$E$194,MATCH(4,資格集約!$G$183:$G$194,0)),"")))</f>
        <v/>
      </c>
      <c r="W18">
        <f>IF(入力!$D$20="","",IF(反映項目!$B$11="×","",IFERROR(INDEX(資格集約!$H$183:$H$194,MATCH(5,資格集約!$G$183:$G$194,0)),"")))</f>
        <v/>
      </c>
      <c r="X18">
        <f>IF(入力!$D$20="","",IF(反映項目!$B$11="×","",IFERROR(INDEX(資格集約!$E$183:$E$194,MATCH(5,資格集約!$G$183:$G$194,0)),"")))</f>
        <v/>
      </c>
      <c r="Y18">
        <f>IF(入力!$D$20="","",IF(OR(反映項目!$B$12="×",入力!$Z$20=""),"",入力!$Z$20))</f>
        <v/>
      </c>
      <c r="Z18">
        <f>IF(入力!$D$20="","",IF(反映項目!$B$13="×","",IF(入力!$AA$20="","",入力!$AA$20&amp;CHAR(10)))&amp;IF(反映項目!$B$14="×","",IF(入力!$AB$20="","",入力!$AB$20&amp;CHAR(10)))&amp;IF(反映項目!$B$15="×","",IF(入力!$AC$20="","",入力!$AC$20)))</f>
        <v/>
      </c>
      <c r="AA18">
        <f>IF(入力!$D$20="","",IF(OR(反映項目!$B$17="×",入力!$AH$20=""),"",入力!$AH$20))</f>
        <v/>
      </c>
      <c r="AB18">
        <f>IF(入力!$D$20="","",IF(OR(反映項目!$B$16="×",N($AK$18)=0),"",YEAR($AK$18)-IF($AK$18&gt;=DATE(2019,5,1),2018,1988)))</f>
        <v/>
      </c>
      <c r="AC18">
        <f>IF(入力!$D$20="","",IF(OR(反映項目!$B$16="×",N($AK$18)=0),"",MONTH($AK$18)))</f>
        <v/>
      </c>
      <c r="AD18">
        <f>IF(入力!$D$20="","",IF(OR(反映項目!$B$16="×",入力!$AE$20=""),"",入力!$AE$20))</f>
        <v/>
      </c>
      <c r="AE18">
        <f>IF(入力!$D$20="","",IF(OR(反映項目!$B$16="×",N($AL$18)=0),"",YEAR($AL$18)-IF($AL$18&gt;=DATE(2019,5,1),2018,1988)))</f>
        <v/>
      </c>
      <c r="AF18">
        <f>IF(入力!$D$20="","",IF(OR(反映項目!$B$16="×",N($AL$18)=0),"",MONTH($AL$18)))</f>
        <v/>
      </c>
      <c r="AG18">
        <f>IF(入力!$D$20="","",IF(OR(反映項目!$B$16="×",入力!$AG$20=""),"",入力!$AG$20))</f>
        <v/>
      </c>
      <c r="AJ18">
        <f>IF(入力!$D$20="","",IFERROR(IF(ISNUMBER(入力!$F$20),入力!$F$20,DATEVALUE(入力!$F$20)),""))</f>
        <v/>
      </c>
      <c r="AK18">
        <f>IF(入力!$D$20="","",IFERROR(IF(ISNUMBER(入力!$AD$20),入力!$AD$20,DATEVALUE(入力!$AD$20)),""))</f>
        <v/>
      </c>
      <c r="AL18">
        <f>IF(入力!$D$20="","",IFERROR(IF(ISNUMBER(入力!$AF$20),入力!$AF$20,DATEVALUE(入力!$AF$20)),""))</f>
        <v/>
      </c>
    </row>
    <row r="19">
      <c r="A19" t="n">
        <v>17</v>
      </c>
      <c r="B19">
        <f>IF(入力!$D$21="","",IF(OR(反映項目!$B$4="×",入力!$D$21=""),"",入力!$D$21))</f>
        <v/>
      </c>
      <c r="C19">
        <f>IF(入力!$D$21="","",IF(OR(反映項目!$B$5="×",入力!$E$21=""),"",入力!$E$21))</f>
        <v/>
      </c>
      <c r="D19">
        <f>IF(入力!$D$21="","",IF(OR(反映項目!$B$6="×",N($AJ$19)=0),"",YEAR($AJ$19)-IF($AJ$19&gt;=DATE(2019,5,1),2018,IF($AJ$19&gt;=DATE(1989,1,8),1988,1925))))</f>
        <v/>
      </c>
      <c r="E19">
        <f>IF(入力!$D$21="","",IF(OR(反映項目!$B$6="×",N($AJ$19)=0),"",MONTH($AJ$19)))</f>
        <v/>
      </c>
      <c r="F19">
        <f>IF(入力!$D$21="","",IF(OR(反映項目!$B$6="×",N($AJ$19)=0),"",DAY($AJ$19)))</f>
        <v/>
      </c>
      <c r="G19">
        <f>IF(入力!$D$21="","",IF(OR(反映項目!$B$6="×",OR(N($AJ$19)=0,N(設定!$B$3)=0)),"",DATEDIF($AJ$19,設定!$B$3,"Y")))</f>
        <v/>
      </c>
      <c r="H19">
        <f>IF(入力!$D$21="","",IF(OR(反映項目!$B$7="×",入力!$H$21=""),"",IFERROR(TEXT(VALUE(SUBSTITUTE(入力!$H$21,"-","")),"000-0000"),入力!$H$21)))</f>
        <v/>
      </c>
      <c r="I19">
        <f>IF(入力!$D$21="","",IF(OR(反映項目!$B$8="×",入力!$I$21=""),"",入力!$I$21))</f>
        <v/>
      </c>
      <c r="J19">
        <f>IF(入力!$D$21="","",IF(OR(反映項目!$B$9="×",入力!$J$21=""),"",入力!$J$21))</f>
        <v/>
      </c>
      <c r="K19">
        <f>IF(入力!$D$21="","",IF(OR(反映項目!$B$10="×",入力!$K$21=""),"",IFERROR(TEXT(VALUE(SUBSTITUTE(入力!$K$21,"-","")),"000-0000"),入力!$K$21)))</f>
        <v/>
      </c>
      <c r="L19">
        <f>IF(入力!$D$21="","",IF(反映項目!$B$10="×","",IF(AND(入力!$K$21="",入力!$L$21=""),"同上",IF(入力!$L$21="","",入力!$L$21))))</f>
        <v/>
      </c>
      <c r="M19">
        <f>IF(入力!$D$21="","",IF(OR(反映項目!$B$10="×",入力!$M$21="",AND(入力!$K$21="",入力!$L$21="")),"",入力!$M$21))</f>
        <v/>
      </c>
      <c r="N19">
        <f>IF(入力!$D$21="","",設定!$B$4&amp;CHAR(10)&amp;IF(入力!$G$21="",設定!$B$5,入力!$G$21))</f>
        <v/>
      </c>
      <c r="O19">
        <f>IF(入力!$D$21="","",IF(反映項目!$B$11="×","",IFERROR(INDEX(資格集約!$H$195:$H$206,MATCH(1,資格集約!$G$195:$G$206,0)),"")))</f>
        <v/>
      </c>
      <c r="P19">
        <f>IF(入力!$D$21="","",IF(反映項目!$B$11="×","",IFERROR(INDEX(資格集約!$E$195:$E$206,MATCH(1,資格集約!$G$195:$G$206,0)),"")))</f>
        <v/>
      </c>
      <c r="Q19">
        <f>IF(入力!$D$21="","",IF(反映項目!$B$11="×","",IFERROR(INDEX(資格集約!$H$195:$H$206,MATCH(2,資格集約!$G$195:$G$206,0)),"")))</f>
        <v/>
      </c>
      <c r="R19">
        <f>IF(入力!$D$21="","",IF(反映項目!$B$11="×","",IFERROR(INDEX(資格集約!$E$195:$E$206,MATCH(2,資格集約!$G$195:$G$206,0)),"")))</f>
        <v/>
      </c>
      <c r="S19">
        <f>IF(入力!$D$21="","",IF(反映項目!$B$11="×","",IFERROR(INDEX(資格集約!$H$195:$H$206,MATCH(3,資格集約!$G$195:$G$206,0)),"")))</f>
        <v/>
      </c>
      <c r="T19">
        <f>IF(入力!$D$21="","",IF(反映項目!$B$11="×","",IFERROR(INDEX(資格集約!$E$195:$E$206,MATCH(3,資格集約!$G$195:$G$206,0)),"")))</f>
        <v/>
      </c>
      <c r="U19">
        <f>IF(入力!$D$21="","",IF(反映項目!$B$11="×","",IFERROR(INDEX(資格集約!$H$195:$H$206,MATCH(4,資格集約!$G$195:$G$206,0)),"")))</f>
        <v/>
      </c>
      <c r="V19">
        <f>IF(入力!$D$21="","",IF(反映項目!$B$11="×","",IFERROR(INDEX(資格集約!$E$195:$E$206,MATCH(4,資格集約!$G$195:$G$206,0)),"")))</f>
        <v/>
      </c>
      <c r="W19">
        <f>IF(入力!$D$21="","",IF(反映項目!$B$11="×","",IFERROR(INDEX(資格集約!$H$195:$H$206,MATCH(5,資格集約!$G$195:$G$206,0)),"")))</f>
        <v/>
      </c>
      <c r="X19">
        <f>IF(入力!$D$21="","",IF(反映項目!$B$11="×","",IFERROR(INDEX(資格集約!$E$195:$E$206,MATCH(5,資格集約!$G$195:$G$206,0)),"")))</f>
        <v/>
      </c>
      <c r="Y19">
        <f>IF(入力!$D$21="","",IF(OR(反映項目!$B$12="×",入力!$Z$21=""),"",入力!$Z$21))</f>
        <v/>
      </c>
      <c r="Z19">
        <f>IF(入力!$D$21="","",IF(反映項目!$B$13="×","",IF(入力!$AA$21="","",入力!$AA$21&amp;CHAR(10)))&amp;IF(反映項目!$B$14="×","",IF(入力!$AB$21="","",入力!$AB$21&amp;CHAR(10)))&amp;IF(反映項目!$B$15="×","",IF(入力!$AC$21="","",入力!$AC$21)))</f>
        <v/>
      </c>
      <c r="AA19">
        <f>IF(入力!$D$21="","",IF(OR(反映項目!$B$17="×",入力!$AH$21=""),"",入力!$AH$21))</f>
        <v/>
      </c>
      <c r="AB19">
        <f>IF(入力!$D$21="","",IF(OR(反映項目!$B$16="×",N($AK$19)=0),"",YEAR($AK$19)-IF($AK$19&gt;=DATE(2019,5,1),2018,1988)))</f>
        <v/>
      </c>
      <c r="AC19">
        <f>IF(入力!$D$21="","",IF(OR(反映項目!$B$16="×",N($AK$19)=0),"",MONTH($AK$19)))</f>
        <v/>
      </c>
      <c r="AD19">
        <f>IF(入力!$D$21="","",IF(OR(反映項目!$B$16="×",入力!$AE$21=""),"",入力!$AE$21))</f>
        <v/>
      </c>
      <c r="AE19">
        <f>IF(入力!$D$21="","",IF(OR(反映項目!$B$16="×",N($AL$19)=0),"",YEAR($AL$19)-IF($AL$19&gt;=DATE(2019,5,1),2018,1988)))</f>
        <v/>
      </c>
      <c r="AF19">
        <f>IF(入力!$D$21="","",IF(OR(反映項目!$B$16="×",N($AL$19)=0),"",MONTH($AL$19)))</f>
        <v/>
      </c>
      <c r="AG19">
        <f>IF(入力!$D$21="","",IF(OR(反映項目!$B$16="×",入力!$AG$21=""),"",入力!$AG$21))</f>
        <v/>
      </c>
      <c r="AJ19">
        <f>IF(入力!$D$21="","",IFERROR(IF(ISNUMBER(入力!$F$21),入力!$F$21,DATEVALUE(入力!$F$21)),""))</f>
        <v/>
      </c>
      <c r="AK19">
        <f>IF(入力!$D$21="","",IFERROR(IF(ISNUMBER(入力!$AD$21),入力!$AD$21,DATEVALUE(入力!$AD$21)),""))</f>
        <v/>
      </c>
      <c r="AL19">
        <f>IF(入力!$D$21="","",IFERROR(IF(ISNUMBER(入力!$AF$21),入力!$AF$21,DATEVALUE(入力!$AF$21)),""))</f>
        <v/>
      </c>
    </row>
    <row r="20">
      <c r="A20" t="n">
        <v>18</v>
      </c>
      <c r="B20">
        <f>IF(入力!$D$22="","",IF(OR(反映項目!$B$4="×",入力!$D$22=""),"",入力!$D$22))</f>
        <v/>
      </c>
      <c r="C20">
        <f>IF(入力!$D$22="","",IF(OR(反映項目!$B$5="×",入力!$E$22=""),"",入力!$E$22))</f>
        <v/>
      </c>
      <c r="D20">
        <f>IF(入力!$D$22="","",IF(OR(反映項目!$B$6="×",N($AJ$20)=0),"",YEAR($AJ$20)-IF($AJ$20&gt;=DATE(2019,5,1),2018,IF($AJ$20&gt;=DATE(1989,1,8),1988,1925))))</f>
        <v/>
      </c>
      <c r="E20">
        <f>IF(入力!$D$22="","",IF(OR(反映項目!$B$6="×",N($AJ$20)=0),"",MONTH($AJ$20)))</f>
        <v/>
      </c>
      <c r="F20">
        <f>IF(入力!$D$22="","",IF(OR(反映項目!$B$6="×",N($AJ$20)=0),"",DAY($AJ$20)))</f>
        <v/>
      </c>
      <c r="G20">
        <f>IF(入力!$D$22="","",IF(OR(反映項目!$B$6="×",OR(N($AJ$20)=0,N(設定!$B$3)=0)),"",DATEDIF($AJ$20,設定!$B$3,"Y")))</f>
        <v/>
      </c>
      <c r="H20">
        <f>IF(入力!$D$22="","",IF(OR(反映項目!$B$7="×",入力!$H$22=""),"",IFERROR(TEXT(VALUE(SUBSTITUTE(入力!$H$22,"-","")),"000-0000"),入力!$H$22)))</f>
        <v/>
      </c>
      <c r="I20">
        <f>IF(入力!$D$22="","",IF(OR(反映項目!$B$8="×",入力!$I$22=""),"",入力!$I$22))</f>
        <v/>
      </c>
      <c r="J20">
        <f>IF(入力!$D$22="","",IF(OR(反映項目!$B$9="×",入力!$J$22=""),"",入力!$J$22))</f>
        <v/>
      </c>
      <c r="K20">
        <f>IF(入力!$D$22="","",IF(OR(反映項目!$B$10="×",入力!$K$22=""),"",IFERROR(TEXT(VALUE(SUBSTITUTE(入力!$K$22,"-","")),"000-0000"),入力!$K$22)))</f>
        <v/>
      </c>
      <c r="L20">
        <f>IF(入力!$D$22="","",IF(反映項目!$B$10="×","",IF(AND(入力!$K$22="",入力!$L$22=""),"同上",IF(入力!$L$22="","",入力!$L$22))))</f>
        <v/>
      </c>
      <c r="M20">
        <f>IF(入力!$D$22="","",IF(OR(反映項目!$B$10="×",入力!$M$22="",AND(入力!$K$22="",入力!$L$22="")),"",入力!$M$22))</f>
        <v/>
      </c>
      <c r="N20">
        <f>IF(入力!$D$22="","",設定!$B$4&amp;CHAR(10)&amp;IF(入力!$G$22="",設定!$B$5,入力!$G$22))</f>
        <v/>
      </c>
      <c r="O20">
        <f>IF(入力!$D$22="","",IF(反映項目!$B$11="×","",IFERROR(INDEX(資格集約!$H$207:$H$218,MATCH(1,資格集約!$G$207:$G$218,0)),"")))</f>
        <v/>
      </c>
      <c r="P20">
        <f>IF(入力!$D$22="","",IF(反映項目!$B$11="×","",IFERROR(INDEX(資格集約!$E$207:$E$218,MATCH(1,資格集約!$G$207:$G$218,0)),"")))</f>
        <v/>
      </c>
      <c r="Q20">
        <f>IF(入力!$D$22="","",IF(反映項目!$B$11="×","",IFERROR(INDEX(資格集約!$H$207:$H$218,MATCH(2,資格集約!$G$207:$G$218,0)),"")))</f>
        <v/>
      </c>
      <c r="R20">
        <f>IF(入力!$D$22="","",IF(反映項目!$B$11="×","",IFERROR(INDEX(資格集約!$E$207:$E$218,MATCH(2,資格集約!$G$207:$G$218,0)),"")))</f>
        <v/>
      </c>
      <c r="S20">
        <f>IF(入力!$D$22="","",IF(反映項目!$B$11="×","",IFERROR(INDEX(資格集約!$H$207:$H$218,MATCH(3,資格集約!$G$207:$G$218,0)),"")))</f>
        <v/>
      </c>
      <c r="T20">
        <f>IF(入力!$D$22="","",IF(反映項目!$B$11="×","",IFERROR(INDEX(資格集約!$E$207:$E$218,MATCH(3,資格集約!$G$207:$G$218,0)),"")))</f>
        <v/>
      </c>
      <c r="U20">
        <f>IF(入力!$D$22="","",IF(反映項目!$B$11="×","",IFERROR(INDEX(資格集約!$H$207:$H$218,MATCH(4,資格集約!$G$207:$G$218,0)),"")))</f>
        <v/>
      </c>
      <c r="V20">
        <f>IF(入力!$D$22="","",IF(反映項目!$B$11="×","",IFERROR(INDEX(資格集約!$E$207:$E$218,MATCH(4,資格集約!$G$207:$G$218,0)),"")))</f>
        <v/>
      </c>
      <c r="W20">
        <f>IF(入力!$D$22="","",IF(反映項目!$B$11="×","",IFERROR(INDEX(資格集約!$H$207:$H$218,MATCH(5,資格集約!$G$207:$G$218,0)),"")))</f>
        <v/>
      </c>
      <c r="X20">
        <f>IF(入力!$D$22="","",IF(反映項目!$B$11="×","",IFERROR(INDEX(資格集約!$E$207:$E$218,MATCH(5,資格集約!$G$207:$G$218,0)),"")))</f>
        <v/>
      </c>
      <c r="Y20">
        <f>IF(入力!$D$22="","",IF(OR(反映項目!$B$12="×",入力!$Z$22=""),"",入力!$Z$22))</f>
        <v/>
      </c>
      <c r="Z20">
        <f>IF(入力!$D$22="","",IF(反映項目!$B$13="×","",IF(入力!$AA$22="","",入力!$AA$22&amp;CHAR(10)))&amp;IF(反映項目!$B$14="×","",IF(入力!$AB$22="","",入力!$AB$22&amp;CHAR(10)))&amp;IF(反映項目!$B$15="×","",IF(入力!$AC$22="","",入力!$AC$22)))</f>
        <v/>
      </c>
      <c r="AA20">
        <f>IF(入力!$D$22="","",IF(OR(反映項目!$B$17="×",入力!$AH$22=""),"",入力!$AH$22))</f>
        <v/>
      </c>
      <c r="AB20">
        <f>IF(入力!$D$22="","",IF(OR(反映項目!$B$16="×",N($AK$20)=0),"",YEAR($AK$20)-IF($AK$20&gt;=DATE(2019,5,1),2018,1988)))</f>
        <v/>
      </c>
      <c r="AC20">
        <f>IF(入力!$D$22="","",IF(OR(反映項目!$B$16="×",N($AK$20)=0),"",MONTH($AK$20)))</f>
        <v/>
      </c>
      <c r="AD20">
        <f>IF(入力!$D$22="","",IF(OR(反映項目!$B$16="×",入力!$AE$22=""),"",入力!$AE$22))</f>
        <v/>
      </c>
      <c r="AE20">
        <f>IF(入力!$D$22="","",IF(OR(反映項目!$B$16="×",N($AL$20)=0),"",YEAR($AL$20)-IF($AL$20&gt;=DATE(2019,5,1),2018,1988)))</f>
        <v/>
      </c>
      <c r="AF20">
        <f>IF(入力!$D$22="","",IF(OR(反映項目!$B$16="×",N($AL$20)=0),"",MONTH($AL$20)))</f>
        <v/>
      </c>
      <c r="AG20">
        <f>IF(入力!$D$22="","",IF(OR(反映項目!$B$16="×",入力!$AG$22=""),"",入力!$AG$22))</f>
        <v/>
      </c>
      <c r="AJ20">
        <f>IF(入力!$D$22="","",IFERROR(IF(ISNUMBER(入力!$F$22),入力!$F$22,DATEVALUE(入力!$F$22)),""))</f>
        <v/>
      </c>
      <c r="AK20">
        <f>IF(入力!$D$22="","",IFERROR(IF(ISNUMBER(入力!$AD$22),入力!$AD$22,DATEVALUE(入力!$AD$22)),""))</f>
        <v/>
      </c>
      <c r="AL20">
        <f>IF(入力!$D$22="","",IFERROR(IF(ISNUMBER(入力!$AF$22),入力!$AF$22,DATEVALUE(入力!$AF$22)),""))</f>
        <v/>
      </c>
    </row>
    <row r="21">
      <c r="A21" t="n">
        <v>19</v>
      </c>
      <c r="B21">
        <f>IF(入力!$D$23="","",IF(OR(反映項目!$B$4="×",入力!$D$23=""),"",入力!$D$23))</f>
        <v/>
      </c>
      <c r="C21">
        <f>IF(入力!$D$23="","",IF(OR(反映項目!$B$5="×",入力!$E$23=""),"",入力!$E$23))</f>
        <v/>
      </c>
      <c r="D21">
        <f>IF(入力!$D$23="","",IF(OR(反映項目!$B$6="×",N($AJ$21)=0),"",YEAR($AJ$21)-IF($AJ$21&gt;=DATE(2019,5,1),2018,IF($AJ$21&gt;=DATE(1989,1,8),1988,1925))))</f>
        <v/>
      </c>
      <c r="E21">
        <f>IF(入力!$D$23="","",IF(OR(反映項目!$B$6="×",N($AJ$21)=0),"",MONTH($AJ$21)))</f>
        <v/>
      </c>
      <c r="F21">
        <f>IF(入力!$D$23="","",IF(OR(反映項目!$B$6="×",N($AJ$21)=0),"",DAY($AJ$21)))</f>
        <v/>
      </c>
      <c r="G21">
        <f>IF(入力!$D$23="","",IF(OR(反映項目!$B$6="×",OR(N($AJ$21)=0,N(設定!$B$3)=0)),"",DATEDIF($AJ$21,設定!$B$3,"Y")))</f>
        <v/>
      </c>
      <c r="H21">
        <f>IF(入力!$D$23="","",IF(OR(反映項目!$B$7="×",入力!$H$23=""),"",IFERROR(TEXT(VALUE(SUBSTITUTE(入力!$H$23,"-","")),"000-0000"),入力!$H$23)))</f>
        <v/>
      </c>
      <c r="I21">
        <f>IF(入力!$D$23="","",IF(OR(反映項目!$B$8="×",入力!$I$23=""),"",入力!$I$23))</f>
        <v/>
      </c>
      <c r="J21">
        <f>IF(入力!$D$23="","",IF(OR(反映項目!$B$9="×",入力!$J$23=""),"",入力!$J$23))</f>
        <v/>
      </c>
      <c r="K21">
        <f>IF(入力!$D$23="","",IF(OR(反映項目!$B$10="×",入力!$K$23=""),"",IFERROR(TEXT(VALUE(SUBSTITUTE(入力!$K$23,"-","")),"000-0000"),入力!$K$23)))</f>
        <v/>
      </c>
      <c r="L21">
        <f>IF(入力!$D$23="","",IF(反映項目!$B$10="×","",IF(AND(入力!$K$23="",入力!$L$23=""),"同上",IF(入力!$L$23="","",入力!$L$23))))</f>
        <v/>
      </c>
      <c r="M21">
        <f>IF(入力!$D$23="","",IF(OR(反映項目!$B$10="×",入力!$M$23="",AND(入力!$K$23="",入力!$L$23="")),"",入力!$M$23))</f>
        <v/>
      </c>
      <c r="N21">
        <f>IF(入力!$D$23="","",設定!$B$4&amp;CHAR(10)&amp;IF(入力!$G$23="",設定!$B$5,入力!$G$23))</f>
        <v/>
      </c>
      <c r="O21">
        <f>IF(入力!$D$23="","",IF(反映項目!$B$11="×","",IFERROR(INDEX(資格集約!$H$219:$H$230,MATCH(1,資格集約!$G$219:$G$230,0)),"")))</f>
        <v/>
      </c>
      <c r="P21">
        <f>IF(入力!$D$23="","",IF(反映項目!$B$11="×","",IFERROR(INDEX(資格集約!$E$219:$E$230,MATCH(1,資格集約!$G$219:$G$230,0)),"")))</f>
        <v/>
      </c>
      <c r="Q21">
        <f>IF(入力!$D$23="","",IF(反映項目!$B$11="×","",IFERROR(INDEX(資格集約!$H$219:$H$230,MATCH(2,資格集約!$G$219:$G$230,0)),"")))</f>
        <v/>
      </c>
      <c r="R21">
        <f>IF(入力!$D$23="","",IF(反映項目!$B$11="×","",IFERROR(INDEX(資格集約!$E$219:$E$230,MATCH(2,資格集約!$G$219:$G$230,0)),"")))</f>
        <v/>
      </c>
      <c r="S21">
        <f>IF(入力!$D$23="","",IF(反映項目!$B$11="×","",IFERROR(INDEX(資格集約!$H$219:$H$230,MATCH(3,資格集約!$G$219:$G$230,0)),"")))</f>
        <v/>
      </c>
      <c r="T21">
        <f>IF(入力!$D$23="","",IF(反映項目!$B$11="×","",IFERROR(INDEX(資格集約!$E$219:$E$230,MATCH(3,資格集約!$G$219:$G$230,0)),"")))</f>
        <v/>
      </c>
      <c r="U21">
        <f>IF(入力!$D$23="","",IF(反映項目!$B$11="×","",IFERROR(INDEX(資格集約!$H$219:$H$230,MATCH(4,資格集約!$G$219:$G$230,0)),"")))</f>
        <v/>
      </c>
      <c r="V21">
        <f>IF(入力!$D$23="","",IF(反映項目!$B$11="×","",IFERROR(INDEX(資格集約!$E$219:$E$230,MATCH(4,資格集約!$G$219:$G$230,0)),"")))</f>
        <v/>
      </c>
      <c r="W21">
        <f>IF(入力!$D$23="","",IF(反映項目!$B$11="×","",IFERROR(INDEX(資格集約!$H$219:$H$230,MATCH(5,資格集約!$G$219:$G$230,0)),"")))</f>
        <v/>
      </c>
      <c r="X21">
        <f>IF(入力!$D$23="","",IF(反映項目!$B$11="×","",IFERROR(INDEX(資格集約!$E$219:$E$230,MATCH(5,資格集約!$G$219:$G$230,0)),"")))</f>
        <v/>
      </c>
      <c r="Y21">
        <f>IF(入力!$D$23="","",IF(OR(反映項目!$B$12="×",入力!$Z$23=""),"",入力!$Z$23))</f>
        <v/>
      </c>
      <c r="Z21">
        <f>IF(入力!$D$23="","",IF(反映項目!$B$13="×","",IF(入力!$AA$23="","",入力!$AA$23&amp;CHAR(10)))&amp;IF(反映項目!$B$14="×","",IF(入力!$AB$23="","",入力!$AB$23&amp;CHAR(10)))&amp;IF(反映項目!$B$15="×","",IF(入力!$AC$23="","",入力!$AC$23)))</f>
        <v/>
      </c>
      <c r="AA21">
        <f>IF(入力!$D$23="","",IF(OR(反映項目!$B$17="×",入力!$AH$23=""),"",入力!$AH$23))</f>
        <v/>
      </c>
      <c r="AB21">
        <f>IF(入力!$D$23="","",IF(OR(反映項目!$B$16="×",N($AK$21)=0),"",YEAR($AK$21)-IF($AK$21&gt;=DATE(2019,5,1),2018,1988)))</f>
        <v/>
      </c>
      <c r="AC21">
        <f>IF(入力!$D$23="","",IF(OR(反映項目!$B$16="×",N($AK$21)=0),"",MONTH($AK$21)))</f>
        <v/>
      </c>
      <c r="AD21">
        <f>IF(入力!$D$23="","",IF(OR(反映項目!$B$16="×",入力!$AE$23=""),"",入力!$AE$23))</f>
        <v/>
      </c>
      <c r="AE21">
        <f>IF(入力!$D$23="","",IF(OR(反映項目!$B$16="×",N($AL$21)=0),"",YEAR($AL$21)-IF($AL$21&gt;=DATE(2019,5,1),2018,1988)))</f>
        <v/>
      </c>
      <c r="AF21">
        <f>IF(入力!$D$23="","",IF(OR(反映項目!$B$16="×",N($AL$21)=0),"",MONTH($AL$21)))</f>
        <v/>
      </c>
      <c r="AG21">
        <f>IF(入力!$D$23="","",IF(OR(反映項目!$B$16="×",入力!$AG$23=""),"",入力!$AG$23))</f>
        <v/>
      </c>
      <c r="AJ21">
        <f>IF(入力!$D$23="","",IFERROR(IF(ISNUMBER(入力!$F$23),入力!$F$23,DATEVALUE(入力!$F$23)),""))</f>
        <v/>
      </c>
      <c r="AK21">
        <f>IF(入力!$D$23="","",IFERROR(IF(ISNUMBER(入力!$AD$23),入力!$AD$23,DATEVALUE(入力!$AD$23)),""))</f>
        <v/>
      </c>
      <c r="AL21">
        <f>IF(入力!$D$23="","",IFERROR(IF(ISNUMBER(入力!$AF$23),入力!$AF$23,DATEVALUE(入力!$AF$23)),""))</f>
        <v/>
      </c>
    </row>
    <row r="22">
      <c r="A22" t="n">
        <v>20</v>
      </c>
      <c r="B22">
        <f>IF(入力!$D$24="","",IF(OR(反映項目!$B$4="×",入力!$D$24=""),"",入力!$D$24))</f>
        <v/>
      </c>
      <c r="C22">
        <f>IF(入力!$D$24="","",IF(OR(反映項目!$B$5="×",入力!$E$24=""),"",入力!$E$24))</f>
        <v/>
      </c>
      <c r="D22">
        <f>IF(入力!$D$24="","",IF(OR(反映項目!$B$6="×",N($AJ$22)=0),"",YEAR($AJ$22)-IF($AJ$22&gt;=DATE(2019,5,1),2018,IF($AJ$22&gt;=DATE(1989,1,8),1988,1925))))</f>
        <v/>
      </c>
      <c r="E22">
        <f>IF(入力!$D$24="","",IF(OR(反映項目!$B$6="×",N($AJ$22)=0),"",MONTH($AJ$22)))</f>
        <v/>
      </c>
      <c r="F22">
        <f>IF(入力!$D$24="","",IF(OR(反映項目!$B$6="×",N($AJ$22)=0),"",DAY($AJ$22)))</f>
        <v/>
      </c>
      <c r="G22">
        <f>IF(入力!$D$24="","",IF(OR(反映項目!$B$6="×",OR(N($AJ$22)=0,N(設定!$B$3)=0)),"",DATEDIF($AJ$22,設定!$B$3,"Y")))</f>
        <v/>
      </c>
      <c r="H22">
        <f>IF(入力!$D$24="","",IF(OR(反映項目!$B$7="×",入力!$H$24=""),"",IFERROR(TEXT(VALUE(SUBSTITUTE(入力!$H$24,"-","")),"000-0000"),入力!$H$24)))</f>
        <v/>
      </c>
      <c r="I22">
        <f>IF(入力!$D$24="","",IF(OR(反映項目!$B$8="×",入力!$I$24=""),"",入力!$I$24))</f>
        <v/>
      </c>
      <c r="J22">
        <f>IF(入力!$D$24="","",IF(OR(反映項目!$B$9="×",入力!$J$24=""),"",入力!$J$24))</f>
        <v/>
      </c>
      <c r="K22">
        <f>IF(入力!$D$24="","",IF(OR(反映項目!$B$10="×",入力!$K$24=""),"",IFERROR(TEXT(VALUE(SUBSTITUTE(入力!$K$24,"-","")),"000-0000"),入力!$K$24)))</f>
        <v/>
      </c>
      <c r="L22">
        <f>IF(入力!$D$24="","",IF(反映項目!$B$10="×","",IF(AND(入力!$K$24="",入力!$L$24=""),"同上",IF(入力!$L$24="","",入力!$L$24))))</f>
        <v/>
      </c>
      <c r="M22">
        <f>IF(入力!$D$24="","",IF(OR(反映項目!$B$10="×",入力!$M$24="",AND(入力!$K$24="",入力!$L$24="")),"",入力!$M$24))</f>
        <v/>
      </c>
      <c r="N22">
        <f>IF(入力!$D$24="","",設定!$B$4&amp;CHAR(10)&amp;IF(入力!$G$24="",設定!$B$5,入力!$G$24))</f>
        <v/>
      </c>
      <c r="O22">
        <f>IF(入力!$D$24="","",IF(反映項目!$B$11="×","",IFERROR(INDEX(資格集約!$H$231:$H$242,MATCH(1,資格集約!$G$231:$G$242,0)),"")))</f>
        <v/>
      </c>
      <c r="P22">
        <f>IF(入力!$D$24="","",IF(反映項目!$B$11="×","",IFERROR(INDEX(資格集約!$E$231:$E$242,MATCH(1,資格集約!$G$231:$G$242,0)),"")))</f>
        <v/>
      </c>
      <c r="Q22">
        <f>IF(入力!$D$24="","",IF(反映項目!$B$11="×","",IFERROR(INDEX(資格集約!$H$231:$H$242,MATCH(2,資格集約!$G$231:$G$242,0)),"")))</f>
        <v/>
      </c>
      <c r="R22">
        <f>IF(入力!$D$24="","",IF(反映項目!$B$11="×","",IFERROR(INDEX(資格集約!$E$231:$E$242,MATCH(2,資格集約!$G$231:$G$242,0)),"")))</f>
        <v/>
      </c>
      <c r="S22">
        <f>IF(入力!$D$24="","",IF(反映項目!$B$11="×","",IFERROR(INDEX(資格集約!$H$231:$H$242,MATCH(3,資格集約!$G$231:$G$242,0)),"")))</f>
        <v/>
      </c>
      <c r="T22">
        <f>IF(入力!$D$24="","",IF(反映項目!$B$11="×","",IFERROR(INDEX(資格集約!$E$231:$E$242,MATCH(3,資格集約!$G$231:$G$242,0)),"")))</f>
        <v/>
      </c>
      <c r="U22">
        <f>IF(入力!$D$24="","",IF(反映項目!$B$11="×","",IFERROR(INDEX(資格集約!$H$231:$H$242,MATCH(4,資格集約!$G$231:$G$242,0)),"")))</f>
        <v/>
      </c>
      <c r="V22">
        <f>IF(入力!$D$24="","",IF(反映項目!$B$11="×","",IFERROR(INDEX(資格集約!$E$231:$E$242,MATCH(4,資格集約!$G$231:$G$242,0)),"")))</f>
        <v/>
      </c>
      <c r="W22">
        <f>IF(入力!$D$24="","",IF(反映項目!$B$11="×","",IFERROR(INDEX(資格集約!$H$231:$H$242,MATCH(5,資格集約!$G$231:$G$242,0)),"")))</f>
        <v/>
      </c>
      <c r="X22">
        <f>IF(入力!$D$24="","",IF(反映項目!$B$11="×","",IFERROR(INDEX(資格集約!$E$231:$E$242,MATCH(5,資格集約!$G$231:$G$242,0)),"")))</f>
        <v/>
      </c>
      <c r="Y22">
        <f>IF(入力!$D$24="","",IF(OR(反映項目!$B$12="×",入力!$Z$24=""),"",入力!$Z$24))</f>
        <v/>
      </c>
      <c r="Z22">
        <f>IF(入力!$D$24="","",IF(反映項目!$B$13="×","",IF(入力!$AA$24="","",入力!$AA$24&amp;CHAR(10)))&amp;IF(反映項目!$B$14="×","",IF(入力!$AB$24="","",入力!$AB$24&amp;CHAR(10)))&amp;IF(反映項目!$B$15="×","",IF(入力!$AC$24="","",入力!$AC$24)))</f>
        <v/>
      </c>
      <c r="AA22">
        <f>IF(入力!$D$24="","",IF(OR(反映項目!$B$17="×",入力!$AH$24=""),"",入力!$AH$24))</f>
        <v/>
      </c>
      <c r="AB22">
        <f>IF(入力!$D$24="","",IF(OR(反映項目!$B$16="×",N($AK$22)=0),"",YEAR($AK$22)-IF($AK$22&gt;=DATE(2019,5,1),2018,1988)))</f>
        <v/>
      </c>
      <c r="AC22">
        <f>IF(入力!$D$24="","",IF(OR(反映項目!$B$16="×",N($AK$22)=0),"",MONTH($AK$22)))</f>
        <v/>
      </c>
      <c r="AD22">
        <f>IF(入力!$D$24="","",IF(OR(反映項目!$B$16="×",入力!$AE$24=""),"",入力!$AE$24))</f>
        <v/>
      </c>
      <c r="AE22">
        <f>IF(入力!$D$24="","",IF(OR(反映項目!$B$16="×",N($AL$22)=0),"",YEAR($AL$22)-IF($AL$22&gt;=DATE(2019,5,1),2018,1988)))</f>
        <v/>
      </c>
      <c r="AF22">
        <f>IF(入力!$D$24="","",IF(OR(反映項目!$B$16="×",N($AL$22)=0),"",MONTH($AL$22)))</f>
        <v/>
      </c>
      <c r="AG22">
        <f>IF(入力!$D$24="","",IF(OR(反映項目!$B$16="×",入力!$AG$24=""),"",入力!$AG$24))</f>
        <v/>
      </c>
      <c r="AJ22">
        <f>IF(入力!$D$24="","",IFERROR(IF(ISNUMBER(入力!$F$24),入力!$F$24,DATEVALUE(入力!$F$24)),""))</f>
        <v/>
      </c>
      <c r="AK22">
        <f>IF(入力!$D$24="","",IFERROR(IF(ISNUMBER(入力!$AD$24),入力!$AD$24,DATEVALUE(入力!$AD$24)),""))</f>
        <v/>
      </c>
      <c r="AL22">
        <f>IF(入力!$D$24="","",IFERROR(IF(ISNUMBER(入力!$AF$24),入力!$AF$24,DATEVALUE(入力!$AF$24)),""))</f>
        <v/>
      </c>
    </row>
    <row r="23">
      <c r="A23" t="n">
        <v>21</v>
      </c>
      <c r="B23">
        <f>IF(入力!$D$25="","",IF(OR(反映項目!$B$4="×",入力!$D$25=""),"",入力!$D$25))</f>
        <v/>
      </c>
      <c r="C23">
        <f>IF(入力!$D$25="","",IF(OR(反映項目!$B$5="×",入力!$E$25=""),"",入力!$E$25))</f>
        <v/>
      </c>
      <c r="D23">
        <f>IF(入力!$D$25="","",IF(OR(反映項目!$B$6="×",N($AJ$23)=0),"",YEAR($AJ$23)-IF($AJ$23&gt;=DATE(2019,5,1),2018,IF($AJ$23&gt;=DATE(1989,1,8),1988,1925))))</f>
        <v/>
      </c>
      <c r="E23">
        <f>IF(入力!$D$25="","",IF(OR(反映項目!$B$6="×",N($AJ$23)=0),"",MONTH($AJ$23)))</f>
        <v/>
      </c>
      <c r="F23">
        <f>IF(入力!$D$25="","",IF(OR(反映項目!$B$6="×",N($AJ$23)=0),"",DAY($AJ$23)))</f>
        <v/>
      </c>
      <c r="G23">
        <f>IF(入力!$D$25="","",IF(OR(反映項目!$B$6="×",OR(N($AJ$23)=0,N(設定!$B$3)=0)),"",DATEDIF($AJ$23,設定!$B$3,"Y")))</f>
        <v/>
      </c>
      <c r="H23">
        <f>IF(入力!$D$25="","",IF(OR(反映項目!$B$7="×",入力!$H$25=""),"",IFERROR(TEXT(VALUE(SUBSTITUTE(入力!$H$25,"-","")),"000-0000"),入力!$H$25)))</f>
        <v/>
      </c>
      <c r="I23">
        <f>IF(入力!$D$25="","",IF(OR(反映項目!$B$8="×",入力!$I$25=""),"",入力!$I$25))</f>
        <v/>
      </c>
      <c r="J23">
        <f>IF(入力!$D$25="","",IF(OR(反映項目!$B$9="×",入力!$J$25=""),"",入力!$J$25))</f>
        <v/>
      </c>
      <c r="K23">
        <f>IF(入力!$D$25="","",IF(OR(反映項目!$B$10="×",入力!$K$25=""),"",IFERROR(TEXT(VALUE(SUBSTITUTE(入力!$K$25,"-","")),"000-0000"),入力!$K$25)))</f>
        <v/>
      </c>
      <c r="L23">
        <f>IF(入力!$D$25="","",IF(反映項目!$B$10="×","",IF(AND(入力!$K$25="",入力!$L$25=""),"同上",IF(入力!$L$25="","",入力!$L$25))))</f>
        <v/>
      </c>
      <c r="M23">
        <f>IF(入力!$D$25="","",IF(OR(反映項目!$B$10="×",入力!$M$25="",AND(入力!$K$25="",入力!$L$25="")),"",入力!$M$25))</f>
        <v/>
      </c>
      <c r="N23">
        <f>IF(入力!$D$25="","",設定!$B$4&amp;CHAR(10)&amp;IF(入力!$G$25="",設定!$B$5,入力!$G$25))</f>
        <v/>
      </c>
      <c r="O23">
        <f>IF(入力!$D$25="","",IF(反映項目!$B$11="×","",IFERROR(INDEX(資格集約!$H$243:$H$254,MATCH(1,資格集約!$G$243:$G$254,0)),"")))</f>
        <v/>
      </c>
      <c r="P23">
        <f>IF(入力!$D$25="","",IF(反映項目!$B$11="×","",IFERROR(INDEX(資格集約!$E$243:$E$254,MATCH(1,資格集約!$G$243:$G$254,0)),"")))</f>
        <v/>
      </c>
      <c r="Q23">
        <f>IF(入力!$D$25="","",IF(反映項目!$B$11="×","",IFERROR(INDEX(資格集約!$H$243:$H$254,MATCH(2,資格集約!$G$243:$G$254,0)),"")))</f>
        <v/>
      </c>
      <c r="R23">
        <f>IF(入力!$D$25="","",IF(反映項目!$B$11="×","",IFERROR(INDEX(資格集約!$E$243:$E$254,MATCH(2,資格集約!$G$243:$G$254,0)),"")))</f>
        <v/>
      </c>
      <c r="S23">
        <f>IF(入力!$D$25="","",IF(反映項目!$B$11="×","",IFERROR(INDEX(資格集約!$H$243:$H$254,MATCH(3,資格集約!$G$243:$G$254,0)),"")))</f>
        <v/>
      </c>
      <c r="T23">
        <f>IF(入力!$D$25="","",IF(反映項目!$B$11="×","",IFERROR(INDEX(資格集約!$E$243:$E$254,MATCH(3,資格集約!$G$243:$G$254,0)),"")))</f>
        <v/>
      </c>
      <c r="U23">
        <f>IF(入力!$D$25="","",IF(反映項目!$B$11="×","",IFERROR(INDEX(資格集約!$H$243:$H$254,MATCH(4,資格集約!$G$243:$G$254,0)),"")))</f>
        <v/>
      </c>
      <c r="V23">
        <f>IF(入力!$D$25="","",IF(反映項目!$B$11="×","",IFERROR(INDEX(資格集約!$E$243:$E$254,MATCH(4,資格集約!$G$243:$G$254,0)),"")))</f>
        <v/>
      </c>
      <c r="W23">
        <f>IF(入力!$D$25="","",IF(反映項目!$B$11="×","",IFERROR(INDEX(資格集約!$H$243:$H$254,MATCH(5,資格集約!$G$243:$G$254,0)),"")))</f>
        <v/>
      </c>
      <c r="X23">
        <f>IF(入力!$D$25="","",IF(反映項目!$B$11="×","",IFERROR(INDEX(資格集約!$E$243:$E$254,MATCH(5,資格集約!$G$243:$G$254,0)),"")))</f>
        <v/>
      </c>
      <c r="Y23">
        <f>IF(入力!$D$25="","",IF(OR(反映項目!$B$12="×",入力!$Z$25=""),"",入力!$Z$25))</f>
        <v/>
      </c>
      <c r="Z23">
        <f>IF(入力!$D$25="","",IF(反映項目!$B$13="×","",IF(入力!$AA$25="","",入力!$AA$25&amp;CHAR(10)))&amp;IF(反映項目!$B$14="×","",IF(入力!$AB$25="","",入力!$AB$25&amp;CHAR(10)))&amp;IF(反映項目!$B$15="×","",IF(入力!$AC$25="","",入力!$AC$25)))</f>
        <v/>
      </c>
      <c r="AA23">
        <f>IF(入力!$D$25="","",IF(OR(反映項目!$B$17="×",入力!$AH$25=""),"",入力!$AH$25))</f>
        <v/>
      </c>
      <c r="AB23">
        <f>IF(入力!$D$25="","",IF(OR(反映項目!$B$16="×",N($AK$23)=0),"",YEAR($AK$23)-IF($AK$23&gt;=DATE(2019,5,1),2018,1988)))</f>
        <v/>
      </c>
      <c r="AC23">
        <f>IF(入力!$D$25="","",IF(OR(反映項目!$B$16="×",N($AK$23)=0),"",MONTH($AK$23)))</f>
        <v/>
      </c>
      <c r="AD23">
        <f>IF(入力!$D$25="","",IF(OR(反映項目!$B$16="×",入力!$AE$25=""),"",入力!$AE$25))</f>
        <v/>
      </c>
      <c r="AE23">
        <f>IF(入力!$D$25="","",IF(OR(反映項目!$B$16="×",N($AL$23)=0),"",YEAR($AL$23)-IF($AL$23&gt;=DATE(2019,5,1),2018,1988)))</f>
        <v/>
      </c>
      <c r="AF23">
        <f>IF(入力!$D$25="","",IF(OR(反映項目!$B$16="×",N($AL$23)=0),"",MONTH($AL$23)))</f>
        <v/>
      </c>
      <c r="AG23">
        <f>IF(入力!$D$25="","",IF(OR(反映項目!$B$16="×",入力!$AG$25=""),"",入力!$AG$25))</f>
        <v/>
      </c>
      <c r="AJ23">
        <f>IF(入力!$D$25="","",IFERROR(IF(ISNUMBER(入力!$F$25),入力!$F$25,DATEVALUE(入力!$F$25)),""))</f>
        <v/>
      </c>
      <c r="AK23">
        <f>IF(入力!$D$25="","",IFERROR(IF(ISNUMBER(入力!$AD$25),入力!$AD$25,DATEVALUE(入力!$AD$25)),""))</f>
        <v/>
      </c>
      <c r="AL23">
        <f>IF(入力!$D$25="","",IFERROR(IF(ISNUMBER(入力!$AF$25),入力!$AF$25,DATEVALUE(入力!$AF$25)),""))</f>
        <v/>
      </c>
    </row>
    <row r="24">
      <c r="A24" t="n">
        <v>22</v>
      </c>
      <c r="B24">
        <f>IF(入力!$D$26="","",IF(OR(反映項目!$B$4="×",入力!$D$26=""),"",入力!$D$26))</f>
        <v/>
      </c>
      <c r="C24">
        <f>IF(入力!$D$26="","",IF(OR(反映項目!$B$5="×",入力!$E$26=""),"",入力!$E$26))</f>
        <v/>
      </c>
      <c r="D24">
        <f>IF(入力!$D$26="","",IF(OR(反映項目!$B$6="×",N($AJ$24)=0),"",YEAR($AJ$24)-IF($AJ$24&gt;=DATE(2019,5,1),2018,IF($AJ$24&gt;=DATE(1989,1,8),1988,1925))))</f>
        <v/>
      </c>
      <c r="E24">
        <f>IF(入力!$D$26="","",IF(OR(反映項目!$B$6="×",N($AJ$24)=0),"",MONTH($AJ$24)))</f>
        <v/>
      </c>
      <c r="F24">
        <f>IF(入力!$D$26="","",IF(OR(反映項目!$B$6="×",N($AJ$24)=0),"",DAY($AJ$24)))</f>
        <v/>
      </c>
      <c r="G24">
        <f>IF(入力!$D$26="","",IF(OR(反映項目!$B$6="×",OR(N($AJ$24)=0,N(設定!$B$3)=0)),"",DATEDIF($AJ$24,設定!$B$3,"Y")))</f>
        <v/>
      </c>
      <c r="H24">
        <f>IF(入力!$D$26="","",IF(OR(反映項目!$B$7="×",入力!$H$26=""),"",IFERROR(TEXT(VALUE(SUBSTITUTE(入力!$H$26,"-","")),"000-0000"),入力!$H$26)))</f>
        <v/>
      </c>
      <c r="I24">
        <f>IF(入力!$D$26="","",IF(OR(反映項目!$B$8="×",入力!$I$26=""),"",入力!$I$26))</f>
        <v/>
      </c>
      <c r="J24">
        <f>IF(入力!$D$26="","",IF(OR(反映項目!$B$9="×",入力!$J$26=""),"",入力!$J$26))</f>
        <v/>
      </c>
      <c r="K24">
        <f>IF(入力!$D$26="","",IF(OR(反映項目!$B$10="×",入力!$K$26=""),"",IFERROR(TEXT(VALUE(SUBSTITUTE(入力!$K$26,"-","")),"000-0000"),入力!$K$26)))</f>
        <v/>
      </c>
      <c r="L24">
        <f>IF(入力!$D$26="","",IF(反映項目!$B$10="×","",IF(AND(入力!$K$26="",入力!$L$26=""),"同上",IF(入力!$L$26="","",入力!$L$26))))</f>
        <v/>
      </c>
      <c r="M24">
        <f>IF(入力!$D$26="","",IF(OR(反映項目!$B$10="×",入力!$M$26="",AND(入力!$K$26="",入力!$L$26="")),"",入力!$M$26))</f>
        <v/>
      </c>
      <c r="N24">
        <f>IF(入力!$D$26="","",設定!$B$4&amp;CHAR(10)&amp;IF(入力!$G$26="",設定!$B$5,入力!$G$26))</f>
        <v/>
      </c>
      <c r="O24">
        <f>IF(入力!$D$26="","",IF(反映項目!$B$11="×","",IFERROR(INDEX(資格集約!$H$255:$H$266,MATCH(1,資格集約!$G$255:$G$266,0)),"")))</f>
        <v/>
      </c>
      <c r="P24">
        <f>IF(入力!$D$26="","",IF(反映項目!$B$11="×","",IFERROR(INDEX(資格集約!$E$255:$E$266,MATCH(1,資格集約!$G$255:$G$266,0)),"")))</f>
        <v/>
      </c>
      <c r="Q24">
        <f>IF(入力!$D$26="","",IF(反映項目!$B$11="×","",IFERROR(INDEX(資格集約!$H$255:$H$266,MATCH(2,資格集約!$G$255:$G$266,0)),"")))</f>
        <v/>
      </c>
      <c r="R24">
        <f>IF(入力!$D$26="","",IF(反映項目!$B$11="×","",IFERROR(INDEX(資格集約!$E$255:$E$266,MATCH(2,資格集約!$G$255:$G$266,0)),"")))</f>
        <v/>
      </c>
      <c r="S24">
        <f>IF(入力!$D$26="","",IF(反映項目!$B$11="×","",IFERROR(INDEX(資格集約!$H$255:$H$266,MATCH(3,資格集約!$G$255:$G$266,0)),"")))</f>
        <v/>
      </c>
      <c r="T24">
        <f>IF(入力!$D$26="","",IF(反映項目!$B$11="×","",IFERROR(INDEX(資格集約!$E$255:$E$266,MATCH(3,資格集約!$G$255:$G$266,0)),"")))</f>
        <v/>
      </c>
      <c r="U24">
        <f>IF(入力!$D$26="","",IF(反映項目!$B$11="×","",IFERROR(INDEX(資格集約!$H$255:$H$266,MATCH(4,資格集約!$G$255:$G$266,0)),"")))</f>
        <v/>
      </c>
      <c r="V24">
        <f>IF(入力!$D$26="","",IF(反映項目!$B$11="×","",IFERROR(INDEX(資格集約!$E$255:$E$266,MATCH(4,資格集約!$G$255:$G$266,0)),"")))</f>
        <v/>
      </c>
      <c r="W24">
        <f>IF(入力!$D$26="","",IF(反映項目!$B$11="×","",IFERROR(INDEX(資格集約!$H$255:$H$266,MATCH(5,資格集約!$G$255:$G$266,0)),"")))</f>
        <v/>
      </c>
      <c r="X24">
        <f>IF(入力!$D$26="","",IF(反映項目!$B$11="×","",IFERROR(INDEX(資格集約!$E$255:$E$266,MATCH(5,資格集約!$G$255:$G$266,0)),"")))</f>
        <v/>
      </c>
      <c r="Y24">
        <f>IF(入力!$D$26="","",IF(OR(反映項目!$B$12="×",入力!$Z$26=""),"",入力!$Z$26))</f>
        <v/>
      </c>
      <c r="Z24">
        <f>IF(入力!$D$26="","",IF(反映項目!$B$13="×","",IF(入力!$AA$26="","",入力!$AA$26&amp;CHAR(10)))&amp;IF(反映項目!$B$14="×","",IF(入力!$AB$26="","",入力!$AB$26&amp;CHAR(10)))&amp;IF(反映項目!$B$15="×","",IF(入力!$AC$26="","",入力!$AC$26)))</f>
        <v/>
      </c>
      <c r="AA24">
        <f>IF(入力!$D$26="","",IF(OR(反映項目!$B$17="×",入力!$AH$26=""),"",入力!$AH$26))</f>
        <v/>
      </c>
      <c r="AB24">
        <f>IF(入力!$D$26="","",IF(OR(反映項目!$B$16="×",N($AK$24)=0),"",YEAR($AK$24)-IF($AK$24&gt;=DATE(2019,5,1),2018,1988)))</f>
        <v/>
      </c>
      <c r="AC24">
        <f>IF(入力!$D$26="","",IF(OR(反映項目!$B$16="×",N($AK$24)=0),"",MONTH($AK$24)))</f>
        <v/>
      </c>
      <c r="AD24">
        <f>IF(入力!$D$26="","",IF(OR(反映項目!$B$16="×",入力!$AE$26=""),"",入力!$AE$26))</f>
        <v/>
      </c>
      <c r="AE24">
        <f>IF(入力!$D$26="","",IF(OR(反映項目!$B$16="×",N($AL$24)=0),"",YEAR($AL$24)-IF($AL$24&gt;=DATE(2019,5,1),2018,1988)))</f>
        <v/>
      </c>
      <c r="AF24">
        <f>IF(入力!$D$26="","",IF(OR(反映項目!$B$16="×",N($AL$24)=0),"",MONTH($AL$24)))</f>
        <v/>
      </c>
      <c r="AG24">
        <f>IF(入力!$D$26="","",IF(OR(反映項目!$B$16="×",入力!$AG$26=""),"",入力!$AG$26))</f>
        <v/>
      </c>
      <c r="AJ24">
        <f>IF(入力!$D$26="","",IFERROR(IF(ISNUMBER(入力!$F$26),入力!$F$26,DATEVALUE(入力!$F$26)),""))</f>
        <v/>
      </c>
      <c r="AK24">
        <f>IF(入力!$D$26="","",IFERROR(IF(ISNUMBER(入力!$AD$26),入力!$AD$26,DATEVALUE(入力!$AD$26)),""))</f>
        <v/>
      </c>
      <c r="AL24">
        <f>IF(入力!$D$26="","",IFERROR(IF(ISNUMBER(入力!$AF$26),入力!$AF$26,DATEVALUE(入力!$AF$26)),""))</f>
        <v/>
      </c>
    </row>
    <row r="25">
      <c r="A25" t="n">
        <v>23</v>
      </c>
      <c r="B25">
        <f>IF(入力!$D$27="","",IF(OR(反映項目!$B$4="×",入力!$D$27=""),"",入力!$D$27))</f>
        <v/>
      </c>
      <c r="C25">
        <f>IF(入力!$D$27="","",IF(OR(反映項目!$B$5="×",入力!$E$27=""),"",入力!$E$27))</f>
        <v/>
      </c>
      <c r="D25">
        <f>IF(入力!$D$27="","",IF(OR(反映項目!$B$6="×",N($AJ$25)=0),"",YEAR($AJ$25)-IF($AJ$25&gt;=DATE(2019,5,1),2018,IF($AJ$25&gt;=DATE(1989,1,8),1988,1925))))</f>
        <v/>
      </c>
      <c r="E25">
        <f>IF(入力!$D$27="","",IF(OR(反映項目!$B$6="×",N($AJ$25)=0),"",MONTH($AJ$25)))</f>
        <v/>
      </c>
      <c r="F25">
        <f>IF(入力!$D$27="","",IF(OR(反映項目!$B$6="×",N($AJ$25)=0),"",DAY($AJ$25)))</f>
        <v/>
      </c>
      <c r="G25">
        <f>IF(入力!$D$27="","",IF(OR(反映項目!$B$6="×",OR(N($AJ$25)=0,N(設定!$B$3)=0)),"",DATEDIF($AJ$25,設定!$B$3,"Y")))</f>
        <v/>
      </c>
      <c r="H25">
        <f>IF(入力!$D$27="","",IF(OR(反映項目!$B$7="×",入力!$H$27=""),"",IFERROR(TEXT(VALUE(SUBSTITUTE(入力!$H$27,"-","")),"000-0000"),入力!$H$27)))</f>
        <v/>
      </c>
      <c r="I25">
        <f>IF(入力!$D$27="","",IF(OR(反映項目!$B$8="×",入力!$I$27=""),"",入力!$I$27))</f>
        <v/>
      </c>
      <c r="J25">
        <f>IF(入力!$D$27="","",IF(OR(反映項目!$B$9="×",入力!$J$27=""),"",入力!$J$27))</f>
        <v/>
      </c>
      <c r="K25">
        <f>IF(入力!$D$27="","",IF(OR(反映項目!$B$10="×",入力!$K$27=""),"",IFERROR(TEXT(VALUE(SUBSTITUTE(入力!$K$27,"-","")),"000-0000"),入力!$K$27)))</f>
        <v/>
      </c>
      <c r="L25">
        <f>IF(入力!$D$27="","",IF(反映項目!$B$10="×","",IF(AND(入力!$K$27="",入力!$L$27=""),"同上",IF(入力!$L$27="","",入力!$L$27))))</f>
        <v/>
      </c>
      <c r="M25">
        <f>IF(入力!$D$27="","",IF(OR(反映項目!$B$10="×",入力!$M$27="",AND(入力!$K$27="",入力!$L$27="")),"",入力!$M$27))</f>
        <v/>
      </c>
      <c r="N25">
        <f>IF(入力!$D$27="","",設定!$B$4&amp;CHAR(10)&amp;IF(入力!$G$27="",設定!$B$5,入力!$G$27))</f>
        <v/>
      </c>
      <c r="O25">
        <f>IF(入力!$D$27="","",IF(反映項目!$B$11="×","",IFERROR(INDEX(資格集約!$H$267:$H$278,MATCH(1,資格集約!$G$267:$G$278,0)),"")))</f>
        <v/>
      </c>
      <c r="P25">
        <f>IF(入力!$D$27="","",IF(反映項目!$B$11="×","",IFERROR(INDEX(資格集約!$E$267:$E$278,MATCH(1,資格集約!$G$267:$G$278,0)),"")))</f>
        <v/>
      </c>
      <c r="Q25">
        <f>IF(入力!$D$27="","",IF(反映項目!$B$11="×","",IFERROR(INDEX(資格集約!$H$267:$H$278,MATCH(2,資格集約!$G$267:$G$278,0)),"")))</f>
        <v/>
      </c>
      <c r="R25">
        <f>IF(入力!$D$27="","",IF(反映項目!$B$11="×","",IFERROR(INDEX(資格集約!$E$267:$E$278,MATCH(2,資格集約!$G$267:$G$278,0)),"")))</f>
        <v/>
      </c>
      <c r="S25">
        <f>IF(入力!$D$27="","",IF(反映項目!$B$11="×","",IFERROR(INDEX(資格集約!$H$267:$H$278,MATCH(3,資格集約!$G$267:$G$278,0)),"")))</f>
        <v/>
      </c>
      <c r="T25">
        <f>IF(入力!$D$27="","",IF(反映項目!$B$11="×","",IFERROR(INDEX(資格集約!$E$267:$E$278,MATCH(3,資格集約!$G$267:$G$278,0)),"")))</f>
        <v/>
      </c>
      <c r="U25">
        <f>IF(入力!$D$27="","",IF(反映項目!$B$11="×","",IFERROR(INDEX(資格集約!$H$267:$H$278,MATCH(4,資格集約!$G$267:$G$278,0)),"")))</f>
        <v/>
      </c>
      <c r="V25">
        <f>IF(入力!$D$27="","",IF(反映項目!$B$11="×","",IFERROR(INDEX(資格集約!$E$267:$E$278,MATCH(4,資格集約!$G$267:$G$278,0)),"")))</f>
        <v/>
      </c>
      <c r="W25">
        <f>IF(入力!$D$27="","",IF(反映項目!$B$11="×","",IFERROR(INDEX(資格集約!$H$267:$H$278,MATCH(5,資格集約!$G$267:$G$278,0)),"")))</f>
        <v/>
      </c>
      <c r="X25">
        <f>IF(入力!$D$27="","",IF(反映項目!$B$11="×","",IFERROR(INDEX(資格集約!$E$267:$E$278,MATCH(5,資格集約!$G$267:$G$278,0)),"")))</f>
        <v/>
      </c>
      <c r="Y25">
        <f>IF(入力!$D$27="","",IF(OR(反映項目!$B$12="×",入力!$Z$27=""),"",入力!$Z$27))</f>
        <v/>
      </c>
      <c r="Z25">
        <f>IF(入力!$D$27="","",IF(反映項目!$B$13="×","",IF(入力!$AA$27="","",入力!$AA$27&amp;CHAR(10)))&amp;IF(反映項目!$B$14="×","",IF(入力!$AB$27="","",入力!$AB$27&amp;CHAR(10)))&amp;IF(反映項目!$B$15="×","",IF(入力!$AC$27="","",入力!$AC$27)))</f>
        <v/>
      </c>
      <c r="AA25">
        <f>IF(入力!$D$27="","",IF(OR(反映項目!$B$17="×",入力!$AH$27=""),"",入力!$AH$27))</f>
        <v/>
      </c>
      <c r="AB25">
        <f>IF(入力!$D$27="","",IF(OR(反映項目!$B$16="×",N($AK$25)=0),"",YEAR($AK$25)-IF($AK$25&gt;=DATE(2019,5,1),2018,1988)))</f>
        <v/>
      </c>
      <c r="AC25">
        <f>IF(入力!$D$27="","",IF(OR(反映項目!$B$16="×",N($AK$25)=0),"",MONTH($AK$25)))</f>
        <v/>
      </c>
      <c r="AD25">
        <f>IF(入力!$D$27="","",IF(OR(反映項目!$B$16="×",入力!$AE$27=""),"",入力!$AE$27))</f>
        <v/>
      </c>
      <c r="AE25">
        <f>IF(入力!$D$27="","",IF(OR(反映項目!$B$16="×",N($AL$25)=0),"",YEAR($AL$25)-IF($AL$25&gt;=DATE(2019,5,1),2018,1988)))</f>
        <v/>
      </c>
      <c r="AF25">
        <f>IF(入力!$D$27="","",IF(OR(反映項目!$B$16="×",N($AL$25)=0),"",MONTH($AL$25)))</f>
        <v/>
      </c>
      <c r="AG25">
        <f>IF(入力!$D$27="","",IF(OR(反映項目!$B$16="×",入力!$AG$27=""),"",入力!$AG$27))</f>
        <v/>
      </c>
      <c r="AJ25">
        <f>IF(入力!$D$27="","",IFERROR(IF(ISNUMBER(入力!$F$27),入力!$F$27,DATEVALUE(入力!$F$27)),""))</f>
        <v/>
      </c>
      <c r="AK25">
        <f>IF(入力!$D$27="","",IFERROR(IF(ISNUMBER(入力!$AD$27),入力!$AD$27,DATEVALUE(入力!$AD$27)),""))</f>
        <v/>
      </c>
      <c r="AL25">
        <f>IF(入力!$D$27="","",IFERROR(IF(ISNUMBER(入力!$AF$27),入力!$AF$27,DATEVALUE(入力!$AF$27)),""))</f>
        <v/>
      </c>
    </row>
    <row r="26">
      <c r="A26" t="n">
        <v>24</v>
      </c>
      <c r="B26">
        <f>IF(入力!$D$28="","",IF(OR(反映項目!$B$4="×",入力!$D$28=""),"",入力!$D$28))</f>
        <v/>
      </c>
      <c r="C26">
        <f>IF(入力!$D$28="","",IF(OR(反映項目!$B$5="×",入力!$E$28=""),"",入力!$E$28))</f>
        <v/>
      </c>
      <c r="D26">
        <f>IF(入力!$D$28="","",IF(OR(反映項目!$B$6="×",N($AJ$26)=0),"",YEAR($AJ$26)-IF($AJ$26&gt;=DATE(2019,5,1),2018,IF($AJ$26&gt;=DATE(1989,1,8),1988,1925))))</f>
        <v/>
      </c>
      <c r="E26">
        <f>IF(入力!$D$28="","",IF(OR(反映項目!$B$6="×",N($AJ$26)=0),"",MONTH($AJ$26)))</f>
        <v/>
      </c>
      <c r="F26">
        <f>IF(入力!$D$28="","",IF(OR(反映項目!$B$6="×",N($AJ$26)=0),"",DAY($AJ$26)))</f>
        <v/>
      </c>
      <c r="G26">
        <f>IF(入力!$D$28="","",IF(OR(反映項目!$B$6="×",OR(N($AJ$26)=0,N(設定!$B$3)=0)),"",DATEDIF($AJ$26,設定!$B$3,"Y")))</f>
        <v/>
      </c>
      <c r="H26">
        <f>IF(入力!$D$28="","",IF(OR(反映項目!$B$7="×",入力!$H$28=""),"",IFERROR(TEXT(VALUE(SUBSTITUTE(入力!$H$28,"-","")),"000-0000"),入力!$H$28)))</f>
        <v/>
      </c>
      <c r="I26">
        <f>IF(入力!$D$28="","",IF(OR(反映項目!$B$8="×",入力!$I$28=""),"",入力!$I$28))</f>
        <v/>
      </c>
      <c r="J26">
        <f>IF(入力!$D$28="","",IF(OR(反映項目!$B$9="×",入力!$J$28=""),"",入力!$J$28))</f>
        <v/>
      </c>
      <c r="K26">
        <f>IF(入力!$D$28="","",IF(OR(反映項目!$B$10="×",入力!$K$28=""),"",IFERROR(TEXT(VALUE(SUBSTITUTE(入力!$K$28,"-","")),"000-0000"),入力!$K$28)))</f>
        <v/>
      </c>
      <c r="L26">
        <f>IF(入力!$D$28="","",IF(反映項目!$B$10="×","",IF(AND(入力!$K$28="",入力!$L$28=""),"同上",IF(入力!$L$28="","",入力!$L$28))))</f>
        <v/>
      </c>
      <c r="M26">
        <f>IF(入力!$D$28="","",IF(OR(反映項目!$B$10="×",入力!$M$28="",AND(入力!$K$28="",入力!$L$28="")),"",入力!$M$28))</f>
        <v/>
      </c>
      <c r="N26">
        <f>IF(入力!$D$28="","",設定!$B$4&amp;CHAR(10)&amp;IF(入力!$G$28="",設定!$B$5,入力!$G$28))</f>
        <v/>
      </c>
      <c r="O26">
        <f>IF(入力!$D$28="","",IF(反映項目!$B$11="×","",IFERROR(INDEX(資格集約!$H$279:$H$290,MATCH(1,資格集約!$G$279:$G$290,0)),"")))</f>
        <v/>
      </c>
      <c r="P26">
        <f>IF(入力!$D$28="","",IF(反映項目!$B$11="×","",IFERROR(INDEX(資格集約!$E$279:$E$290,MATCH(1,資格集約!$G$279:$G$290,0)),"")))</f>
        <v/>
      </c>
      <c r="Q26">
        <f>IF(入力!$D$28="","",IF(反映項目!$B$11="×","",IFERROR(INDEX(資格集約!$H$279:$H$290,MATCH(2,資格集約!$G$279:$G$290,0)),"")))</f>
        <v/>
      </c>
      <c r="R26">
        <f>IF(入力!$D$28="","",IF(反映項目!$B$11="×","",IFERROR(INDEX(資格集約!$E$279:$E$290,MATCH(2,資格集約!$G$279:$G$290,0)),"")))</f>
        <v/>
      </c>
      <c r="S26">
        <f>IF(入力!$D$28="","",IF(反映項目!$B$11="×","",IFERROR(INDEX(資格集約!$H$279:$H$290,MATCH(3,資格集約!$G$279:$G$290,0)),"")))</f>
        <v/>
      </c>
      <c r="T26">
        <f>IF(入力!$D$28="","",IF(反映項目!$B$11="×","",IFERROR(INDEX(資格集約!$E$279:$E$290,MATCH(3,資格集約!$G$279:$G$290,0)),"")))</f>
        <v/>
      </c>
      <c r="U26">
        <f>IF(入力!$D$28="","",IF(反映項目!$B$11="×","",IFERROR(INDEX(資格集約!$H$279:$H$290,MATCH(4,資格集約!$G$279:$G$290,0)),"")))</f>
        <v/>
      </c>
      <c r="V26">
        <f>IF(入力!$D$28="","",IF(反映項目!$B$11="×","",IFERROR(INDEX(資格集約!$E$279:$E$290,MATCH(4,資格集約!$G$279:$G$290,0)),"")))</f>
        <v/>
      </c>
      <c r="W26">
        <f>IF(入力!$D$28="","",IF(反映項目!$B$11="×","",IFERROR(INDEX(資格集約!$H$279:$H$290,MATCH(5,資格集約!$G$279:$G$290,0)),"")))</f>
        <v/>
      </c>
      <c r="X26">
        <f>IF(入力!$D$28="","",IF(反映項目!$B$11="×","",IFERROR(INDEX(資格集約!$E$279:$E$290,MATCH(5,資格集約!$G$279:$G$290,0)),"")))</f>
        <v/>
      </c>
      <c r="Y26">
        <f>IF(入力!$D$28="","",IF(OR(反映項目!$B$12="×",入力!$Z$28=""),"",入力!$Z$28))</f>
        <v/>
      </c>
      <c r="Z26">
        <f>IF(入力!$D$28="","",IF(反映項目!$B$13="×","",IF(入力!$AA$28="","",入力!$AA$28&amp;CHAR(10)))&amp;IF(反映項目!$B$14="×","",IF(入力!$AB$28="","",入力!$AB$28&amp;CHAR(10)))&amp;IF(反映項目!$B$15="×","",IF(入力!$AC$28="","",入力!$AC$28)))</f>
        <v/>
      </c>
      <c r="AA26">
        <f>IF(入力!$D$28="","",IF(OR(反映項目!$B$17="×",入力!$AH$28=""),"",入力!$AH$28))</f>
        <v/>
      </c>
      <c r="AB26">
        <f>IF(入力!$D$28="","",IF(OR(反映項目!$B$16="×",N($AK$26)=0),"",YEAR($AK$26)-IF($AK$26&gt;=DATE(2019,5,1),2018,1988)))</f>
        <v/>
      </c>
      <c r="AC26">
        <f>IF(入力!$D$28="","",IF(OR(反映項目!$B$16="×",N($AK$26)=0),"",MONTH($AK$26)))</f>
        <v/>
      </c>
      <c r="AD26">
        <f>IF(入力!$D$28="","",IF(OR(反映項目!$B$16="×",入力!$AE$28=""),"",入力!$AE$28))</f>
        <v/>
      </c>
      <c r="AE26">
        <f>IF(入力!$D$28="","",IF(OR(反映項目!$B$16="×",N($AL$26)=0),"",YEAR($AL$26)-IF($AL$26&gt;=DATE(2019,5,1),2018,1988)))</f>
        <v/>
      </c>
      <c r="AF26">
        <f>IF(入力!$D$28="","",IF(OR(反映項目!$B$16="×",N($AL$26)=0),"",MONTH($AL$26)))</f>
        <v/>
      </c>
      <c r="AG26">
        <f>IF(入力!$D$28="","",IF(OR(反映項目!$B$16="×",入力!$AG$28=""),"",入力!$AG$28))</f>
        <v/>
      </c>
      <c r="AJ26">
        <f>IF(入力!$D$28="","",IFERROR(IF(ISNUMBER(入力!$F$28),入力!$F$28,DATEVALUE(入力!$F$28)),""))</f>
        <v/>
      </c>
      <c r="AK26">
        <f>IF(入力!$D$28="","",IFERROR(IF(ISNUMBER(入力!$AD$28),入力!$AD$28,DATEVALUE(入力!$AD$28)),""))</f>
        <v/>
      </c>
      <c r="AL26">
        <f>IF(入力!$D$28="","",IFERROR(IF(ISNUMBER(入力!$AF$28),入力!$AF$28,DATEVALUE(入力!$AF$28)),""))</f>
        <v/>
      </c>
    </row>
    <row r="27">
      <c r="A27" t="n">
        <v>25</v>
      </c>
      <c r="B27">
        <f>IF(入力!$D$29="","",IF(OR(反映項目!$B$4="×",入力!$D$29=""),"",入力!$D$29))</f>
        <v/>
      </c>
      <c r="C27">
        <f>IF(入力!$D$29="","",IF(OR(反映項目!$B$5="×",入力!$E$29=""),"",入力!$E$29))</f>
        <v/>
      </c>
      <c r="D27">
        <f>IF(入力!$D$29="","",IF(OR(反映項目!$B$6="×",N($AJ$27)=0),"",YEAR($AJ$27)-IF($AJ$27&gt;=DATE(2019,5,1),2018,IF($AJ$27&gt;=DATE(1989,1,8),1988,1925))))</f>
        <v/>
      </c>
      <c r="E27">
        <f>IF(入力!$D$29="","",IF(OR(反映項目!$B$6="×",N($AJ$27)=0),"",MONTH($AJ$27)))</f>
        <v/>
      </c>
      <c r="F27">
        <f>IF(入力!$D$29="","",IF(OR(反映項目!$B$6="×",N($AJ$27)=0),"",DAY($AJ$27)))</f>
        <v/>
      </c>
      <c r="G27">
        <f>IF(入力!$D$29="","",IF(OR(反映項目!$B$6="×",OR(N($AJ$27)=0,N(設定!$B$3)=0)),"",DATEDIF($AJ$27,設定!$B$3,"Y")))</f>
        <v/>
      </c>
      <c r="H27">
        <f>IF(入力!$D$29="","",IF(OR(反映項目!$B$7="×",入力!$H$29=""),"",IFERROR(TEXT(VALUE(SUBSTITUTE(入力!$H$29,"-","")),"000-0000"),入力!$H$29)))</f>
        <v/>
      </c>
      <c r="I27">
        <f>IF(入力!$D$29="","",IF(OR(反映項目!$B$8="×",入力!$I$29=""),"",入力!$I$29))</f>
        <v/>
      </c>
      <c r="J27">
        <f>IF(入力!$D$29="","",IF(OR(反映項目!$B$9="×",入力!$J$29=""),"",入力!$J$29))</f>
        <v/>
      </c>
      <c r="K27">
        <f>IF(入力!$D$29="","",IF(OR(反映項目!$B$10="×",入力!$K$29=""),"",IFERROR(TEXT(VALUE(SUBSTITUTE(入力!$K$29,"-","")),"000-0000"),入力!$K$29)))</f>
        <v/>
      </c>
      <c r="L27">
        <f>IF(入力!$D$29="","",IF(反映項目!$B$10="×","",IF(AND(入力!$K$29="",入力!$L$29=""),"同上",IF(入力!$L$29="","",入力!$L$29))))</f>
        <v/>
      </c>
      <c r="M27">
        <f>IF(入力!$D$29="","",IF(OR(反映項目!$B$10="×",入力!$M$29="",AND(入力!$K$29="",入力!$L$29="")),"",入力!$M$29))</f>
        <v/>
      </c>
      <c r="N27">
        <f>IF(入力!$D$29="","",設定!$B$4&amp;CHAR(10)&amp;IF(入力!$G$29="",設定!$B$5,入力!$G$29))</f>
        <v/>
      </c>
      <c r="O27">
        <f>IF(入力!$D$29="","",IF(反映項目!$B$11="×","",IFERROR(INDEX(資格集約!$H$291:$H$302,MATCH(1,資格集約!$G$291:$G$302,0)),"")))</f>
        <v/>
      </c>
      <c r="P27">
        <f>IF(入力!$D$29="","",IF(反映項目!$B$11="×","",IFERROR(INDEX(資格集約!$E$291:$E$302,MATCH(1,資格集約!$G$291:$G$302,0)),"")))</f>
        <v/>
      </c>
      <c r="Q27">
        <f>IF(入力!$D$29="","",IF(反映項目!$B$11="×","",IFERROR(INDEX(資格集約!$H$291:$H$302,MATCH(2,資格集約!$G$291:$G$302,0)),"")))</f>
        <v/>
      </c>
      <c r="R27">
        <f>IF(入力!$D$29="","",IF(反映項目!$B$11="×","",IFERROR(INDEX(資格集約!$E$291:$E$302,MATCH(2,資格集約!$G$291:$G$302,0)),"")))</f>
        <v/>
      </c>
      <c r="S27">
        <f>IF(入力!$D$29="","",IF(反映項目!$B$11="×","",IFERROR(INDEX(資格集約!$H$291:$H$302,MATCH(3,資格集約!$G$291:$G$302,0)),"")))</f>
        <v/>
      </c>
      <c r="T27">
        <f>IF(入力!$D$29="","",IF(反映項目!$B$11="×","",IFERROR(INDEX(資格集約!$E$291:$E$302,MATCH(3,資格集約!$G$291:$G$302,0)),"")))</f>
        <v/>
      </c>
      <c r="U27">
        <f>IF(入力!$D$29="","",IF(反映項目!$B$11="×","",IFERROR(INDEX(資格集約!$H$291:$H$302,MATCH(4,資格集約!$G$291:$G$302,0)),"")))</f>
        <v/>
      </c>
      <c r="V27">
        <f>IF(入力!$D$29="","",IF(反映項目!$B$11="×","",IFERROR(INDEX(資格集約!$E$291:$E$302,MATCH(4,資格集約!$G$291:$G$302,0)),"")))</f>
        <v/>
      </c>
      <c r="W27">
        <f>IF(入力!$D$29="","",IF(反映項目!$B$11="×","",IFERROR(INDEX(資格集約!$H$291:$H$302,MATCH(5,資格集約!$G$291:$G$302,0)),"")))</f>
        <v/>
      </c>
      <c r="X27">
        <f>IF(入力!$D$29="","",IF(反映項目!$B$11="×","",IFERROR(INDEX(資格集約!$E$291:$E$302,MATCH(5,資格集約!$G$291:$G$302,0)),"")))</f>
        <v/>
      </c>
      <c r="Y27">
        <f>IF(入力!$D$29="","",IF(OR(反映項目!$B$12="×",入力!$Z$29=""),"",入力!$Z$29))</f>
        <v/>
      </c>
      <c r="Z27">
        <f>IF(入力!$D$29="","",IF(反映項目!$B$13="×","",IF(入力!$AA$29="","",入力!$AA$29&amp;CHAR(10)))&amp;IF(反映項目!$B$14="×","",IF(入力!$AB$29="","",入力!$AB$29&amp;CHAR(10)))&amp;IF(反映項目!$B$15="×","",IF(入力!$AC$29="","",入力!$AC$29)))</f>
        <v/>
      </c>
      <c r="AA27">
        <f>IF(入力!$D$29="","",IF(OR(反映項目!$B$17="×",入力!$AH$29=""),"",入力!$AH$29))</f>
        <v/>
      </c>
      <c r="AB27">
        <f>IF(入力!$D$29="","",IF(OR(反映項目!$B$16="×",N($AK$27)=0),"",YEAR($AK$27)-IF($AK$27&gt;=DATE(2019,5,1),2018,1988)))</f>
        <v/>
      </c>
      <c r="AC27">
        <f>IF(入力!$D$29="","",IF(OR(反映項目!$B$16="×",N($AK$27)=0),"",MONTH($AK$27)))</f>
        <v/>
      </c>
      <c r="AD27">
        <f>IF(入力!$D$29="","",IF(OR(反映項目!$B$16="×",入力!$AE$29=""),"",入力!$AE$29))</f>
        <v/>
      </c>
      <c r="AE27">
        <f>IF(入力!$D$29="","",IF(OR(反映項目!$B$16="×",N($AL$27)=0),"",YEAR($AL$27)-IF($AL$27&gt;=DATE(2019,5,1),2018,1988)))</f>
        <v/>
      </c>
      <c r="AF27">
        <f>IF(入力!$D$29="","",IF(OR(反映項目!$B$16="×",N($AL$27)=0),"",MONTH($AL$27)))</f>
        <v/>
      </c>
      <c r="AG27">
        <f>IF(入力!$D$29="","",IF(OR(反映項目!$B$16="×",入力!$AG$29=""),"",入力!$AG$29))</f>
        <v/>
      </c>
      <c r="AJ27">
        <f>IF(入力!$D$29="","",IFERROR(IF(ISNUMBER(入力!$F$29),入力!$F$29,DATEVALUE(入力!$F$29)),""))</f>
        <v/>
      </c>
      <c r="AK27">
        <f>IF(入力!$D$29="","",IFERROR(IF(ISNUMBER(入力!$AD$29),入力!$AD$29,DATEVALUE(入力!$AD$29)),""))</f>
        <v/>
      </c>
      <c r="AL27">
        <f>IF(入力!$D$29="","",IFERROR(IF(ISNUMBER(入力!$AF$29),入力!$AF$29,DATEVALUE(入力!$AF$29)),""))</f>
        <v/>
      </c>
    </row>
    <row r="28">
      <c r="A28" t="n">
        <v>26</v>
      </c>
      <c r="B28">
        <f>IF(入力!$D$30="","",IF(OR(反映項目!$B$4="×",入力!$D$30=""),"",入力!$D$30))</f>
        <v/>
      </c>
      <c r="C28">
        <f>IF(入力!$D$30="","",IF(OR(反映項目!$B$5="×",入力!$E$30=""),"",入力!$E$30))</f>
        <v/>
      </c>
      <c r="D28">
        <f>IF(入力!$D$30="","",IF(OR(反映項目!$B$6="×",N($AJ$28)=0),"",YEAR($AJ$28)-IF($AJ$28&gt;=DATE(2019,5,1),2018,IF($AJ$28&gt;=DATE(1989,1,8),1988,1925))))</f>
        <v/>
      </c>
      <c r="E28">
        <f>IF(入力!$D$30="","",IF(OR(反映項目!$B$6="×",N($AJ$28)=0),"",MONTH($AJ$28)))</f>
        <v/>
      </c>
      <c r="F28">
        <f>IF(入力!$D$30="","",IF(OR(反映項目!$B$6="×",N($AJ$28)=0),"",DAY($AJ$28)))</f>
        <v/>
      </c>
      <c r="G28">
        <f>IF(入力!$D$30="","",IF(OR(反映項目!$B$6="×",OR(N($AJ$28)=0,N(設定!$B$3)=0)),"",DATEDIF($AJ$28,設定!$B$3,"Y")))</f>
        <v/>
      </c>
      <c r="H28">
        <f>IF(入力!$D$30="","",IF(OR(反映項目!$B$7="×",入力!$H$30=""),"",IFERROR(TEXT(VALUE(SUBSTITUTE(入力!$H$30,"-","")),"000-0000"),入力!$H$30)))</f>
        <v/>
      </c>
      <c r="I28">
        <f>IF(入力!$D$30="","",IF(OR(反映項目!$B$8="×",入力!$I$30=""),"",入力!$I$30))</f>
        <v/>
      </c>
      <c r="J28">
        <f>IF(入力!$D$30="","",IF(OR(反映項目!$B$9="×",入力!$J$30=""),"",入力!$J$30))</f>
        <v/>
      </c>
      <c r="K28">
        <f>IF(入力!$D$30="","",IF(OR(反映項目!$B$10="×",入力!$K$30=""),"",IFERROR(TEXT(VALUE(SUBSTITUTE(入力!$K$30,"-","")),"000-0000"),入力!$K$30)))</f>
        <v/>
      </c>
      <c r="L28">
        <f>IF(入力!$D$30="","",IF(反映項目!$B$10="×","",IF(AND(入力!$K$30="",入力!$L$30=""),"同上",IF(入力!$L$30="","",入力!$L$30))))</f>
        <v/>
      </c>
      <c r="M28">
        <f>IF(入力!$D$30="","",IF(OR(反映項目!$B$10="×",入力!$M$30="",AND(入力!$K$30="",入力!$L$30="")),"",入力!$M$30))</f>
        <v/>
      </c>
      <c r="N28">
        <f>IF(入力!$D$30="","",設定!$B$4&amp;CHAR(10)&amp;IF(入力!$G$30="",設定!$B$5,入力!$G$30))</f>
        <v/>
      </c>
      <c r="O28">
        <f>IF(入力!$D$30="","",IF(反映項目!$B$11="×","",IFERROR(INDEX(資格集約!$H$303:$H$314,MATCH(1,資格集約!$G$303:$G$314,0)),"")))</f>
        <v/>
      </c>
      <c r="P28">
        <f>IF(入力!$D$30="","",IF(反映項目!$B$11="×","",IFERROR(INDEX(資格集約!$E$303:$E$314,MATCH(1,資格集約!$G$303:$G$314,0)),"")))</f>
        <v/>
      </c>
      <c r="Q28">
        <f>IF(入力!$D$30="","",IF(反映項目!$B$11="×","",IFERROR(INDEX(資格集約!$H$303:$H$314,MATCH(2,資格集約!$G$303:$G$314,0)),"")))</f>
        <v/>
      </c>
      <c r="R28">
        <f>IF(入力!$D$30="","",IF(反映項目!$B$11="×","",IFERROR(INDEX(資格集約!$E$303:$E$314,MATCH(2,資格集約!$G$303:$G$314,0)),"")))</f>
        <v/>
      </c>
      <c r="S28">
        <f>IF(入力!$D$30="","",IF(反映項目!$B$11="×","",IFERROR(INDEX(資格集約!$H$303:$H$314,MATCH(3,資格集約!$G$303:$G$314,0)),"")))</f>
        <v/>
      </c>
      <c r="T28">
        <f>IF(入力!$D$30="","",IF(反映項目!$B$11="×","",IFERROR(INDEX(資格集約!$E$303:$E$314,MATCH(3,資格集約!$G$303:$G$314,0)),"")))</f>
        <v/>
      </c>
      <c r="U28">
        <f>IF(入力!$D$30="","",IF(反映項目!$B$11="×","",IFERROR(INDEX(資格集約!$H$303:$H$314,MATCH(4,資格集約!$G$303:$G$314,0)),"")))</f>
        <v/>
      </c>
      <c r="V28">
        <f>IF(入力!$D$30="","",IF(反映項目!$B$11="×","",IFERROR(INDEX(資格集約!$E$303:$E$314,MATCH(4,資格集約!$G$303:$G$314,0)),"")))</f>
        <v/>
      </c>
      <c r="W28">
        <f>IF(入力!$D$30="","",IF(反映項目!$B$11="×","",IFERROR(INDEX(資格集約!$H$303:$H$314,MATCH(5,資格集約!$G$303:$G$314,0)),"")))</f>
        <v/>
      </c>
      <c r="X28">
        <f>IF(入力!$D$30="","",IF(反映項目!$B$11="×","",IFERROR(INDEX(資格集約!$E$303:$E$314,MATCH(5,資格集約!$G$303:$G$314,0)),"")))</f>
        <v/>
      </c>
      <c r="Y28">
        <f>IF(入力!$D$30="","",IF(OR(反映項目!$B$12="×",入力!$Z$30=""),"",入力!$Z$30))</f>
        <v/>
      </c>
      <c r="Z28">
        <f>IF(入力!$D$30="","",IF(反映項目!$B$13="×","",IF(入力!$AA$30="","",入力!$AA$30&amp;CHAR(10)))&amp;IF(反映項目!$B$14="×","",IF(入力!$AB$30="","",入力!$AB$30&amp;CHAR(10)))&amp;IF(反映項目!$B$15="×","",IF(入力!$AC$30="","",入力!$AC$30)))</f>
        <v/>
      </c>
      <c r="AA28">
        <f>IF(入力!$D$30="","",IF(OR(反映項目!$B$17="×",入力!$AH$30=""),"",入力!$AH$30))</f>
        <v/>
      </c>
      <c r="AB28">
        <f>IF(入力!$D$30="","",IF(OR(反映項目!$B$16="×",N($AK$28)=0),"",YEAR($AK$28)-IF($AK$28&gt;=DATE(2019,5,1),2018,1988)))</f>
        <v/>
      </c>
      <c r="AC28">
        <f>IF(入力!$D$30="","",IF(OR(反映項目!$B$16="×",N($AK$28)=0),"",MONTH($AK$28)))</f>
        <v/>
      </c>
      <c r="AD28">
        <f>IF(入力!$D$30="","",IF(OR(反映項目!$B$16="×",入力!$AE$30=""),"",入力!$AE$30))</f>
        <v/>
      </c>
      <c r="AE28">
        <f>IF(入力!$D$30="","",IF(OR(反映項目!$B$16="×",N($AL$28)=0),"",YEAR($AL$28)-IF($AL$28&gt;=DATE(2019,5,1),2018,1988)))</f>
        <v/>
      </c>
      <c r="AF28">
        <f>IF(入力!$D$30="","",IF(OR(反映項目!$B$16="×",N($AL$28)=0),"",MONTH($AL$28)))</f>
        <v/>
      </c>
      <c r="AG28">
        <f>IF(入力!$D$30="","",IF(OR(反映項目!$B$16="×",入力!$AG$30=""),"",入力!$AG$30))</f>
        <v/>
      </c>
      <c r="AJ28">
        <f>IF(入力!$D$30="","",IFERROR(IF(ISNUMBER(入力!$F$30),入力!$F$30,DATEVALUE(入力!$F$30)),""))</f>
        <v/>
      </c>
      <c r="AK28">
        <f>IF(入力!$D$30="","",IFERROR(IF(ISNUMBER(入力!$AD$30),入力!$AD$30,DATEVALUE(入力!$AD$30)),""))</f>
        <v/>
      </c>
      <c r="AL28">
        <f>IF(入力!$D$30="","",IFERROR(IF(ISNUMBER(入力!$AF$30),入力!$AF$30,DATEVALUE(入力!$AF$30)),""))</f>
        <v/>
      </c>
    </row>
    <row r="29">
      <c r="A29" t="n">
        <v>27</v>
      </c>
      <c r="B29">
        <f>IF(入力!$D$31="","",IF(OR(反映項目!$B$4="×",入力!$D$31=""),"",入力!$D$31))</f>
        <v/>
      </c>
      <c r="C29">
        <f>IF(入力!$D$31="","",IF(OR(反映項目!$B$5="×",入力!$E$31=""),"",入力!$E$31))</f>
        <v/>
      </c>
      <c r="D29">
        <f>IF(入力!$D$31="","",IF(OR(反映項目!$B$6="×",N($AJ$29)=0),"",YEAR($AJ$29)-IF($AJ$29&gt;=DATE(2019,5,1),2018,IF($AJ$29&gt;=DATE(1989,1,8),1988,1925))))</f>
        <v/>
      </c>
      <c r="E29">
        <f>IF(入力!$D$31="","",IF(OR(反映項目!$B$6="×",N($AJ$29)=0),"",MONTH($AJ$29)))</f>
        <v/>
      </c>
      <c r="F29">
        <f>IF(入力!$D$31="","",IF(OR(反映項目!$B$6="×",N($AJ$29)=0),"",DAY($AJ$29)))</f>
        <v/>
      </c>
      <c r="G29">
        <f>IF(入力!$D$31="","",IF(OR(反映項目!$B$6="×",OR(N($AJ$29)=0,N(設定!$B$3)=0)),"",DATEDIF($AJ$29,設定!$B$3,"Y")))</f>
        <v/>
      </c>
      <c r="H29">
        <f>IF(入力!$D$31="","",IF(OR(反映項目!$B$7="×",入力!$H$31=""),"",IFERROR(TEXT(VALUE(SUBSTITUTE(入力!$H$31,"-","")),"000-0000"),入力!$H$31)))</f>
        <v/>
      </c>
      <c r="I29">
        <f>IF(入力!$D$31="","",IF(OR(反映項目!$B$8="×",入力!$I$31=""),"",入力!$I$31))</f>
        <v/>
      </c>
      <c r="J29">
        <f>IF(入力!$D$31="","",IF(OR(反映項目!$B$9="×",入力!$J$31=""),"",入力!$J$31))</f>
        <v/>
      </c>
      <c r="K29">
        <f>IF(入力!$D$31="","",IF(OR(反映項目!$B$10="×",入力!$K$31=""),"",IFERROR(TEXT(VALUE(SUBSTITUTE(入力!$K$31,"-","")),"000-0000"),入力!$K$31)))</f>
        <v/>
      </c>
      <c r="L29">
        <f>IF(入力!$D$31="","",IF(反映項目!$B$10="×","",IF(AND(入力!$K$31="",入力!$L$31=""),"同上",IF(入力!$L$31="","",入力!$L$31))))</f>
        <v/>
      </c>
      <c r="M29">
        <f>IF(入力!$D$31="","",IF(OR(反映項目!$B$10="×",入力!$M$31="",AND(入力!$K$31="",入力!$L$31="")),"",入力!$M$31))</f>
        <v/>
      </c>
      <c r="N29">
        <f>IF(入力!$D$31="","",設定!$B$4&amp;CHAR(10)&amp;IF(入力!$G$31="",設定!$B$5,入力!$G$31))</f>
        <v/>
      </c>
      <c r="O29">
        <f>IF(入力!$D$31="","",IF(反映項目!$B$11="×","",IFERROR(INDEX(資格集約!$H$315:$H$326,MATCH(1,資格集約!$G$315:$G$326,0)),"")))</f>
        <v/>
      </c>
      <c r="P29">
        <f>IF(入力!$D$31="","",IF(反映項目!$B$11="×","",IFERROR(INDEX(資格集約!$E$315:$E$326,MATCH(1,資格集約!$G$315:$G$326,0)),"")))</f>
        <v/>
      </c>
      <c r="Q29">
        <f>IF(入力!$D$31="","",IF(反映項目!$B$11="×","",IFERROR(INDEX(資格集約!$H$315:$H$326,MATCH(2,資格集約!$G$315:$G$326,0)),"")))</f>
        <v/>
      </c>
      <c r="R29">
        <f>IF(入力!$D$31="","",IF(反映項目!$B$11="×","",IFERROR(INDEX(資格集約!$E$315:$E$326,MATCH(2,資格集約!$G$315:$G$326,0)),"")))</f>
        <v/>
      </c>
      <c r="S29">
        <f>IF(入力!$D$31="","",IF(反映項目!$B$11="×","",IFERROR(INDEX(資格集約!$H$315:$H$326,MATCH(3,資格集約!$G$315:$G$326,0)),"")))</f>
        <v/>
      </c>
      <c r="T29">
        <f>IF(入力!$D$31="","",IF(反映項目!$B$11="×","",IFERROR(INDEX(資格集約!$E$315:$E$326,MATCH(3,資格集約!$G$315:$G$326,0)),"")))</f>
        <v/>
      </c>
      <c r="U29">
        <f>IF(入力!$D$31="","",IF(反映項目!$B$11="×","",IFERROR(INDEX(資格集約!$H$315:$H$326,MATCH(4,資格集約!$G$315:$G$326,0)),"")))</f>
        <v/>
      </c>
      <c r="V29">
        <f>IF(入力!$D$31="","",IF(反映項目!$B$11="×","",IFERROR(INDEX(資格集約!$E$315:$E$326,MATCH(4,資格集約!$G$315:$G$326,0)),"")))</f>
        <v/>
      </c>
      <c r="W29">
        <f>IF(入力!$D$31="","",IF(反映項目!$B$11="×","",IFERROR(INDEX(資格集約!$H$315:$H$326,MATCH(5,資格集約!$G$315:$G$326,0)),"")))</f>
        <v/>
      </c>
      <c r="X29">
        <f>IF(入力!$D$31="","",IF(反映項目!$B$11="×","",IFERROR(INDEX(資格集約!$E$315:$E$326,MATCH(5,資格集約!$G$315:$G$326,0)),"")))</f>
        <v/>
      </c>
      <c r="Y29">
        <f>IF(入力!$D$31="","",IF(OR(反映項目!$B$12="×",入力!$Z$31=""),"",入力!$Z$31))</f>
        <v/>
      </c>
      <c r="Z29">
        <f>IF(入力!$D$31="","",IF(反映項目!$B$13="×","",IF(入力!$AA$31="","",入力!$AA$31&amp;CHAR(10)))&amp;IF(反映項目!$B$14="×","",IF(入力!$AB$31="","",入力!$AB$31&amp;CHAR(10)))&amp;IF(反映項目!$B$15="×","",IF(入力!$AC$31="","",入力!$AC$31)))</f>
        <v/>
      </c>
      <c r="AA29">
        <f>IF(入力!$D$31="","",IF(OR(反映項目!$B$17="×",入力!$AH$31=""),"",入力!$AH$31))</f>
        <v/>
      </c>
      <c r="AB29">
        <f>IF(入力!$D$31="","",IF(OR(反映項目!$B$16="×",N($AK$29)=0),"",YEAR($AK$29)-IF($AK$29&gt;=DATE(2019,5,1),2018,1988)))</f>
        <v/>
      </c>
      <c r="AC29">
        <f>IF(入力!$D$31="","",IF(OR(反映項目!$B$16="×",N($AK$29)=0),"",MONTH($AK$29)))</f>
        <v/>
      </c>
      <c r="AD29">
        <f>IF(入力!$D$31="","",IF(OR(反映項目!$B$16="×",入力!$AE$31=""),"",入力!$AE$31))</f>
        <v/>
      </c>
      <c r="AE29">
        <f>IF(入力!$D$31="","",IF(OR(反映項目!$B$16="×",N($AL$29)=0),"",YEAR($AL$29)-IF($AL$29&gt;=DATE(2019,5,1),2018,1988)))</f>
        <v/>
      </c>
      <c r="AF29">
        <f>IF(入力!$D$31="","",IF(OR(反映項目!$B$16="×",N($AL$29)=0),"",MONTH($AL$29)))</f>
        <v/>
      </c>
      <c r="AG29">
        <f>IF(入力!$D$31="","",IF(OR(反映項目!$B$16="×",入力!$AG$31=""),"",入力!$AG$31))</f>
        <v/>
      </c>
      <c r="AJ29">
        <f>IF(入力!$D$31="","",IFERROR(IF(ISNUMBER(入力!$F$31),入力!$F$31,DATEVALUE(入力!$F$31)),""))</f>
        <v/>
      </c>
      <c r="AK29">
        <f>IF(入力!$D$31="","",IFERROR(IF(ISNUMBER(入力!$AD$31),入力!$AD$31,DATEVALUE(入力!$AD$31)),""))</f>
        <v/>
      </c>
      <c r="AL29">
        <f>IF(入力!$D$31="","",IFERROR(IF(ISNUMBER(入力!$AF$31),入力!$AF$31,DATEVALUE(入力!$AF$31)),""))</f>
        <v/>
      </c>
    </row>
    <row r="30">
      <c r="A30" t="n">
        <v>28</v>
      </c>
      <c r="B30">
        <f>IF(入力!$D$32="","",IF(OR(反映項目!$B$4="×",入力!$D$32=""),"",入力!$D$32))</f>
        <v/>
      </c>
      <c r="C30">
        <f>IF(入力!$D$32="","",IF(OR(反映項目!$B$5="×",入力!$E$32=""),"",入力!$E$32))</f>
        <v/>
      </c>
      <c r="D30">
        <f>IF(入力!$D$32="","",IF(OR(反映項目!$B$6="×",N($AJ$30)=0),"",YEAR($AJ$30)-IF($AJ$30&gt;=DATE(2019,5,1),2018,IF($AJ$30&gt;=DATE(1989,1,8),1988,1925))))</f>
        <v/>
      </c>
      <c r="E30">
        <f>IF(入力!$D$32="","",IF(OR(反映項目!$B$6="×",N($AJ$30)=0),"",MONTH($AJ$30)))</f>
        <v/>
      </c>
      <c r="F30">
        <f>IF(入力!$D$32="","",IF(OR(反映項目!$B$6="×",N($AJ$30)=0),"",DAY($AJ$30)))</f>
        <v/>
      </c>
      <c r="G30">
        <f>IF(入力!$D$32="","",IF(OR(反映項目!$B$6="×",OR(N($AJ$30)=0,N(設定!$B$3)=0)),"",DATEDIF($AJ$30,設定!$B$3,"Y")))</f>
        <v/>
      </c>
      <c r="H30">
        <f>IF(入力!$D$32="","",IF(OR(反映項目!$B$7="×",入力!$H$32=""),"",IFERROR(TEXT(VALUE(SUBSTITUTE(入力!$H$32,"-","")),"000-0000"),入力!$H$32)))</f>
        <v/>
      </c>
      <c r="I30">
        <f>IF(入力!$D$32="","",IF(OR(反映項目!$B$8="×",入力!$I$32=""),"",入力!$I$32))</f>
        <v/>
      </c>
      <c r="J30">
        <f>IF(入力!$D$32="","",IF(OR(反映項目!$B$9="×",入力!$J$32=""),"",入力!$J$32))</f>
        <v/>
      </c>
      <c r="K30">
        <f>IF(入力!$D$32="","",IF(OR(反映項目!$B$10="×",入力!$K$32=""),"",IFERROR(TEXT(VALUE(SUBSTITUTE(入力!$K$32,"-","")),"000-0000"),入力!$K$32)))</f>
        <v/>
      </c>
      <c r="L30">
        <f>IF(入力!$D$32="","",IF(反映項目!$B$10="×","",IF(AND(入力!$K$32="",入力!$L$32=""),"同上",IF(入力!$L$32="","",入力!$L$32))))</f>
        <v/>
      </c>
      <c r="M30">
        <f>IF(入力!$D$32="","",IF(OR(反映項目!$B$10="×",入力!$M$32="",AND(入力!$K$32="",入力!$L$32="")),"",入力!$M$32))</f>
        <v/>
      </c>
      <c r="N30">
        <f>IF(入力!$D$32="","",設定!$B$4&amp;CHAR(10)&amp;IF(入力!$G$32="",設定!$B$5,入力!$G$32))</f>
        <v/>
      </c>
      <c r="O30">
        <f>IF(入力!$D$32="","",IF(反映項目!$B$11="×","",IFERROR(INDEX(資格集約!$H$327:$H$338,MATCH(1,資格集約!$G$327:$G$338,0)),"")))</f>
        <v/>
      </c>
      <c r="P30">
        <f>IF(入力!$D$32="","",IF(反映項目!$B$11="×","",IFERROR(INDEX(資格集約!$E$327:$E$338,MATCH(1,資格集約!$G$327:$G$338,0)),"")))</f>
        <v/>
      </c>
      <c r="Q30">
        <f>IF(入力!$D$32="","",IF(反映項目!$B$11="×","",IFERROR(INDEX(資格集約!$H$327:$H$338,MATCH(2,資格集約!$G$327:$G$338,0)),"")))</f>
        <v/>
      </c>
      <c r="R30">
        <f>IF(入力!$D$32="","",IF(反映項目!$B$11="×","",IFERROR(INDEX(資格集約!$E$327:$E$338,MATCH(2,資格集約!$G$327:$G$338,0)),"")))</f>
        <v/>
      </c>
      <c r="S30">
        <f>IF(入力!$D$32="","",IF(反映項目!$B$11="×","",IFERROR(INDEX(資格集約!$H$327:$H$338,MATCH(3,資格集約!$G$327:$G$338,0)),"")))</f>
        <v/>
      </c>
      <c r="T30">
        <f>IF(入力!$D$32="","",IF(反映項目!$B$11="×","",IFERROR(INDEX(資格集約!$E$327:$E$338,MATCH(3,資格集約!$G$327:$G$338,0)),"")))</f>
        <v/>
      </c>
      <c r="U30">
        <f>IF(入力!$D$32="","",IF(反映項目!$B$11="×","",IFERROR(INDEX(資格集約!$H$327:$H$338,MATCH(4,資格集約!$G$327:$G$338,0)),"")))</f>
        <v/>
      </c>
      <c r="V30">
        <f>IF(入力!$D$32="","",IF(反映項目!$B$11="×","",IFERROR(INDEX(資格集約!$E$327:$E$338,MATCH(4,資格集約!$G$327:$G$338,0)),"")))</f>
        <v/>
      </c>
      <c r="W30">
        <f>IF(入力!$D$32="","",IF(反映項目!$B$11="×","",IFERROR(INDEX(資格集約!$H$327:$H$338,MATCH(5,資格集約!$G$327:$G$338,0)),"")))</f>
        <v/>
      </c>
      <c r="X30">
        <f>IF(入力!$D$32="","",IF(反映項目!$B$11="×","",IFERROR(INDEX(資格集約!$E$327:$E$338,MATCH(5,資格集約!$G$327:$G$338,0)),"")))</f>
        <v/>
      </c>
      <c r="Y30">
        <f>IF(入力!$D$32="","",IF(OR(反映項目!$B$12="×",入力!$Z$32=""),"",入力!$Z$32))</f>
        <v/>
      </c>
      <c r="Z30">
        <f>IF(入力!$D$32="","",IF(反映項目!$B$13="×","",IF(入力!$AA$32="","",入力!$AA$32&amp;CHAR(10)))&amp;IF(反映項目!$B$14="×","",IF(入力!$AB$32="","",入力!$AB$32&amp;CHAR(10)))&amp;IF(反映項目!$B$15="×","",IF(入力!$AC$32="","",入力!$AC$32)))</f>
        <v/>
      </c>
      <c r="AA30">
        <f>IF(入力!$D$32="","",IF(OR(反映項目!$B$17="×",入力!$AH$32=""),"",入力!$AH$32))</f>
        <v/>
      </c>
      <c r="AB30">
        <f>IF(入力!$D$32="","",IF(OR(反映項目!$B$16="×",N($AK$30)=0),"",YEAR($AK$30)-IF($AK$30&gt;=DATE(2019,5,1),2018,1988)))</f>
        <v/>
      </c>
      <c r="AC30">
        <f>IF(入力!$D$32="","",IF(OR(反映項目!$B$16="×",N($AK$30)=0),"",MONTH($AK$30)))</f>
        <v/>
      </c>
      <c r="AD30">
        <f>IF(入力!$D$32="","",IF(OR(反映項目!$B$16="×",入力!$AE$32=""),"",入力!$AE$32))</f>
        <v/>
      </c>
      <c r="AE30">
        <f>IF(入力!$D$32="","",IF(OR(反映項目!$B$16="×",N($AL$30)=0),"",YEAR($AL$30)-IF($AL$30&gt;=DATE(2019,5,1),2018,1988)))</f>
        <v/>
      </c>
      <c r="AF30">
        <f>IF(入力!$D$32="","",IF(OR(反映項目!$B$16="×",N($AL$30)=0),"",MONTH($AL$30)))</f>
        <v/>
      </c>
      <c r="AG30">
        <f>IF(入力!$D$32="","",IF(OR(反映項目!$B$16="×",入力!$AG$32=""),"",入力!$AG$32))</f>
        <v/>
      </c>
      <c r="AJ30">
        <f>IF(入力!$D$32="","",IFERROR(IF(ISNUMBER(入力!$F$32),入力!$F$32,DATEVALUE(入力!$F$32)),""))</f>
        <v/>
      </c>
      <c r="AK30">
        <f>IF(入力!$D$32="","",IFERROR(IF(ISNUMBER(入力!$AD$32),入力!$AD$32,DATEVALUE(入力!$AD$32)),""))</f>
        <v/>
      </c>
      <c r="AL30">
        <f>IF(入力!$D$32="","",IFERROR(IF(ISNUMBER(入力!$AF$32),入力!$AF$32,DATEVALUE(入力!$AF$32)),""))</f>
        <v/>
      </c>
    </row>
    <row r="31">
      <c r="A31" t="n">
        <v>29</v>
      </c>
      <c r="B31">
        <f>IF(入力!$D$33="","",IF(OR(反映項目!$B$4="×",入力!$D$33=""),"",入力!$D$33))</f>
        <v/>
      </c>
      <c r="C31">
        <f>IF(入力!$D$33="","",IF(OR(反映項目!$B$5="×",入力!$E$33=""),"",入力!$E$33))</f>
        <v/>
      </c>
      <c r="D31">
        <f>IF(入力!$D$33="","",IF(OR(反映項目!$B$6="×",N($AJ$31)=0),"",YEAR($AJ$31)-IF($AJ$31&gt;=DATE(2019,5,1),2018,IF($AJ$31&gt;=DATE(1989,1,8),1988,1925))))</f>
        <v/>
      </c>
      <c r="E31">
        <f>IF(入力!$D$33="","",IF(OR(反映項目!$B$6="×",N($AJ$31)=0),"",MONTH($AJ$31)))</f>
        <v/>
      </c>
      <c r="F31">
        <f>IF(入力!$D$33="","",IF(OR(反映項目!$B$6="×",N($AJ$31)=0),"",DAY($AJ$31)))</f>
        <v/>
      </c>
      <c r="G31">
        <f>IF(入力!$D$33="","",IF(OR(反映項目!$B$6="×",OR(N($AJ$31)=0,N(設定!$B$3)=0)),"",DATEDIF($AJ$31,設定!$B$3,"Y")))</f>
        <v/>
      </c>
      <c r="H31">
        <f>IF(入力!$D$33="","",IF(OR(反映項目!$B$7="×",入力!$H$33=""),"",IFERROR(TEXT(VALUE(SUBSTITUTE(入力!$H$33,"-","")),"000-0000"),入力!$H$33)))</f>
        <v/>
      </c>
      <c r="I31">
        <f>IF(入力!$D$33="","",IF(OR(反映項目!$B$8="×",入力!$I$33=""),"",入力!$I$33))</f>
        <v/>
      </c>
      <c r="J31">
        <f>IF(入力!$D$33="","",IF(OR(反映項目!$B$9="×",入力!$J$33=""),"",入力!$J$33))</f>
        <v/>
      </c>
      <c r="K31">
        <f>IF(入力!$D$33="","",IF(OR(反映項目!$B$10="×",入力!$K$33=""),"",IFERROR(TEXT(VALUE(SUBSTITUTE(入力!$K$33,"-","")),"000-0000"),入力!$K$33)))</f>
        <v/>
      </c>
      <c r="L31">
        <f>IF(入力!$D$33="","",IF(反映項目!$B$10="×","",IF(AND(入力!$K$33="",入力!$L$33=""),"同上",IF(入力!$L$33="","",入力!$L$33))))</f>
        <v/>
      </c>
      <c r="M31">
        <f>IF(入力!$D$33="","",IF(OR(反映項目!$B$10="×",入力!$M$33="",AND(入力!$K$33="",入力!$L$33="")),"",入力!$M$33))</f>
        <v/>
      </c>
      <c r="N31">
        <f>IF(入力!$D$33="","",設定!$B$4&amp;CHAR(10)&amp;IF(入力!$G$33="",設定!$B$5,入力!$G$33))</f>
        <v/>
      </c>
      <c r="O31">
        <f>IF(入力!$D$33="","",IF(反映項目!$B$11="×","",IFERROR(INDEX(資格集約!$H$339:$H$350,MATCH(1,資格集約!$G$339:$G$350,0)),"")))</f>
        <v/>
      </c>
      <c r="P31">
        <f>IF(入力!$D$33="","",IF(反映項目!$B$11="×","",IFERROR(INDEX(資格集約!$E$339:$E$350,MATCH(1,資格集約!$G$339:$G$350,0)),"")))</f>
        <v/>
      </c>
      <c r="Q31">
        <f>IF(入力!$D$33="","",IF(反映項目!$B$11="×","",IFERROR(INDEX(資格集約!$H$339:$H$350,MATCH(2,資格集約!$G$339:$G$350,0)),"")))</f>
        <v/>
      </c>
      <c r="R31">
        <f>IF(入力!$D$33="","",IF(反映項目!$B$11="×","",IFERROR(INDEX(資格集約!$E$339:$E$350,MATCH(2,資格集約!$G$339:$G$350,0)),"")))</f>
        <v/>
      </c>
      <c r="S31">
        <f>IF(入力!$D$33="","",IF(反映項目!$B$11="×","",IFERROR(INDEX(資格集約!$H$339:$H$350,MATCH(3,資格集約!$G$339:$G$350,0)),"")))</f>
        <v/>
      </c>
      <c r="T31">
        <f>IF(入力!$D$33="","",IF(反映項目!$B$11="×","",IFERROR(INDEX(資格集約!$E$339:$E$350,MATCH(3,資格集約!$G$339:$G$350,0)),"")))</f>
        <v/>
      </c>
      <c r="U31">
        <f>IF(入力!$D$33="","",IF(反映項目!$B$11="×","",IFERROR(INDEX(資格集約!$H$339:$H$350,MATCH(4,資格集約!$G$339:$G$350,0)),"")))</f>
        <v/>
      </c>
      <c r="V31">
        <f>IF(入力!$D$33="","",IF(反映項目!$B$11="×","",IFERROR(INDEX(資格集約!$E$339:$E$350,MATCH(4,資格集約!$G$339:$G$350,0)),"")))</f>
        <v/>
      </c>
      <c r="W31">
        <f>IF(入力!$D$33="","",IF(反映項目!$B$11="×","",IFERROR(INDEX(資格集約!$H$339:$H$350,MATCH(5,資格集約!$G$339:$G$350,0)),"")))</f>
        <v/>
      </c>
      <c r="X31">
        <f>IF(入力!$D$33="","",IF(反映項目!$B$11="×","",IFERROR(INDEX(資格集約!$E$339:$E$350,MATCH(5,資格集約!$G$339:$G$350,0)),"")))</f>
        <v/>
      </c>
      <c r="Y31">
        <f>IF(入力!$D$33="","",IF(OR(反映項目!$B$12="×",入力!$Z$33=""),"",入力!$Z$33))</f>
        <v/>
      </c>
      <c r="Z31">
        <f>IF(入力!$D$33="","",IF(反映項目!$B$13="×","",IF(入力!$AA$33="","",入力!$AA$33&amp;CHAR(10)))&amp;IF(反映項目!$B$14="×","",IF(入力!$AB$33="","",入力!$AB$33&amp;CHAR(10)))&amp;IF(反映項目!$B$15="×","",IF(入力!$AC$33="","",入力!$AC$33)))</f>
        <v/>
      </c>
      <c r="AA31">
        <f>IF(入力!$D$33="","",IF(OR(反映項目!$B$17="×",入力!$AH$33=""),"",入力!$AH$33))</f>
        <v/>
      </c>
      <c r="AB31">
        <f>IF(入力!$D$33="","",IF(OR(反映項目!$B$16="×",N($AK$31)=0),"",YEAR($AK$31)-IF($AK$31&gt;=DATE(2019,5,1),2018,1988)))</f>
        <v/>
      </c>
      <c r="AC31">
        <f>IF(入力!$D$33="","",IF(OR(反映項目!$B$16="×",N($AK$31)=0),"",MONTH($AK$31)))</f>
        <v/>
      </c>
      <c r="AD31">
        <f>IF(入力!$D$33="","",IF(OR(反映項目!$B$16="×",入力!$AE$33=""),"",入力!$AE$33))</f>
        <v/>
      </c>
      <c r="AE31">
        <f>IF(入力!$D$33="","",IF(OR(反映項目!$B$16="×",N($AL$31)=0),"",YEAR($AL$31)-IF($AL$31&gt;=DATE(2019,5,1),2018,1988)))</f>
        <v/>
      </c>
      <c r="AF31">
        <f>IF(入力!$D$33="","",IF(OR(反映項目!$B$16="×",N($AL$31)=0),"",MONTH($AL$31)))</f>
        <v/>
      </c>
      <c r="AG31">
        <f>IF(入力!$D$33="","",IF(OR(反映項目!$B$16="×",入力!$AG$33=""),"",入力!$AG$33))</f>
        <v/>
      </c>
      <c r="AJ31">
        <f>IF(入力!$D$33="","",IFERROR(IF(ISNUMBER(入力!$F$33),入力!$F$33,DATEVALUE(入力!$F$33)),""))</f>
        <v/>
      </c>
      <c r="AK31">
        <f>IF(入力!$D$33="","",IFERROR(IF(ISNUMBER(入力!$AD$33),入力!$AD$33,DATEVALUE(入力!$AD$33)),""))</f>
        <v/>
      </c>
      <c r="AL31">
        <f>IF(入力!$D$33="","",IFERROR(IF(ISNUMBER(入力!$AF$33),入力!$AF$33,DATEVALUE(入力!$AF$33)),""))</f>
        <v/>
      </c>
    </row>
    <row r="32">
      <c r="A32" t="n">
        <v>30</v>
      </c>
      <c r="B32">
        <f>IF(入力!$D$34="","",IF(OR(反映項目!$B$4="×",入力!$D$34=""),"",入力!$D$34))</f>
        <v/>
      </c>
      <c r="C32">
        <f>IF(入力!$D$34="","",IF(OR(反映項目!$B$5="×",入力!$E$34=""),"",入力!$E$34))</f>
        <v/>
      </c>
      <c r="D32">
        <f>IF(入力!$D$34="","",IF(OR(反映項目!$B$6="×",N($AJ$32)=0),"",YEAR($AJ$32)-IF($AJ$32&gt;=DATE(2019,5,1),2018,IF($AJ$32&gt;=DATE(1989,1,8),1988,1925))))</f>
        <v/>
      </c>
      <c r="E32">
        <f>IF(入力!$D$34="","",IF(OR(反映項目!$B$6="×",N($AJ$32)=0),"",MONTH($AJ$32)))</f>
        <v/>
      </c>
      <c r="F32">
        <f>IF(入力!$D$34="","",IF(OR(反映項目!$B$6="×",N($AJ$32)=0),"",DAY($AJ$32)))</f>
        <v/>
      </c>
      <c r="G32">
        <f>IF(入力!$D$34="","",IF(OR(反映項目!$B$6="×",OR(N($AJ$32)=0,N(設定!$B$3)=0)),"",DATEDIF($AJ$32,設定!$B$3,"Y")))</f>
        <v/>
      </c>
      <c r="H32">
        <f>IF(入力!$D$34="","",IF(OR(反映項目!$B$7="×",入力!$H$34=""),"",IFERROR(TEXT(VALUE(SUBSTITUTE(入力!$H$34,"-","")),"000-0000"),入力!$H$34)))</f>
        <v/>
      </c>
      <c r="I32">
        <f>IF(入力!$D$34="","",IF(OR(反映項目!$B$8="×",入力!$I$34=""),"",入力!$I$34))</f>
        <v/>
      </c>
      <c r="J32">
        <f>IF(入力!$D$34="","",IF(OR(反映項目!$B$9="×",入力!$J$34=""),"",入力!$J$34))</f>
        <v/>
      </c>
      <c r="K32">
        <f>IF(入力!$D$34="","",IF(OR(反映項目!$B$10="×",入力!$K$34=""),"",IFERROR(TEXT(VALUE(SUBSTITUTE(入力!$K$34,"-","")),"000-0000"),入力!$K$34)))</f>
        <v/>
      </c>
      <c r="L32">
        <f>IF(入力!$D$34="","",IF(反映項目!$B$10="×","",IF(AND(入力!$K$34="",入力!$L$34=""),"同上",IF(入力!$L$34="","",入力!$L$34))))</f>
        <v/>
      </c>
      <c r="M32">
        <f>IF(入力!$D$34="","",IF(OR(反映項目!$B$10="×",入力!$M$34="",AND(入力!$K$34="",入力!$L$34="")),"",入力!$M$34))</f>
        <v/>
      </c>
      <c r="N32">
        <f>IF(入力!$D$34="","",設定!$B$4&amp;CHAR(10)&amp;IF(入力!$G$34="",設定!$B$5,入力!$G$34))</f>
        <v/>
      </c>
      <c r="O32">
        <f>IF(入力!$D$34="","",IF(反映項目!$B$11="×","",IFERROR(INDEX(資格集約!$H$351:$H$362,MATCH(1,資格集約!$G$351:$G$362,0)),"")))</f>
        <v/>
      </c>
      <c r="P32">
        <f>IF(入力!$D$34="","",IF(反映項目!$B$11="×","",IFERROR(INDEX(資格集約!$E$351:$E$362,MATCH(1,資格集約!$G$351:$G$362,0)),"")))</f>
        <v/>
      </c>
      <c r="Q32">
        <f>IF(入力!$D$34="","",IF(反映項目!$B$11="×","",IFERROR(INDEX(資格集約!$H$351:$H$362,MATCH(2,資格集約!$G$351:$G$362,0)),"")))</f>
        <v/>
      </c>
      <c r="R32">
        <f>IF(入力!$D$34="","",IF(反映項目!$B$11="×","",IFERROR(INDEX(資格集約!$E$351:$E$362,MATCH(2,資格集約!$G$351:$G$362,0)),"")))</f>
        <v/>
      </c>
      <c r="S32">
        <f>IF(入力!$D$34="","",IF(反映項目!$B$11="×","",IFERROR(INDEX(資格集約!$H$351:$H$362,MATCH(3,資格集約!$G$351:$G$362,0)),"")))</f>
        <v/>
      </c>
      <c r="T32">
        <f>IF(入力!$D$34="","",IF(反映項目!$B$11="×","",IFERROR(INDEX(資格集約!$E$351:$E$362,MATCH(3,資格集約!$G$351:$G$362,0)),"")))</f>
        <v/>
      </c>
      <c r="U32">
        <f>IF(入力!$D$34="","",IF(反映項目!$B$11="×","",IFERROR(INDEX(資格集約!$H$351:$H$362,MATCH(4,資格集約!$G$351:$G$362,0)),"")))</f>
        <v/>
      </c>
      <c r="V32">
        <f>IF(入力!$D$34="","",IF(反映項目!$B$11="×","",IFERROR(INDEX(資格集約!$E$351:$E$362,MATCH(4,資格集約!$G$351:$G$362,0)),"")))</f>
        <v/>
      </c>
      <c r="W32">
        <f>IF(入力!$D$34="","",IF(反映項目!$B$11="×","",IFERROR(INDEX(資格集約!$H$351:$H$362,MATCH(5,資格集約!$G$351:$G$362,0)),"")))</f>
        <v/>
      </c>
      <c r="X32">
        <f>IF(入力!$D$34="","",IF(反映項目!$B$11="×","",IFERROR(INDEX(資格集約!$E$351:$E$362,MATCH(5,資格集約!$G$351:$G$362,0)),"")))</f>
        <v/>
      </c>
      <c r="Y32">
        <f>IF(入力!$D$34="","",IF(OR(反映項目!$B$12="×",入力!$Z$34=""),"",入力!$Z$34))</f>
        <v/>
      </c>
      <c r="Z32">
        <f>IF(入力!$D$34="","",IF(反映項目!$B$13="×","",IF(入力!$AA$34="","",入力!$AA$34&amp;CHAR(10)))&amp;IF(反映項目!$B$14="×","",IF(入力!$AB$34="","",入力!$AB$34&amp;CHAR(10)))&amp;IF(反映項目!$B$15="×","",IF(入力!$AC$34="","",入力!$AC$34)))</f>
        <v/>
      </c>
      <c r="AA32">
        <f>IF(入力!$D$34="","",IF(OR(反映項目!$B$17="×",入力!$AH$34=""),"",入力!$AH$34))</f>
        <v/>
      </c>
      <c r="AB32">
        <f>IF(入力!$D$34="","",IF(OR(反映項目!$B$16="×",N($AK$32)=0),"",YEAR($AK$32)-IF($AK$32&gt;=DATE(2019,5,1),2018,1988)))</f>
        <v/>
      </c>
      <c r="AC32">
        <f>IF(入力!$D$34="","",IF(OR(反映項目!$B$16="×",N($AK$32)=0),"",MONTH($AK$32)))</f>
        <v/>
      </c>
      <c r="AD32">
        <f>IF(入力!$D$34="","",IF(OR(反映項目!$B$16="×",入力!$AE$34=""),"",入力!$AE$34))</f>
        <v/>
      </c>
      <c r="AE32">
        <f>IF(入力!$D$34="","",IF(OR(反映項目!$B$16="×",N($AL$32)=0),"",YEAR($AL$32)-IF($AL$32&gt;=DATE(2019,5,1),2018,1988)))</f>
        <v/>
      </c>
      <c r="AF32">
        <f>IF(入力!$D$34="","",IF(OR(反映項目!$B$16="×",N($AL$32)=0),"",MONTH($AL$32)))</f>
        <v/>
      </c>
      <c r="AG32">
        <f>IF(入力!$D$34="","",IF(OR(反映項目!$B$16="×",入力!$AG$34=""),"",入力!$AG$34))</f>
        <v/>
      </c>
      <c r="AJ32">
        <f>IF(入力!$D$34="","",IFERROR(IF(ISNUMBER(入力!$F$34),入力!$F$34,DATEVALUE(入力!$F$34)),""))</f>
        <v/>
      </c>
      <c r="AK32">
        <f>IF(入力!$D$34="","",IFERROR(IF(ISNUMBER(入力!$AD$34),入力!$AD$34,DATEVALUE(入力!$AD$34)),""))</f>
        <v/>
      </c>
      <c r="AL32">
        <f>IF(入力!$D$34="","",IFERROR(IF(ISNUMBER(入力!$AF$34),入力!$AF$34,DATEVALUE(入力!$AF$34)),""))</f>
        <v/>
      </c>
    </row>
    <row r="33">
      <c r="A33" t="n">
        <v>31</v>
      </c>
      <c r="B33">
        <f>IF(入力!$D$35="","",IF(OR(反映項目!$B$4="×",入力!$D$35=""),"",入力!$D$35))</f>
        <v/>
      </c>
      <c r="C33">
        <f>IF(入力!$D$35="","",IF(OR(反映項目!$B$5="×",入力!$E$35=""),"",入力!$E$35))</f>
        <v/>
      </c>
      <c r="D33">
        <f>IF(入力!$D$35="","",IF(OR(反映項目!$B$6="×",N($AJ$33)=0),"",YEAR($AJ$33)-IF($AJ$33&gt;=DATE(2019,5,1),2018,IF($AJ$33&gt;=DATE(1989,1,8),1988,1925))))</f>
        <v/>
      </c>
      <c r="E33">
        <f>IF(入力!$D$35="","",IF(OR(反映項目!$B$6="×",N($AJ$33)=0),"",MONTH($AJ$33)))</f>
        <v/>
      </c>
      <c r="F33">
        <f>IF(入力!$D$35="","",IF(OR(反映項目!$B$6="×",N($AJ$33)=0),"",DAY($AJ$33)))</f>
        <v/>
      </c>
      <c r="G33">
        <f>IF(入力!$D$35="","",IF(OR(反映項目!$B$6="×",OR(N($AJ$33)=0,N(設定!$B$3)=0)),"",DATEDIF($AJ$33,設定!$B$3,"Y")))</f>
        <v/>
      </c>
      <c r="H33">
        <f>IF(入力!$D$35="","",IF(OR(反映項目!$B$7="×",入力!$H$35=""),"",IFERROR(TEXT(VALUE(SUBSTITUTE(入力!$H$35,"-","")),"000-0000"),入力!$H$35)))</f>
        <v/>
      </c>
      <c r="I33">
        <f>IF(入力!$D$35="","",IF(OR(反映項目!$B$8="×",入力!$I$35=""),"",入力!$I$35))</f>
        <v/>
      </c>
      <c r="J33">
        <f>IF(入力!$D$35="","",IF(OR(反映項目!$B$9="×",入力!$J$35=""),"",入力!$J$35))</f>
        <v/>
      </c>
      <c r="K33">
        <f>IF(入力!$D$35="","",IF(OR(反映項目!$B$10="×",入力!$K$35=""),"",IFERROR(TEXT(VALUE(SUBSTITUTE(入力!$K$35,"-","")),"000-0000"),入力!$K$35)))</f>
        <v/>
      </c>
      <c r="L33">
        <f>IF(入力!$D$35="","",IF(反映項目!$B$10="×","",IF(AND(入力!$K$35="",入力!$L$35=""),"同上",IF(入力!$L$35="","",入力!$L$35))))</f>
        <v/>
      </c>
      <c r="M33">
        <f>IF(入力!$D$35="","",IF(OR(反映項目!$B$10="×",入力!$M$35="",AND(入力!$K$35="",入力!$L$35="")),"",入力!$M$35))</f>
        <v/>
      </c>
      <c r="N33">
        <f>IF(入力!$D$35="","",設定!$B$4&amp;CHAR(10)&amp;IF(入力!$G$35="",設定!$B$5,入力!$G$35))</f>
        <v/>
      </c>
      <c r="O33">
        <f>IF(入力!$D$35="","",IF(反映項目!$B$11="×","",IFERROR(INDEX(資格集約!$H$363:$H$374,MATCH(1,資格集約!$G$363:$G$374,0)),"")))</f>
        <v/>
      </c>
      <c r="P33">
        <f>IF(入力!$D$35="","",IF(反映項目!$B$11="×","",IFERROR(INDEX(資格集約!$E$363:$E$374,MATCH(1,資格集約!$G$363:$G$374,0)),"")))</f>
        <v/>
      </c>
      <c r="Q33">
        <f>IF(入力!$D$35="","",IF(反映項目!$B$11="×","",IFERROR(INDEX(資格集約!$H$363:$H$374,MATCH(2,資格集約!$G$363:$G$374,0)),"")))</f>
        <v/>
      </c>
      <c r="R33">
        <f>IF(入力!$D$35="","",IF(反映項目!$B$11="×","",IFERROR(INDEX(資格集約!$E$363:$E$374,MATCH(2,資格集約!$G$363:$G$374,0)),"")))</f>
        <v/>
      </c>
      <c r="S33">
        <f>IF(入力!$D$35="","",IF(反映項目!$B$11="×","",IFERROR(INDEX(資格集約!$H$363:$H$374,MATCH(3,資格集約!$G$363:$G$374,0)),"")))</f>
        <v/>
      </c>
      <c r="T33">
        <f>IF(入力!$D$35="","",IF(反映項目!$B$11="×","",IFERROR(INDEX(資格集約!$E$363:$E$374,MATCH(3,資格集約!$G$363:$G$374,0)),"")))</f>
        <v/>
      </c>
      <c r="U33">
        <f>IF(入力!$D$35="","",IF(反映項目!$B$11="×","",IFERROR(INDEX(資格集約!$H$363:$H$374,MATCH(4,資格集約!$G$363:$G$374,0)),"")))</f>
        <v/>
      </c>
      <c r="V33">
        <f>IF(入力!$D$35="","",IF(反映項目!$B$11="×","",IFERROR(INDEX(資格集約!$E$363:$E$374,MATCH(4,資格集約!$G$363:$G$374,0)),"")))</f>
        <v/>
      </c>
      <c r="W33">
        <f>IF(入力!$D$35="","",IF(反映項目!$B$11="×","",IFERROR(INDEX(資格集約!$H$363:$H$374,MATCH(5,資格集約!$G$363:$G$374,0)),"")))</f>
        <v/>
      </c>
      <c r="X33">
        <f>IF(入力!$D$35="","",IF(反映項目!$B$11="×","",IFERROR(INDEX(資格集約!$E$363:$E$374,MATCH(5,資格集約!$G$363:$G$374,0)),"")))</f>
        <v/>
      </c>
      <c r="Y33">
        <f>IF(入力!$D$35="","",IF(OR(反映項目!$B$12="×",入力!$Z$35=""),"",入力!$Z$35))</f>
        <v/>
      </c>
      <c r="Z33">
        <f>IF(入力!$D$35="","",IF(反映項目!$B$13="×","",IF(入力!$AA$35="","",入力!$AA$35&amp;CHAR(10)))&amp;IF(反映項目!$B$14="×","",IF(入力!$AB$35="","",入力!$AB$35&amp;CHAR(10)))&amp;IF(反映項目!$B$15="×","",IF(入力!$AC$35="","",入力!$AC$35)))</f>
        <v/>
      </c>
      <c r="AA33">
        <f>IF(入力!$D$35="","",IF(OR(反映項目!$B$17="×",入力!$AH$35=""),"",入力!$AH$35))</f>
        <v/>
      </c>
      <c r="AB33">
        <f>IF(入力!$D$35="","",IF(OR(反映項目!$B$16="×",N($AK$33)=0),"",YEAR($AK$33)-IF($AK$33&gt;=DATE(2019,5,1),2018,1988)))</f>
        <v/>
      </c>
      <c r="AC33">
        <f>IF(入力!$D$35="","",IF(OR(反映項目!$B$16="×",N($AK$33)=0),"",MONTH($AK$33)))</f>
        <v/>
      </c>
      <c r="AD33">
        <f>IF(入力!$D$35="","",IF(OR(反映項目!$B$16="×",入力!$AE$35=""),"",入力!$AE$35))</f>
        <v/>
      </c>
      <c r="AE33">
        <f>IF(入力!$D$35="","",IF(OR(反映項目!$B$16="×",N($AL$33)=0),"",YEAR($AL$33)-IF($AL$33&gt;=DATE(2019,5,1),2018,1988)))</f>
        <v/>
      </c>
      <c r="AF33">
        <f>IF(入力!$D$35="","",IF(OR(反映項目!$B$16="×",N($AL$33)=0),"",MONTH($AL$33)))</f>
        <v/>
      </c>
      <c r="AG33">
        <f>IF(入力!$D$35="","",IF(OR(反映項目!$B$16="×",入力!$AG$35=""),"",入力!$AG$35))</f>
        <v/>
      </c>
      <c r="AJ33">
        <f>IF(入力!$D$35="","",IFERROR(IF(ISNUMBER(入力!$F$35),入力!$F$35,DATEVALUE(入力!$F$35)),""))</f>
        <v/>
      </c>
      <c r="AK33">
        <f>IF(入力!$D$35="","",IFERROR(IF(ISNUMBER(入力!$AD$35),入力!$AD$35,DATEVALUE(入力!$AD$35)),""))</f>
        <v/>
      </c>
      <c r="AL33">
        <f>IF(入力!$D$35="","",IFERROR(IF(ISNUMBER(入力!$AF$35),入力!$AF$35,DATEVALUE(入力!$AF$35)),""))</f>
        <v/>
      </c>
    </row>
    <row r="34">
      <c r="A34" t="n">
        <v>32</v>
      </c>
      <c r="B34">
        <f>IF(入力!$D$36="","",IF(OR(反映項目!$B$4="×",入力!$D$36=""),"",入力!$D$36))</f>
        <v/>
      </c>
      <c r="C34">
        <f>IF(入力!$D$36="","",IF(OR(反映項目!$B$5="×",入力!$E$36=""),"",入力!$E$36))</f>
        <v/>
      </c>
      <c r="D34">
        <f>IF(入力!$D$36="","",IF(OR(反映項目!$B$6="×",N($AJ$34)=0),"",YEAR($AJ$34)-IF($AJ$34&gt;=DATE(2019,5,1),2018,IF($AJ$34&gt;=DATE(1989,1,8),1988,1925))))</f>
        <v/>
      </c>
      <c r="E34">
        <f>IF(入力!$D$36="","",IF(OR(反映項目!$B$6="×",N($AJ$34)=0),"",MONTH($AJ$34)))</f>
        <v/>
      </c>
      <c r="F34">
        <f>IF(入力!$D$36="","",IF(OR(反映項目!$B$6="×",N($AJ$34)=0),"",DAY($AJ$34)))</f>
        <v/>
      </c>
      <c r="G34">
        <f>IF(入力!$D$36="","",IF(OR(反映項目!$B$6="×",OR(N($AJ$34)=0,N(設定!$B$3)=0)),"",DATEDIF($AJ$34,設定!$B$3,"Y")))</f>
        <v/>
      </c>
      <c r="H34">
        <f>IF(入力!$D$36="","",IF(OR(反映項目!$B$7="×",入力!$H$36=""),"",IFERROR(TEXT(VALUE(SUBSTITUTE(入力!$H$36,"-","")),"000-0000"),入力!$H$36)))</f>
        <v/>
      </c>
      <c r="I34">
        <f>IF(入力!$D$36="","",IF(OR(反映項目!$B$8="×",入力!$I$36=""),"",入力!$I$36))</f>
        <v/>
      </c>
      <c r="J34">
        <f>IF(入力!$D$36="","",IF(OR(反映項目!$B$9="×",入力!$J$36=""),"",入力!$J$36))</f>
        <v/>
      </c>
      <c r="K34">
        <f>IF(入力!$D$36="","",IF(OR(反映項目!$B$10="×",入力!$K$36=""),"",IFERROR(TEXT(VALUE(SUBSTITUTE(入力!$K$36,"-","")),"000-0000"),入力!$K$36)))</f>
        <v/>
      </c>
      <c r="L34">
        <f>IF(入力!$D$36="","",IF(反映項目!$B$10="×","",IF(AND(入力!$K$36="",入力!$L$36=""),"同上",IF(入力!$L$36="","",入力!$L$36))))</f>
        <v/>
      </c>
      <c r="M34">
        <f>IF(入力!$D$36="","",IF(OR(反映項目!$B$10="×",入力!$M$36="",AND(入力!$K$36="",入力!$L$36="")),"",入力!$M$36))</f>
        <v/>
      </c>
      <c r="N34">
        <f>IF(入力!$D$36="","",設定!$B$4&amp;CHAR(10)&amp;IF(入力!$G$36="",設定!$B$5,入力!$G$36))</f>
        <v/>
      </c>
      <c r="O34">
        <f>IF(入力!$D$36="","",IF(反映項目!$B$11="×","",IFERROR(INDEX(資格集約!$H$375:$H$386,MATCH(1,資格集約!$G$375:$G$386,0)),"")))</f>
        <v/>
      </c>
      <c r="P34">
        <f>IF(入力!$D$36="","",IF(反映項目!$B$11="×","",IFERROR(INDEX(資格集約!$E$375:$E$386,MATCH(1,資格集約!$G$375:$G$386,0)),"")))</f>
        <v/>
      </c>
      <c r="Q34">
        <f>IF(入力!$D$36="","",IF(反映項目!$B$11="×","",IFERROR(INDEX(資格集約!$H$375:$H$386,MATCH(2,資格集約!$G$375:$G$386,0)),"")))</f>
        <v/>
      </c>
      <c r="R34">
        <f>IF(入力!$D$36="","",IF(反映項目!$B$11="×","",IFERROR(INDEX(資格集約!$E$375:$E$386,MATCH(2,資格集約!$G$375:$G$386,0)),"")))</f>
        <v/>
      </c>
      <c r="S34">
        <f>IF(入力!$D$36="","",IF(反映項目!$B$11="×","",IFERROR(INDEX(資格集約!$H$375:$H$386,MATCH(3,資格集約!$G$375:$G$386,0)),"")))</f>
        <v/>
      </c>
      <c r="T34">
        <f>IF(入力!$D$36="","",IF(反映項目!$B$11="×","",IFERROR(INDEX(資格集約!$E$375:$E$386,MATCH(3,資格集約!$G$375:$G$386,0)),"")))</f>
        <v/>
      </c>
      <c r="U34">
        <f>IF(入力!$D$36="","",IF(反映項目!$B$11="×","",IFERROR(INDEX(資格集約!$H$375:$H$386,MATCH(4,資格集約!$G$375:$G$386,0)),"")))</f>
        <v/>
      </c>
      <c r="V34">
        <f>IF(入力!$D$36="","",IF(反映項目!$B$11="×","",IFERROR(INDEX(資格集約!$E$375:$E$386,MATCH(4,資格集約!$G$375:$G$386,0)),"")))</f>
        <v/>
      </c>
      <c r="W34">
        <f>IF(入力!$D$36="","",IF(反映項目!$B$11="×","",IFERROR(INDEX(資格集約!$H$375:$H$386,MATCH(5,資格集約!$G$375:$G$386,0)),"")))</f>
        <v/>
      </c>
      <c r="X34">
        <f>IF(入力!$D$36="","",IF(反映項目!$B$11="×","",IFERROR(INDEX(資格集約!$E$375:$E$386,MATCH(5,資格集約!$G$375:$G$386,0)),"")))</f>
        <v/>
      </c>
      <c r="Y34">
        <f>IF(入力!$D$36="","",IF(OR(反映項目!$B$12="×",入力!$Z$36=""),"",入力!$Z$36))</f>
        <v/>
      </c>
      <c r="Z34">
        <f>IF(入力!$D$36="","",IF(反映項目!$B$13="×","",IF(入力!$AA$36="","",入力!$AA$36&amp;CHAR(10)))&amp;IF(反映項目!$B$14="×","",IF(入力!$AB$36="","",入力!$AB$36&amp;CHAR(10)))&amp;IF(反映項目!$B$15="×","",IF(入力!$AC$36="","",入力!$AC$36)))</f>
        <v/>
      </c>
      <c r="AA34">
        <f>IF(入力!$D$36="","",IF(OR(反映項目!$B$17="×",入力!$AH$36=""),"",入力!$AH$36))</f>
        <v/>
      </c>
      <c r="AB34">
        <f>IF(入力!$D$36="","",IF(OR(反映項目!$B$16="×",N($AK$34)=0),"",YEAR($AK$34)-IF($AK$34&gt;=DATE(2019,5,1),2018,1988)))</f>
        <v/>
      </c>
      <c r="AC34">
        <f>IF(入力!$D$36="","",IF(OR(反映項目!$B$16="×",N($AK$34)=0),"",MONTH($AK$34)))</f>
        <v/>
      </c>
      <c r="AD34">
        <f>IF(入力!$D$36="","",IF(OR(反映項目!$B$16="×",入力!$AE$36=""),"",入力!$AE$36))</f>
        <v/>
      </c>
      <c r="AE34">
        <f>IF(入力!$D$36="","",IF(OR(反映項目!$B$16="×",N($AL$34)=0),"",YEAR($AL$34)-IF($AL$34&gt;=DATE(2019,5,1),2018,1988)))</f>
        <v/>
      </c>
      <c r="AF34">
        <f>IF(入力!$D$36="","",IF(OR(反映項目!$B$16="×",N($AL$34)=0),"",MONTH($AL$34)))</f>
        <v/>
      </c>
      <c r="AG34">
        <f>IF(入力!$D$36="","",IF(OR(反映項目!$B$16="×",入力!$AG$36=""),"",入力!$AG$36))</f>
        <v/>
      </c>
      <c r="AJ34">
        <f>IF(入力!$D$36="","",IFERROR(IF(ISNUMBER(入力!$F$36),入力!$F$36,DATEVALUE(入力!$F$36)),""))</f>
        <v/>
      </c>
      <c r="AK34">
        <f>IF(入力!$D$36="","",IFERROR(IF(ISNUMBER(入力!$AD$36),入力!$AD$36,DATEVALUE(入力!$AD$36)),""))</f>
        <v/>
      </c>
      <c r="AL34">
        <f>IF(入力!$D$36="","",IFERROR(IF(ISNUMBER(入力!$AF$36),入力!$AF$36,DATEVALUE(入力!$AF$36)),""))</f>
        <v/>
      </c>
    </row>
    <row r="35">
      <c r="A35" t="n">
        <v>33</v>
      </c>
      <c r="B35">
        <f>IF(入力!$D$37="","",IF(OR(反映項目!$B$4="×",入力!$D$37=""),"",入力!$D$37))</f>
        <v/>
      </c>
      <c r="C35">
        <f>IF(入力!$D$37="","",IF(OR(反映項目!$B$5="×",入力!$E$37=""),"",入力!$E$37))</f>
        <v/>
      </c>
      <c r="D35">
        <f>IF(入力!$D$37="","",IF(OR(反映項目!$B$6="×",N($AJ$35)=0),"",YEAR($AJ$35)-IF($AJ$35&gt;=DATE(2019,5,1),2018,IF($AJ$35&gt;=DATE(1989,1,8),1988,1925))))</f>
        <v/>
      </c>
      <c r="E35">
        <f>IF(入力!$D$37="","",IF(OR(反映項目!$B$6="×",N($AJ$35)=0),"",MONTH($AJ$35)))</f>
        <v/>
      </c>
      <c r="F35">
        <f>IF(入力!$D$37="","",IF(OR(反映項目!$B$6="×",N($AJ$35)=0),"",DAY($AJ$35)))</f>
        <v/>
      </c>
      <c r="G35">
        <f>IF(入力!$D$37="","",IF(OR(反映項目!$B$6="×",OR(N($AJ$35)=0,N(設定!$B$3)=0)),"",DATEDIF($AJ$35,設定!$B$3,"Y")))</f>
        <v/>
      </c>
      <c r="H35">
        <f>IF(入力!$D$37="","",IF(OR(反映項目!$B$7="×",入力!$H$37=""),"",IFERROR(TEXT(VALUE(SUBSTITUTE(入力!$H$37,"-","")),"000-0000"),入力!$H$37)))</f>
        <v/>
      </c>
      <c r="I35">
        <f>IF(入力!$D$37="","",IF(OR(反映項目!$B$8="×",入力!$I$37=""),"",入力!$I$37))</f>
        <v/>
      </c>
      <c r="J35">
        <f>IF(入力!$D$37="","",IF(OR(反映項目!$B$9="×",入力!$J$37=""),"",入力!$J$37))</f>
        <v/>
      </c>
      <c r="K35">
        <f>IF(入力!$D$37="","",IF(OR(反映項目!$B$10="×",入力!$K$37=""),"",IFERROR(TEXT(VALUE(SUBSTITUTE(入力!$K$37,"-","")),"000-0000"),入力!$K$37)))</f>
        <v/>
      </c>
      <c r="L35">
        <f>IF(入力!$D$37="","",IF(反映項目!$B$10="×","",IF(AND(入力!$K$37="",入力!$L$37=""),"同上",IF(入力!$L$37="","",入力!$L$37))))</f>
        <v/>
      </c>
      <c r="M35">
        <f>IF(入力!$D$37="","",IF(OR(反映項目!$B$10="×",入力!$M$37="",AND(入力!$K$37="",入力!$L$37="")),"",入力!$M$37))</f>
        <v/>
      </c>
      <c r="N35">
        <f>IF(入力!$D$37="","",設定!$B$4&amp;CHAR(10)&amp;IF(入力!$G$37="",設定!$B$5,入力!$G$37))</f>
        <v/>
      </c>
      <c r="O35">
        <f>IF(入力!$D$37="","",IF(反映項目!$B$11="×","",IFERROR(INDEX(資格集約!$H$387:$H$398,MATCH(1,資格集約!$G$387:$G$398,0)),"")))</f>
        <v/>
      </c>
      <c r="P35">
        <f>IF(入力!$D$37="","",IF(反映項目!$B$11="×","",IFERROR(INDEX(資格集約!$E$387:$E$398,MATCH(1,資格集約!$G$387:$G$398,0)),"")))</f>
        <v/>
      </c>
      <c r="Q35">
        <f>IF(入力!$D$37="","",IF(反映項目!$B$11="×","",IFERROR(INDEX(資格集約!$H$387:$H$398,MATCH(2,資格集約!$G$387:$G$398,0)),"")))</f>
        <v/>
      </c>
      <c r="R35">
        <f>IF(入力!$D$37="","",IF(反映項目!$B$11="×","",IFERROR(INDEX(資格集約!$E$387:$E$398,MATCH(2,資格集約!$G$387:$G$398,0)),"")))</f>
        <v/>
      </c>
      <c r="S35">
        <f>IF(入力!$D$37="","",IF(反映項目!$B$11="×","",IFERROR(INDEX(資格集約!$H$387:$H$398,MATCH(3,資格集約!$G$387:$G$398,0)),"")))</f>
        <v/>
      </c>
      <c r="T35">
        <f>IF(入力!$D$37="","",IF(反映項目!$B$11="×","",IFERROR(INDEX(資格集約!$E$387:$E$398,MATCH(3,資格集約!$G$387:$G$398,0)),"")))</f>
        <v/>
      </c>
      <c r="U35">
        <f>IF(入力!$D$37="","",IF(反映項目!$B$11="×","",IFERROR(INDEX(資格集約!$H$387:$H$398,MATCH(4,資格集約!$G$387:$G$398,0)),"")))</f>
        <v/>
      </c>
      <c r="V35">
        <f>IF(入力!$D$37="","",IF(反映項目!$B$11="×","",IFERROR(INDEX(資格集約!$E$387:$E$398,MATCH(4,資格集約!$G$387:$G$398,0)),"")))</f>
        <v/>
      </c>
      <c r="W35">
        <f>IF(入力!$D$37="","",IF(反映項目!$B$11="×","",IFERROR(INDEX(資格集約!$H$387:$H$398,MATCH(5,資格集約!$G$387:$G$398,0)),"")))</f>
        <v/>
      </c>
      <c r="X35">
        <f>IF(入力!$D$37="","",IF(反映項目!$B$11="×","",IFERROR(INDEX(資格集約!$E$387:$E$398,MATCH(5,資格集約!$G$387:$G$398,0)),"")))</f>
        <v/>
      </c>
      <c r="Y35">
        <f>IF(入力!$D$37="","",IF(OR(反映項目!$B$12="×",入力!$Z$37=""),"",入力!$Z$37))</f>
        <v/>
      </c>
      <c r="Z35">
        <f>IF(入力!$D$37="","",IF(反映項目!$B$13="×","",IF(入力!$AA$37="","",入力!$AA$37&amp;CHAR(10)))&amp;IF(反映項目!$B$14="×","",IF(入力!$AB$37="","",入力!$AB$37&amp;CHAR(10)))&amp;IF(反映項目!$B$15="×","",IF(入力!$AC$37="","",入力!$AC$37)))</f>
        <v/>
      </c>
      <c r="AA35">
        <f>IF(入力!$D$37="","",IF(OR(反映項目!$B$17="×",入力!$AH$37=""),"",入力!$AH$37))</f>
        <v/>
      </c>
      <c r="AB35">
        <f>IF(入力!$D$37="","",IF(OR(反映項目!$B$16="×",N($AK$35)=0),"",YEAR($AK$35)-IF($AK$35&gt;=DATE(2019,5,1),2018,1988)))</f>
        <v/>
      </c>
      <c r="AC35">
        <f>IF(入力!$D$37="","",IF(OR(反映項目!$B$16="×",N($AK$35)=0),"",MONTH($AK$35)))</f>
        <v/>
      </c>
      <c r="AD35">
        <f>IF(入力!$D$37="","",IF(OR(反映項目!$B$16="×",入力!$AE$37=""),"",入力!$AE$37))</f>
        <v/>
      </c>
      <c r="AE35">
        <f>IF(入力!$D$37="","",IF(OR(反映項目!$B$16="×",N($AL$35)=0),"",YEAR($AL$35)-IF($AL$35&gt;=DATE(2019,5,1),2018,1988)))</f>
        <v/>
      </c>
      <c r="AF35">
        <f>IF(入力!$D$37="","",IF(OR(反映項目!$B$16="×",N($AL$35)=0),"",MONTH($AL$35)))</f>
        <v/>
      </c>
      <c r="AG35">
        <f>IF(入力!$D$37="","",IF(OR(反映項目!$B$16="×",入力!$AG$37=""),"",入力!$AG$37))</f>
        <v/>
      </c>
      <c r="AJ35">
        <f>IF(入力!$D$37="","",IFERROR(IF(ISNUMBER(入力!$F$37),入力!$F$37,DATEVALUE(入力!$F$37)),""))</f>
        <v/>
      </c>
      <c r="AK35">
        <f>IF(入力!$D$37="","",IFERROR(IF(ISNUMBER(入力!$AD$37),入力!$AD$37,DATEVALUE(入力!$AD$37)),""))</f>
        <v/>
      </c>
      <c r="AL35">
        <f>IF(入力!$D$37="","",IFERROR(IF(ISNUMBER(入力!$AF$37),入力!$AF$37,DATEVALUE(入力!$AF$37)),""))</f>
        <v/>
      </c>
    </row>
    <row r="36">
      <c r="A36" t="n">
        <v>34</v>
      </c>
      <c r="B36">
        <f>IF(入力!$D$38="","",IF(OR(反映項目!$B$4="×",入力!$D$38=""),"",入力!$D$38))</f>
        <v/>
      </c>
      <c r="C36">
        <f>IF(入力!$D$38="","",IF(OR(反映項目!$B$5="×",入力!$E$38=""),"",入力!$E$38))</f>
        <v/>
      </c>
      <c r="D36">
        <f>IF(入力!$D$38="","",IF(OR(反映項目!$B$6="×",N($AJ$36)=0),"",YEAR($AJ$36)-IF($AJ$36&gt;=DATE(2019,5,1),2018,IF($AJ$36&gt;=DATE(1989,1,8),1988,1925))))</f>
        <v/>
      </c>
      <c r="E36">
        <f>IF(入力!$D$38="","",IF(OR(反映項目!$B$6="×",N($AJ$36)=0),"",MONTH($AJ$36)))</f>
        <v/>
      </c>
      <c r="F36">
        <f>IF(入力!$D$38="","",IF(OR(反映項目!$B$6="×",N($AJ$36)=0),"",DAY($AJ$36)))</f>
        <v/>
      </c>
      <c r="G36">
        <f>IF(入力!$D$38="","",IF(OR(反映項目!$B$6="×",OR(N($AJ$36)=0,N(設定!$B$3)=0)),"",DATEDIF($AJ$36,設定!$B$3,"Y")))</f>
        <v/>
      </c>
      <c r="H36">
        <f>IF(入力!$D$38="","",IF(OR(反映項目!$B$7="×",入力!$H$38=""),"",IFERROR(TEXT(VALUE(SUBSTITUTE(入力!$H$38,"-","")),"000-0000"),入力!$H$38)))</f>
        <v/>
      </c>
      <c r="I36">
        <f>IF(入力!$D$38="","",IF(OR(反映項目!$B$8="×",入力!$I$38=""),"",入力!$I$38))</f>
        <v/>
      </c>
      <c r="J36">
        <f>IF(入力!$D$38="","",IF(OR(反映項目!$B$9="×",入力!$J$38=""),"",入力!$J$38))</f>
        <v/>
      </c>
      <c r="K36">
        <f>IF(入力!$D$38="","",IF(OR(反映項目!$B$10="×",入力!$K$38=""),"",IFERROR(TEXT(VALUE(SUBSTITUTE(入力!$K$38,"-","")),"000-0000"),入力!$K$38)))</f>
        <v/>
      </c>
      <c r="L36">
        <f>IF(入力!$D$38="","",IF(反映項目!$B$10="×","",IF(AND(入力!$K$38="",入力!$L$38=""),"同上",IF(入力!$L$38="","",入力!$L$38))))</f>
        <v/>
      </c>
      <c r="M36">
        <f>IF(入力!$D$38="","",IF(OR(反映項目!$B$10="×",入力!$M$38="",AND(入力!$K$38="",入力!$L$38="")),"",入力!$M$38))</f>
        <v/>
      </c>
      <c r="N36">
        <f>IF(入力!$D$38="","",設定!$B$4&amp;CHAR(10)&amp;IF(入力!$G$38="",設定!$B$5,入力!$G$38))</f>
        <v/>
      </c>
      <c r="O36">
        <f>IF(入力!$D$38="","",IF(反映項目!$B$11="×","",IFERROR(INDEX(資格集約!$H$399:$H$410,MATCH(1,資格集約!$G$399:$G$410,0)),"")))</f>
        <v/>
      </c>
      <c r="P36">
        <f>IF(入力!$D$38="","",IF(反映項目!$B$11="×","",IFERROR(INDEX(資格集約!$E$399:$E$410,MATCH(1,資格集約!$G$399:$G$410,0)),"")))</f>
        <v/>
      </c>
      <c r="Q36">
        <f>IF(入力!$D$38="","",IF(反映項目!$B$11="×","",IFERROR(INDEX(資格集約!$H$399:$H$410,MATCH(2,資格集約!$G$399:$G$410,0)),"")))</f>
        <v/>
      </c>
      <c r="R36">
        <f>IF(入力!$D$38="","",IF(反映項目!$B$11="×","",IFERROR(INDEX(資格集約!$E$399:$E$410,MATCH(2,資格集約!$G$399:$G$410,0)),"")))</f>
        <v/>
      </c>
      <c r="S36">
        <f>IF(入力!$D$38="","",IF(反映項目!$B$11="×","",IFERROR(INDEX(資格集約!$H$399:$H$410,MATCH(3,資格集約!$G$399:$G$410,0)),"")))</f>
        <v/>
      </c>
      <c r="T36">
        <f>IF(入力!$D$38="","",IF(反映項目!$B$11="×","",IFERROR(INDEX(資格集約!$E$399:$E$410,MATCH(3,資格集約!$G$399:$G$410,0)),"")))</f>
        <v/>
      </c>
      <c r="U36">
        <f>IF(入力!$D$38="","",IF(反映項目!$B$11="×","",IFERROR(INDEX(資格集約!$H$399:$H$410,MATCH(4,資格集約!$G$399:$G$410,0)),"")))</f>
        <v/>
      </c>
      <c r="V36">
        <f>IF(入力!$D$38="","",IF(反映項目!$B$11="×","",IFERROR(INDEX(資格集約!$E$399:$E$410,MATCH(4,資格集約!$G$399:$G$410,0)),"")))</f>
        <v/>
      </c>
      <c r="W36">
        <f>IF(入力!$D$38="","",IF(反映項目!$B$11="×","",IFERROR(INDEX(資格集約!$H$399:$H$410,MATCH(5,資格集約!$G$399:$G$410,0)),"")))</f>
        <v/>
      </c>
      <c r="X36">
        <f>IF(入力!$D$38="","",IF(反映項目!$B$11="×","",IFERROR(INDEX(資格集約!$E$399:$E$410,MATCH(5,資格集約!$G$399:$G$410,0)),"")))</f>
        <v/>
      </c>
      <c r="Y36">
        <f>IF(入力!$D$38="","",IF(OR(反映項目!$B$12="×",入力!$Z$38=""),"",入力!$Z$38))</f>
        <v/>
      </c>
      <c r="Z36">
        <f>IF(入力!$D$38="","",IF(反映項目!$B$13="×","",IF(入力!$AA$38="","",入力!$AA$38&amp;CHAR(10)))&amp;IF(反映項目!$B$14="×","",IF(入力!$AB$38="","",入力!$AB$38&amp;CHAR(10)))&amp;IF(反映項目!$B$15="×","",IF(入力!$AC$38="","",入力!$AC$38)))</f>
        <v/>
      </c>
      <c r="AA36">
        <f>IF(入力!$D$38="","",IF(OR(反映項目!$B$17="×",入力!$AH$38=""),"",入力!$AH$38))</f>
        <v/>
      </c>
      <c r="AB36">
        <f>IF(入力!$D$38="","",IF(OR(反映項目!$B$16="×",N($AK$36)=0),"",YEAR($AK$36)-IF($AK$36&gt;=DATE(2019,5,1),2018,1988)))</f>
        <v/>
      </c>
      <c r="AC36">
        <f>IF(入力!$D$38="","",IF(OR(反映項目!$B$16="×",N($AK$36)=0),"",MONTH($AK$36)))</f>
        <v/>
      </c>
      <c r="AD36">
        <f>IF(入力!$D$38="","",IF(OR(反映項目!$B$16="×",入力!$AE$38=""),"",入力!$AE$38))</f>
        <v/>
      </c>
      <c r="AE36">
        <f>IF(入力!$D$38="","",IF(OR(反映項目!$B$16="×",N($AL$36)=0),"",YEAR($AL$36)-IF($AL$36&gt;=DATE(2019,5,1),2018,1988)))</f>
        <v/>
      </c>
      <c r="AF36">
        <f>IF(入力!$D$38="","",IF(OR(反映項目!$B$16="×",N($AL$36)=0),"",MONTH($AL$36)))</f>
        <v/>
      </c>
      <c r="AG36">
        <f>IF(入力!$D$38="","",IF(OR(反映項目!$B$16="×",入力!$AG$38=""),"",入力!$AG$38))</f>
        <v/>
      </c>
      <c r="AJ36">
        <f>IF(入力!$D$38="","",IFERROR(IF(ISNUMBER(入力!$F$38),入力!$F$38,DATEVALUE(入力!$F$38)),""))</f>
        <v/>
      </c>
      <c r="AK36">
        <f>IF(入力!$D$38="","",IFERROR(IF(ISNUMBER(入力!$AD$38),入力!$AD$38,DATEVALUE(入力!$AD$38)),""))</f>
        <v/>
      </c>
      <c r="AL36">
        <f>IF(入力!$D$38="","",IFERROR(IF(ISNUMBER(入力!$AF$38),入力!$AF$38,DATEVALUE(入力!$AF$38)),""))</f>
        <v/>
      </c>
    </row>
    <row r="37">
      <c r="A37" t="n">
        <v>35</v>
      </c>
      <c r="B37">
        <f>IF(入力!$D$39="","",IF(OR(反映項目!$B$4="×",入力!$D$39=""),"",入力!$D$39))</f>
        <v/>
      </c>
      <c r="C37">
        <f>IF(入力!$D$39="","",IF(OR(反映項目!$B$5="×",入力!$E$39=""),"",入力!$E$39))</f>
        <v/>
      </c>
      <c r="D37">
        <f>IF(入力!$D$39="","",IF(OR(反映項目!$B$6="×",N($AJ$37)=0),"",YEAR($AJ$37)-IF($AJ$37&gt;=DATE(2019,5,1),2018,IF($AJ$37&gt;=DATE(1989,1,8),1988,1925))))</f>
        <v/>
      </c>
      <c r="E37">
        <f>IF(入力!$D$39="","",IF(OR(反映項目!$B$6="×",N($AJ$37)=0),"",MONTH($AJ$37)))</f>
        <v/>
      </c>
      <c r="F37">
        <f>IF(入力!$D$39="","",IF(OR(反映項目!$B$6="×",N($AJ$37)=0),"",DAY($AJ$37)))</f>
        <v/>
      </c>
      <c r="G37">
        <f>IF(入力!$D$39="","",IF(OR(反映項目!$B$6="×",OR(N($AJ$37)=0,N(設定!$B$3)=0)),"",DATEDIF($AJ$37,設定!$B$3,"Y")))</f>
        <v/>
      </c>
      <c r="H37">
        <f>IF(入力!$D$39="","",IF(OR(反映項目!$B$7="×",入力!$H$39=""),"",IFERROR(TEXT(VALUE(SUBSTITUTE(入力!$H$39,"-","")),"000-0000"),入力!$H$39)))</f>
        <v/>
      </c>
      <c r="I37">
        <f>IF(入力!$D$39="","",IF(OR(反映項目!$B$8="×",入力!$I$39=""),"",入力!$I$39))</f>
        <v/>
      </c>
      <c r="J37">
        <f>IF(入力!$D$39="","",IF(OR(反映項目!$B$9="×",入力!$J$39=""),"",入力!$J$39))</f>
        <v/>
      </c>
      <c r="K37">
        <f>IF(入力!$D$39="","",IF(OR(反映項目!$B$10="×",入力!$K$39=""),"",IFERROR(TEXT(VALUE(SUBSTITUTE(入力!$K$39,"-","")),"000-0000"),入力!$K$39)))</f>
        <v/>
      </c>
      <c r="L37">
        <f>IF(入力!$D$39="","",IF(反映項目!$B$10="×","",IF(AND(入力!$K$39="",入力!$L$39=""),"同上",IF(入力!$L$39="","",入力!$L$39))))</f>
        <v/>
      </c>
      <c r="M37">
        <f>IF(入力!$D$39="","",IF(OR(反映項目!$B$10="×",入力!$M$39="",AND(入力!$K$39="",入力!$L$39="")),"",入力!$M$39))</f>
        <v/>
      </c>
      <c r="N37">
        <f>IF(入力!$D$39="","",設定!$B$4&amp;CHAR(10)&amp;IF(入力!$G$39="",設定!$B$5,入力!$G$39))</f>
        <v/>
      </c>
      <c r="O37">
        <f>IF(入力!$D$39="","",IF(反映項目!$B$11="×","",IFERROR(INDEX(資格集約!$H$411:$H$422,MATCH(1,資格集約!$G$411:$G$422,0)),"")))</f>
        <v/>
      </c>
      <c r="P37">
        <f>IF(入力!$D$39="","",IF(反映項目!$B$11="×","",IFERROR(INDEX(資格集約!$E$411:$E$422,MATCH(1,資格集約!$G$411:$G$422,0)),"")))</f>
        <v/>
      </c>
      <c r="Q37">
        <f>IF(入力!$D$39="","",IF(反映項目!$B$11="×","",IFERROR(INDEX(資格集約!$H$411:$H$422,MATCH(2,資格集約!$G$411:$G$422,0)),"")))</f>
        <v/>
      </c>
      <c r="R37">
        <f>IF(入力!$D$39="","",IF(反映項目!$B$11="×","",IFERROR(INDEX(資格集約!$E$411:$E$422,MATCH(2,資格集約!$G$411:$G$422,0)),"")))</f>
        <v/>
      </c>
      <c r="S37">
        <f>IF(入力!$D$39="","",IF(反映項目!$B$11="×","",IFERROR(INDEX(資格集約!$H$411:$H$422,MATCH(3,資格集約!$G$411:$G$422,0)),"")))</f>
        <v/>
      </c>
      <c r="T37">
        <f>IF(入力!$D$39="","",IF(反映項目!$B$11="×","",IFERROR(INDEX(資格集約!$E$411:$E$422,MATCH(3,資格集約!$G$411:$G$422,0)),"")))</f>
        <v/>
      </c>
      <c r="U37">
        <f>IF(入力!$D$39="","",IF(反映項目!$B$11="×","",IFERROR(INDEX(資格集約!$H$411:$H$422,MATCH(4,資格集約!$G$411:$G$422,0)),"")))</f>
        <v/>
      </c>
      <c r="V37">
        <f>IF(入力!$D$39="","",IF(反映項目!$B$11="×","",IFERROR(INDEX(資格集約!$E$411:$E$422,MATCH(4,資格集約!$G$411:$G$422,0)),"")))</f>
        <v/>
      </c>
      <c r="W37">
        <f>IF(入力!$D$39="","",IF(反映項目!$B$11="×","",IFERROR(INDEX(資格集約!$H$411:$H$422,MATCH(5,資格集約!$G$411:$G$422,0)),"")))</f>
        <v/>
      </c>
      <c r="X37">
        <f>IF(入力!$D$39="","",IF(反映項目!$B$11="×","",IFERROR(INDEX(資格集約!$E$411:$E$422,MATCH(5,資格集約!$G$411:$G$422,0)),"")))</f>
        <v/>
      </c>
      <c r="Y37">
        <f>IF(入力!$D$39="","",IF(OR(反映項目!$B$12="×",入力!$Z$39=""),"",入力!$Z$39))</f>
        <v/>
      </c>
      <c r="Z37">
        <f>IF(入力!$D$39="","",IF(反映項目!$B$13="×","",IF(入力!$AA$39="","",入力!$AA$39&amp;CHAR(10)))&amp;IF(反映項目!$B$14="×","",IF(入力!$AB$39="","",入力!$AB$39&amp;CHAR(10)))&amp;IF(反映項目!$B$15="×","",IF(入力!$AC$39="","",入力!$AC$39)))</f>
        <v/>
      </c>
      <c r="AA37">
        <f>IF(入力!$D$39="","",IF(OR(反映項目!$B$17="×",入力!$AH$39=""),"",入力!$AH$39))</f>
        <v/>
      </c>
      <c r="AB37">
        <f>IF(入力!$D$39="","",IF(OR(反映項目!$B$16="×",N($AK$37)=0),"",YEAR($AK$37)-IF($AK$37&gt;=DATE(2019,5,1),2018,1988)))</f>
        <v/>
      </c>
      <c r="AC37">
        <f>IF(入力!$D$39="","",IF(OR(反映項目!$B$16="×",N($AK$37)=0),"",MONTH($AK$37)))</f>
        <v/>
      </c>
      <c r="AD37">
        <f>IF(入力!$D$39="","",IF(OR(反映項目!$B$16="×",入力!$AE$39=""),"",入力!$AE$39))</f>
        <v/>
      </c>
      <c r="AE37">
        <f>IF(入力!$D$39="","",IF(OR(反映項目!$B$16="×",N($AL$37)=0),"",YEAR($AL$37)-IF($AL$37&gt;=DATE(2019,5,1),2018,1988)))</f>
        <v/>
      </c>
      <c r="AF37">
        <f>IF(入力!$D$39="","",IF(OR(反映項目!$B$16="×",N($AL$37)=0),"",MONTH($AL$37)))</f>
        <v/>
      </c>
      <c r="AG37">
        <f>IF(入力!$D$39="","",IF(OR(反映項目!$B$16="×",入力!$AG$39=""),"",入力!$AG$39))</f>
        <v/>
      </c>
      <c r="AJ37">
        <f>IF(入力!$D$39="","",IFERROR(IF(ISNUMBER(入力!$F$39),入力!$F$39,DATEVALUE(入力!$F$39)),""))</f>
        <v/>
      </c>
      <c r="AK37">
        <f>IF(入力!$D$39="","",IFERROR(IF(ISNUMBER(入力!$AD$39),入力!$AD$39,DATEVALUE(入力!$AD$39)),""))</f>
        <v/>
      </c>
      <c r="AL37">
        <f>IF(入力!$D$39="","",IFERROR(IF(ISNUMBER(入力!$AF$39),入力!$AF$39,DATEVALUE(入力!$AF$39)),""))</f>
        <v/>
      </c>
    </row>
    <row r="38">
      <c r="A38" t="n">
        <v>36</v>
      </c>
      <c r="B38">
        <f>IF(入力!$D$40="","",IF(OR(反映項目!$B$4="×",入力!$D$40=""),"",入力!$D$40))</f>
        <v/>
      </c>
      <c r="C38">
        <f>IF(入力!$D$40="","",IF(OR(反映項目!$B$5="×",入力!$E$40=""),"",入力!$E$40))</f>
        <v/>
      </c>
      <c r="D38">
        <f>IF(入力!$D$40="","",IF(OR(反映項目!$B$6="×",N($AJ$38)=0),"",YEAR($AJ$38)-IF($AJ$38&gt;=DATE(2019,5,1),2018,IF($AJ$38&gt;=DATE(1989,1,8),1988,1925))))</f>
        <v/>
      </c>
      <c r="E38">
        <f>IF(入力!$D$40="","",IF(OR(反映項目!$B$6="×",N($AJ$38)=0),"",MONTH($AJ$38)))</f>
        <v/>
      </c>
      <c r="F38">
        <f>IF(入力!$D$40="","",IF(OR(反映項目!$B$6="×",N($AJ$38)=0),"",DAY($AJ$38)))</f>
        <v/>
      </c>
      <c r="G38">
        <f>IF(入力!$D$40="","",IF(OR(反映項目!$B$6="×",OR(N($AJ$38)=0,N(設定!$B$3)=0)),"",DATEDIF($AJ$38,設定!$B$3,"Y")))</f>
        <v/>
      </c>
      <c r="H38">
        <f>IF(入力!$D$40="","",IF(OR(反映項目!$B$7="×",入力!$H$40=""),"",IFERROR(TEXT(VALUE(SUBSTITUTE(入力!$H$40,"-","")),"000-0000"),入力!$H$40)))</f>
        <v/>
      </c>
      <c r="I38">
        <f>IF(入力!$D$40="","",IF(OR(反映項目!$B$8="×",入力!$I$40=""),"",入力!$I$40))</f>
        <v/>
      </c>
      <c r="J38">
        <f>IF(入力!$D$40="","",IF(OR(反映項目!$B$9="×",入力!$J$40=""),"",入力!$J$40))</f>
        <v/>
      </c>
      <c r="K38">
        <f>IF(入力!$D$40="","",IF(OR(反映項目!$B$10="×",入力!$K$40=""),"",IFERROR(TEXT(VALUE(SUBSTITUTE(入力!$K$40,"-","")),"000-0000"),入力!$K$40)))</f>
        <v/>
      </c>
      <c r="L38">
        <f>IF(入力!$D$40="","",IF(反映項目!$B$10="×","",IF(AND(入力!$K$40="",入力!$L$40=""),"同上",IF(入力!$L$40="","",入力!$L$40))))</f>
        <v/>
      </c>
      <c r="M38">
        <f>IF(入力!$D$40="","",IF(OR(反映項目!$B$10="×",入力!$M$40="",AND(入力!$K$40="",入力!$L$40="")),"",入力!$M$40))</f>
        <v/>
      </c>
      <c r="N38">
        <f>IF(入力!$D$40="","",設定!$B$4&amp;CHAR(10)&amp;IF(入力!$G$40="",設定!$B$5,入力!$G$40))</f>
        <v/>
      </c>
      <c r="O38">
        <f>IF(入力!$D$40="","",IF(反映項目!$B$11="×","",IFERROR(INDEX(資格集約!$H$423:$H$434,MATCH(1,資格集約!$G$423:$G$434,0)),"")))</f>
        <v/>
      </c>
      <c r="P38">
        <f>IF(入力!$D$40="","",IF(反映項目!$B$11="×","",IFERROR(INDEX(資格集約!$E$423:$E$434,MATCH(1,資格集約!$G$423:$G$434,0)),"")))</f>
        <v/>
      </c>
      <c r="Q38">
        <f>IF(入力!$D$40="","",IF(反映項目!$B$11="×","",IFERROR(INDEX(資格集約!$H$423:$H$434,MATCH(2,資格集約!$G$423:$G$434,0)),"")))</f>
        <v/>
      </c>
      <c r="R38">
        <f>IF(入力!$D$40="","",IF(反映項目!$B$11="×","",IFERROR(INDEX(資格集約!$E$423:$E$434,MATCH(2,資格集約!$G$423:$G$434,0)),"")))</f>
        <v/>
      </c>
      <c r="S38">
        <f>IF(入力!$D$40="","",IF(反映項目!$B$11="×","",IFERROR(INDEX(資格集約!$H$423:$H$434,MATCH(3,資格集約!$G$423:$G$434,0)),"")))</f>
        <v/>
      </c>
      <c r="T38">
        <f>IF(入力!$D$40="","",IF(反映項目!$B$11="×","",IFERROR(INDEX(資格集約!$E$423:$E$434,MATCH(3,資格集約!$G$423:$G$434,0)),"")))</f>
        <v/>
      </c>
      <c r="U38">
        <f>IF(入力!$D$40="","",IF(反映項目!$B$11="×","",IFERROR(INDEX(資格集約!$H$423:$H$434,MATCH(4,資格集約!$G$423:$G$434,0)),"")))</f>
        <v/>
      </c>
      <c r="V38">
        <f>IF(入力!$D$40="","",IF(反映項目!$B$11="×","",IFERROR(INDEX(資格集約!$E$423:$E$434,MATCH(4,資格集約!$G$423:$G$434,0)),"")))</f>
        <v/>
      </c>
      <c r="W38">
        <f>IF(入力!$D$40="","",IF(反映項目!$B$11="×","",IFERROR(INDEX(資格集約!$H$423:$H$434,MATCH(5,資格集約!$G$423:$G$434,0)),"")))</f>
        <v/>
      </c>
      <c r="X38">
        <f>IF(入力!$D$40="","",IF(反映項目!$B$11="×","",IFERROR(INDEX(資格集約!$E$423:$E$434,MATCH(5,資格集約!$G$423:$G$434,0)),"")))</f>
        <v/>
      </c>
      <c r="Y38">
        <f>IF(入力!$D$40="","",IF(OR(反映項目!$B$12="×",入力!$Z$40=""),"",入力!$Z$40))</f>
        <v/>
      </c>
      <c r="Z38">
        <f>IF(入力!$D$40="","",IF(反映項目!$B$13="×","",IF(入力!$AA$40="","",入力!$AA$40&amp;CHAR(10)))&amp;IF(反映項目!$B$14="×","",IF(入力!$AB$40="","",入力!$AB$40&amp;CHAR(10)))&amp;IF(反映項目!$B$15="×","",IF(入力!$AC$40="","",入力!$AC$40)))</f>
        <v/>
      </c>
      <c r="AA38">
        <f>IF(入力!$D$40="","",IF(OR(反映項目!$B$17="×",入力!$AH$40=""),"",入力!$AH$40))</f>
        <v/>
      </c>
      <c r="AB38">
        <f>IF(入力!$D$40="","",IF(OR(反映項目!$B$16="×",N($AK$38)=0),"",YEAR($AK$38)-IF($AK$38&gt;=DATE(2019,5,1),2018,1988)))</f>
        <v/>
      </c>
      <c r="AC38">
        <f>IF(入力!$D$40="","",IF(OR(反映項目!$B$16="×",N($AK$38)=0),"",MONTH($AK$38)))</f>
        <v/>
      </c>
      <c r="AD38">
        <f>IF(入力!$D$40="","",IF(OR(反映項目!$B$16="×",入力!$AE$40=""),"",入力!$AE$40))</f>
        <v/>
      </c>
      <c r="AE38">
        <f>IF(入力!$D$40="","",IF(OR(反映項目!$B$16="×",N($AL$38)=0),"",YEAR($AL$38)-IF($AL$38&gt;=DATE(2019,5,1),2018,1988)))</f>
        <v/>
      </c>
      <c r="AF38">
        <f>IF(入力!$D$40="","",IF(OR(反映項目!$B$16="×",N($AL$38)=0),"",MONTH($AL$38)))</f>
        <v/>
      </c>
      <c r="AG38">
        <f>IF(入力!$D$40="","",IF(OR(反映項目!$B$16="×",入力!$AG$40=""),"",入力!$AG$40))</f>
        <v/>
      </c>
      <c r="AJ38">
        <f>IF(入力!$D$40="","",IFERROR(IF(ISNUMBER(入力!$F$40),入力!$F$40,DATEVALUE(入力!$F$40)),""))</f>
        <v/>
      </c>
      <c r="AK38">
        <f>IF(入力!$D$40="","",IFERROR(IF(ISNUMBER(入力!$AD$40),入力!$AD$40,DATEVALUE(入力!$AD$40)),""))</f>
        <v/>
      </c>
      <c r="AL38">
        <f>IF(入力!$D$40="","",IFERROR(IF(ISNUMBER(入力!$AF$40),入力!$AF$40,DATEVALUE(入力!$AF$40)),""))</f>
        <v/>
      </c>
    </row>
    <row r="39">
      <c r="A39" t="n">
        <v>37</v>
      </c>
      <c r="B39">
        <f>IF(入力!$D$41="","",IF(OR(反映項目!$B$4="×",入力!$D$41=""),"",入力!$D$41))</f>
        <v/>
      </c>
      <c r="C39">
        <f>IF(入力!$D$41="","",IF(OR(反映項目!$B$5="×",入力!$E$41=""),"",入力!$E$41))</f>
        <v/>
      </c>
      <c r="D39">
        <f>IF(入力!$D$41="","",IF(OR(反映項目!$B$6="×",N($AJ$39)=0),"",YEAR($AJ$39)-IF($AJ$39&gt;=DATE(2019,5,1),2018,IF($AJ$39&gt;=DATE(1989,1,8),1988,1925))))</f>
        <v/>
      </c>
      <c r="E39">
        <f>IF(入力!$D$41="","",IF(OR(反映項目!$B$6="×",N($AJ$39)=0),"",MONTH($AJ$39)))</f>
        <v/>
      </c>
      <c r="F39">
        <f>IF(入力!$D$41="","",IF(OR(反映項目!$B$6="×",N($AJ$39)=0),"",DAY($AJ$39)))</f>
        <v/>
      </c>
      <c r="G39">
        <f>IF(入力!$D$41="","",IF(OR(反映項目!$B$6="×",OR(N($AJ$39)=0,N(設定!$B$3)=0)),"",DATEDIF($AJ$39,設定!$B$3,"Y")))</f>
        <v/>
      </c>
      <c r="H39">
        <f>IF(入力!$D$41="","",IF(OR(反映項目!$B$7="×",入力!$H$41=""),"",IFERROR(TEXT(VALUE(SUBSTITUTE(入力!$H$41,"-","")),"000-0000"),入力!$H$41)))</f>
        <v/>
      </c>
      <c r="I39">
        <f>IF(入力!$D$41="","",IF(OR(反映項目!$B$8="×",入力!$I$41=""),"",入力!$I$41))</f>
        <v/>
      </c>
      <c r="J39">
        <f>IF(入力!$D$41="","",IF(OR(反映項目!$B$9="×",入力!$J$41=""),"",入力!$J$41))</f>
        <v/>
      </c>
      <c r="K39">
        <f>IF(入力!$D$41="","",IF(OR(反映項目!$B$10="×",入力!$K$41=""),"",IFERROR(TEXT(VALUE(SUBSTITUTE(入力!$K$41,"-","")),"000-0000"),入力!$K$41)))</f>
        <v/>
      </c>
      <c r="L39">
        <f>IF(入力!$D$41="","",IF(反映項目!$B$10="×","",IF(AND(入力!$K$41="",入力!$L$41=""),"同上",IF(入力!$L$41="","",入力!$L$41))))</f>
        <v/>
      </c>
      <c r="M39">
        <f>IF(入力!$D$41="","",IF(OR(反映項目!$B$10="×",入力!$M$41="",AND(入力!$K$41="",入力!$L$41="")),"",入力!$M$41))</f>
        <v/>
      </c>
      <c r="N39">
        <f>IF(入力!$D$41="","",設定!$B$4&amp;CHAR(10)&amp;IF(入力!$G$41="",設定!$B$5,入力!$G$41))</f>
        <v/>
      </c>
      <c r="O39">
        <f>IF(入力!$D$41="","",IF(反映項目!$B$11="×","",IFERROR(INDEX(資格集約!$H$435:$H$446,MATCH(1,資格集約!$G$435:$G$446,0)),"")))</f>
        <v/>
      </c>
      <c r="P39">
        <f>IF(入力!$D$41="","",IF(反映項目!$B$11="×","",IFERROR(INDEX(資格集約!$E$435:$E$446,MATCH(1,資格集約!$G$435:$G$446,0)),"")))</f>
        <v/>
      </c>
      <c r="Q39">
        <f>IF(入力!$D$41="","",IF(反映項目!$B$11="×","",IFERROR(INDEX(資格集約!$H$435:$H$446,MATCH(2,資格集約!$G$435:$G$446,0)),"")))</f>
        <v/>
      </c>
      <c r="R39">
        <f>IF(入力!$D$41="","",IF(反映項目!$B$11="×","",IFERROR(INDEX(資格集約!$E$435:$E$446,MATCH(2,資格集約!$G$435:$G$446,0)),"")))</f>
        <v/>
      </c>
      <c r="S39">
        <f>IF(入力!$D$41="","",IF(反映項目!$B$11="×","",IFERROR(INDEX(資格集約!$H$435:$H$446,MATCH(3,資格集約!$G$435:$G$446,0)),"")))</f>
        <v/>
      </c>
      <c r="T39">
        <f>IF(入力!$D$41="","",IF(反映項目!$B$11="×","",IFERROR(INDEX(資格集約!$E$435:$E$446,MATCH(3,資格集約!$G$435:$G$446,0)),"")))</f>
        <v/>
      </c>
      <c r="U39">
        <f>IF(入力!$D$41="","",IF(反映項目!$B$11="×","",IFERROR(INDEX(資格集約!$H$435:$H$446,MATCH(4,資格集約!$G$435:$G$446,0)),"")))</f>
        <v/>
      </c>
      <c r="V39">
        <f>IF(入力!$D$41="","",IF(反映項目!$B$11="×","",IFERROR(INDEX(資格集約!$E$435:$E$446,MATCH(4,資格集約!$G$435:$G$446,0)),"")))</f>
        <v/>
      </c>
      <c r="W39">
        <f>IF(入力!$D$41="","",IF(反映項目!$B$11="×","",IFERROR(INDEX(資格集約!$H$435:$H$446,MATCH(5,資格集約!$G$435:$G$446,0)),"")))</f>
        <v/>
      </c>
      <c r="X39">
        <f>IF(入力!$D$41="","",IF(反映項目!$B$11="×","",IFERROR(INDEX(資格集約!$E$435:$E$446,MATCH(5,資格集約!$G$435:$G$446,0)),"")))</f>
        <v/>
      </c>
      <c r="Y39">
        <f>IF(入力!$D$41="","",IF(OR(反映項目!$B$12="×",入力!$Z$41=""),"",入力!$Z$41))</f>
        <v/>
      </c>
      <c r="Z39">
        <f>IF(入力!$D$41="","",IF(反映項目!$B$13="×","",IF(入力!$AA$41="","",入力!$AA$41&amp;CHAR(10)))&amp;IF(反映項目!$B$14="×","",IF(入力!$AB$41="","",入力!$AB$41&amp;CHAR(10)))&amp;IF(反映項目!$B$15="×","",IF(入力!$AC$41="","",入力!$AC$41)))</f>
        <v/>
      </c>
      <c r="AA39">
        <f>IF(入力!$D$41="","",IF(OR(反映項目!$B$17="×",入力!$AH$41=""),"",入力!$AH$41))</f>
        <v/>
      </c>
      <c r="AB39">
        <f>IF(入力!$D$41="","",IF(OR(反映項目!$B$16="×",N($AK$39)=0),"",YEAR($AK$39)-IF($AK$39&gt;=DATE(2019,5,1),2018,1988)))</f>
        <v/>
      </c>
      <c r="AC39">
        <f>IF(入力!$D$41="","",IF(OR(反映項目!$B$16="×",N($AK$39)=0),"",MONTH($AK$39)))</f>
        <v/>
      </c>
      <c r="AD39">
        <f>IF(入力!$D$41="","",IF(OR(反映項目!$B$16="×",入力!$AE$41=""),"",入力!$AE$41))</f>
        <v/>
      </c>
      <c r="AE39">
        <f>IF(入力!$D$41="","",IF(OR(反映項目!$B$16="×",N($AL$39)=0),"",YEAR($AL$39)-IF($AL$39&gt;=DATE(2019,5,1),2018,1988)))</f>
        <v/>
      </c>
      <c r="AF39">
        <f>IF(入力!$D$41="","",IF(OR(反映項目!$B$16="×",N($AL$39)=0),"",MONTH($AL$39)))</f>
        <v/>
      </c>
      <c r="AG39">
        <f>IF(入力!$D$41="","",IF(OR(反映項目!$B$16="×",入力!$AG$41=""),"",入力!$AG$41))</f>
        <v/>
      </c>
      <c r="AJ39">
        <f>IF(入力!$D$41="","",IFERROR(IF(ISNUMBER(入力!$F$41),入力!$F$41,DATEVALUE(入力!$F$41)),""))</f>
        <v/>
      </c>
      <c r="AK39">
        <f>IF(入力!$D$41="","",IFERROR(IF(ISNUMBER(入力!$AD$41),入力!$AD$41,DATEVALUE(入力!$AD$41)),""))</f>
        <v/>
      </c>
      <c r="AL39">
        <f>IF(入力!$D$41="","",IFERROR(IF(ISNUMBER(入力!$AF$41),入力!$AF$41,DATEVALUE(入力!$AF$41)),""))</f>
        <v/>
      </c>
    </row>
    <row r="40">
      <c r="A40" t="n">
        <v>38</v>
      </c>
      <c r="B40">
        <f>IF(入力!$D$42="","",IF(OR(反映項目!$B$4="×",入力!$D$42=""),"",入力!$D$42))</f>
        <v/>
      </c>
      <c r="C40">
        <f>IF(入力!$D$42="","",IF(OR(反映項目!$B$5="×",入力!$E$42=""),"",入力!$E$42))</f>
        <v/>
      </c>
      <c r="D40">
        <f>IF(入力!$D$42="","",IF(OR(反映項目!$B$6="×",N($AJ$40)=0),"",YEAR($AJ$40)-IF($AJ$40&gt;=DATE(2019,5,1),2018,IF($AJ$40&gt;=DATE(1989,1,8),1988,1925))))</f>
        <v/>
      </c>
      <c r="E40">
        <f>IF(入力!$D$42="","",IF(OR(反映項目!$B$6="×",N($AJ$40)=0),"",MONTH($AJ$40)))</f>
        <v/>
      </c>
      <c r="F40">
        <f>IF(入力!$D$42="","",IF(OR(反映項目!$B$6="×",N($AJ$40)=0),"",DAY($AJ$40)))</f>
        <v/>
      </c>
      <c r="G40">
        <f>IF(入力!$D$42="","",IF(OR(反映項目!$B$6="×",OR(N($AJ$40)=0,N(設定!$B$3)=0)),"",DATEDIF($AJ$40,設定!$B$3,"Y")))</f>
        <v/>
      </c>
      <c r="H40">
        <f>IF(入力!$D$42="","",IF(OR(反映項目!$B$7="×",入力!$H$42=""),"",IFERROR(TEXT(VALUE(SUBSTITUTE(入力!$H$42,"-","")),"000-0000"),入力!$H$42)))</f>
        <v/>
      </c>
      <c r="I40">
        <f>IF(入力!$D$42="","",IF(OR(反映項目!$B$8="×",入力!$I$42=""),"",入力!$I$42))</f>
        <v/>
      </c>
      <c r="J40">
        <f>IF(入力!$D$42="","",IF(OR(反映項目!$B$9="×",入力!$J$42=""),"",入力!$J$42))</f>
        <v/>
      </c>
      <c r="K40">
        <f>IF(入力!$D$42="","",IF(OR(反映項目!$B$10="×",入力!$K$42=""),"",IFERROR(TEXT(VALUE(SUBSTITUTE(入力!$K$42,"-","")),"000-0000"),入力!$K$42)))</f>
        <v/>
      </c>
      <c r="L40">
        <f>IF(入力!$D$42="","",IF(反映項目!$B$10="×","",IF(AND(入力!$K$42="",入力!$L$42=""),"同上",IF(入力!$L$42="","",入力!$L$42))))</f>
        <v/>
      </c>
      <c r="M40">
        <f>IF(入力!$D$42="","",IF(OR(反映項目!$B$10="×",入力!$M$42="",AND(入力!$K$42="",入力!$L$42="")),"",入力!$M$42))</f>
        <v/>
      </c>
      <c r="N40">
        <f>IF(入力!$D$42="","",設定!$B$4&amp;CHAR(10)&amp;IF(入力!$G$42="",設定!$B$5,入力!$G$42))</f>
        <v/>
      </c>
      <c r="O40">
        <f>IF(入力!$D$42="","",IF(反映項目!$B$11="×","",IFERROR(INDEX(資格集約!$H$447:$H$458,MATCH(1,資格集約!$G$447:$G$458,0)),"")))</f>
        <v/>
      </c>
      <c r="P40">
        <f>IF(入力!$D$42="","",IF(反映項目!$B$11="×","",IFERROR(INDEX(資格集約!$E$447:$E$458,MATCH(1,資格集約!$G$447:$G$458,0)),"")))</f>
        <v/>
      </c>
      <c r="Q40">
        <f>IF(入力!$D$42="","",IF(反映項目!$B$11="×","",IFERROR(INDEX(資格集約!$H$447:$H$458,MATCH(2,資格集約!$G$447:$G$458,0)),"")))</f>
        <v/>
      </c>
      <c r="R40">
        <f>IF(入力!$D$42="","",IF(反映項目!$B$11="×","",IFERROR(INDEX(資格集約!$E$447:$E$458,MATCH(2,資格集約!$G$447:$G$458,0)),"")))</f>
        <v/>
      </c>
      <c r="S40">
        <f>IF(入力!$D$42="","",IF(反映項目!$B$11="×","",IFERROR(INDEX(資格集約!$H$447:$H$458,MATCH(3,資格集約!$G$447:$G$458,0)),"")))</f>
        <v/>
      </c>
      <c r="T40">
        <f>IF(入力!$D$42="","",IF(反映項目!$B$11="×","",IFERROR(INDEX(資格集約!$E$447:$E$458,MATCH(3,資格集約!$G$447:$G$458,0)),"")))</f>
        <v/>
      </c>
      <c r="U40">
        <f>IF(入力!$D$42="","",IF(反映項目!$B$11="×","",IFERROR(INDEX(資格集約!$H$447:$H$458,MATCH(4,資格集約!$G$447:$G$458,0)),"")))</f>
        <v/>
      </c>
      <c r="V40">
        <f>IF(入力!$D$42="","",IF(反映項目!$B$11="×","",IFERROR(INDEX(資格集約!$E$447:$E$458,MATCH(4,資格集約!$G$447:$G$458,0)),"")))</f>
        <v/>
      </c>
      <c r="W40">
        <f>IF(入力!$D$42="","",IF(反映項目!$B$11="×","",IFERROR(INDEX(資格集約!$H$447:$H$458,MATCH(5,資格集約!$G$447:$G$458,0)),"")))</f>
        <v/>
      </c>
      <c r="X40">
        <f>IF(入力!$D$42="","",IF(反映項目!$B$11="×","",IFERROR(INDEX(資格集約!$E$447:$E$458,MATCH(5,資格集約!$G$447:$G$458,0)),"")))</f>
        <v/>
      </c>
      <c r="Y40">
        <f>IF(入力!$D$42="","",IF(OR(反映項目!$B$12="×",入力!$Z$42=""),"",入力!$Z$42))</f>
        <v/>
      </c>
      <c r="Z40">
        <f>IF(入力!$D$42="","",IF(反映項目!$B$13="×","",IF(入力!$AA$42="","",入力!$AA$42&amp;CHAR(10)))&amp;IF(反映項目!$B$14="×","",IF(入力!$AB$42="","",入力!$AB$42&amp;CHAR(10)))&amp;IF(反映項目!$B$15="×","",IF(入力!$AC$42="","",入力!$AC$42)))</f>
        <v/>
      </c>
      <c r="AA40">
        <f>IF(入力!$D$42="","",IF(OR(反映項目!$B$17="×",入力!$AH$42=""),"",入力!$AH$42))</f>
        <v/>
      </c>
      <c r="AB40">
        <f>IF(入力!$D$42="","",IF(OR(反映項目!$B$16="×",N($AK$40)=0),"",YEAR($AK$40)-IF($AK$40&gt;=DATE(2019,5,1),2018,1988)))</f>
        <v/>
      </c>
      <c r="AC40">
        <f>IF(入力!$D$42="","",IF(OR(反映項目!$B$16="×",N($AK$40)=0),"",MONTH($AK$40)))</f>
        <v/>
      </c>
      <c r="AD40">
        <f>IF(入力!$D$42="","",IF(OR(反映項目!$B$16="×",入力!$AE$42=""),"",入力!$AE$42))</f>
        <v/>
      </c>
      <c r="AE40">
        <f>IF(入力!$D$42="","",IF(OR(反映項目!$B$16="×",N($AL$40)=0),"",YEAR($AL$40)-IF($AL$40&gt;=DATE(2019,5,1),2018,1988)))</f>
        <v/>
      </c>
      <c r="AF40">
        <f>IF(入力!$D$42="","",IF(OR(反映項目!$B$16="×",N($AL$40)=0),"",MONTH($AL$40)))</f>
        <v/>
      </c>
      <c r="AG40">
        <f>IF(入力!$D$42="","",IF(OR(反映項目!$B$16="×",入力!$AG$42=""),"",入力!$AG$42))</f>
        <v/>
      </c>
      <c r="AJ40">
        <f>IF(入力!$D$42="","",IFERROR(IF(ISNUMBER(入力!$F$42),入力!$F$42,DATEVALUE(入力!$F$42)),""))</f>
        <v/>
      </c>
      <c r="AK40">
        <f>IF(入力!$D$42="","",IFERROR(IF(ISNUMBER(入力!$AD$42),入力!$AD$42,DATEVALUE(入力!$AD$42)),""))</f>
        <v/>
      </c>
      <c r="AL40">
        <f>IF(入力!$D$42="","",IFERROR(IF(ISNUMBER(入力!$AF$42),入力!$AF$42,DATEVALUE(入力!$AF$42)),""))</f>
        <v/>
      </c>
    </row>
    <row r="41">
      <c r="A41" t="n">
        <v>39</v>
      </c>
      <c r="B41">
        <f>IF(入力!$D$43="","",IF(OR(反映項目!$B$4="×",入力!$D$43=""),"",入力!$D$43))</f>
        <v/>
      </c>
      <c r="C41">
        <f>IF(入力!$D$43="","",IF(OR(反映項目!$B$5="×",入力!$E$43=""),"",入力!$E$43))</f>
        <v/>
      </c>
      <c r="D41">
        <f>IF(入力!$D$43="","",IF(OR(反映項目!$B$6="×",N($AJ$41)=0),"",YEAR($AJ$41)-IF($AJ$41&gt;=DATE(2019,5,1),2018,IF($AJ$41&gt;=DATE(1989,1,8),1988,1925))))</f>
        <v/>
      </c>
      <c r="E41">
        <f>IF(入力!$D$43="","",IF(OR(反映項目!$B$6="×",N($AJ$41)=0),"",MONTH($AJ$41)))</f>
        <v/>
      </c>
      <c r="F41">
        <f>IF(入力!$D$43="","",IF(OR(反映項目!$B$6="×",N($AJ$41)=0),"",DAY($AJ$41)))</f>
        <v/>
      </c>
      <c r="G41">
        <f>IF(入力!$D$43="","",IF(OR(反映項目!$B$6="×",OR(N($AJ$41)=0,N(設定!$B$3)=0)),"",DATEDIF($AJ$41,設定!$B$3,"Y")))</f>
        <v/>
      </c>
      <c r="H41">
        <f>IF(入力!$D$43="","",IF(OR(反映項目!$B$7="×",入力!$H$43=""),"",IFERROR(TEXT(VALUE(SUBSTITUTE(入力!$H$43,"-","")),"000-0000"),入力!$H$43)))</f>
        <v/>
      </c>
      <c r="I41">
        <f>IF(入力!$D$43="","",IF(OR(反映項目!$B$8="×",入力!$I$43=""),"",入力!$I$43))</f>
        <v/>
      </c>
      <c r="J41">
        <f>IF(入力!$D$43="","",IF(OR(反映項目!$B$9="×",入力!$J$43=""),"",入力!$J$43))</f>
        <v/>
      </c>
      <c r="K41">
        <f>IF(入力!$D$43="","",IF(OR(反映項目!$B$10="×",入力!$K$43=""),"",IFERROR(TEXT(VALUE(SUBSTITUTE(入力!$K$43,"-","")),"000-0000"),入力!$K$43)))</f>
        <v/>
      </c>
      <c r="L41">
        <f>IF(入力!$D$43="","",IF(反映項目!$B$10="×","",IF(AND(入力!$K$43="",入力!$L$43=""),"同上",IF(入力!$L$43="","",入力!$L$43))))</f>
        <v/>
      </c>
      <c r="M41">
        <f>IF(入力!$D$43="","",IF(OR(反映項目!$B$10="×",入力!$M$43="",AND(入力!$K$43="",入力!$L$43="")),"",入力!$M$43))</f>
        <v/>
      </c>
      <c r="N41">
        <f>IF(入力!$D$43="","",設定!$B$4&amp;CHAR(10)&amp;IF(入力!$G$43="",設定!$B$5,入力!$G$43))</f>
        <v/>
      </c>
      <c r="O41">
        <f>IF(入力!$D$43="","",IF(反映項目!$B$11="×","",IFERROR(INDEX(資格集約!$H$459:$H$470,MATCH(1,資格集約!$G$459:$G$470,0)),"")))</f>
        <v/>
      </c>
      <c r="P41">
        <f>IF(入力!$D$43="","",IF(反映項目!$B$11="×","",IFERROR(INDEX(資格集約!$E$459:$E$470,MATCH(1,資格集約!$G$459:$G$470,0)),"")))</f>
        <v/>
      </c>
      <c r="Q41">
        <f>IF(入力!$D$43="","",IF(反映項目!$B$11="×","",IFERROR(INDEX(資格集約!$H$459:$H$470,MATCH(2,資格集約!$G$459:$G$470,0)),"")))</f>
        <v/>
      </c>
      <c r="R41">
        <f>IF(入力!$D$43="","",IF(反映項目!$B$11="×","",IFERROR(INDEX(資格集約!$E$459:$E$470,MATCH(2,資格集約!$G$459:$G$470,0)),"")))</f>
        <v/>
      </c>
      <c r="S41">
        <f>IF(入力!$D$43="","",IF(反映項目!$B$11="×","",IFERROR(INDEX(資格集約!$H$459:$H$470,MATCH(3,資格集約!$G$459:$G$470,0)),"")))</f>
        <v/>
      </c>
      <c r="T41">
        <f>IF(入力!$D$43="","",IF(反映項目!$B$11="×","",IFERROR(INDEX(資格集約!$E$459:$E$470,MATCH(3,資格集約!$G$459:$G$470,0)),"")))</f>
        <v/>
      </c>
      <c r="U41">
        <f>IF(入力!$D$43="","",IF(反映項目!$B$11="×","",IFERROR(INDEX(資格集約!$H$459:$H$470,MATCH(4,資格集約!$G$459:$G$470,0)),"")))</f>
        <v/>
      </c>
      <c r="V41">
        <f>IF(入力!$D$43="","",IF(反映項目!$B$11="×","",IFERROR(INDEX(資格集約!$E$459:$E$470,MATCH(4,資格集約!$G$459:$G$470,0)),"")))</f>
        <v/>
      </c>
      <c r="W41">
        <f>IF(入力!$D$43="","",IF(反映項目!$B$11="×","",IFERROR(INDEX(資格集約!$H$459:$H$470,MATCH(5,資格集約!$G$459:$G$470,0)),"")))</f>
        <v/>
      </c>
      <c r="X41">
        <f>IF(入力!$D$43="","",IF(反映項目!$B$11="×","",IFERROR(INDEX(資格集約!$E$459:$E$470,MATCH(5,資格集約!$G$459:$G$470,0)),"")))</f>
        <v/>
      </c>
      <c r="Y41">
        <f>IF(入力!$D$43="","",IF(OR(反映項目!$B$12="×",入力!$Z$43=""),"",入力!$Z$43))</f>
        <v/>
      </c>
      <c r="Z41">
        <f>IF(入力!$D$43="","",IF(反映項目!$B$13="×","",IF(入力!$AA$43="","",入力!$AA$43&amp;CHAR(10)))&amp;IF(反映項目!$B$14="×","",IF(入力!$AB$43="","",入力!$AB$43&amp;CHAR(10)))&amp;IF(反映項目!$B$15="×","",IF(入力!$AC$43="","",入力!$AC$43)))</f>
        <v/>
      </c>
      <c r="AA41">
        <f>IF(入力!$D$43="","",IF(OR(反映項目!$B$17="×",入力!$AH$43=""),"",入力!$AH$43))</f>
        <v/>
      </c>
      <c r="AB41">
        <f>IF(入力!$D$43="","",IF(OR(反映項目!$B$16="×",N($AK$41)=0),"",YEAR($AK$41)-IF($AK$41&gt;=DATE(2019,5,1),2018,1988)))</f>
        <v/>
      </c>
      <c r="AC41">
        <f>IF(入力!$D$43="","",IF(OR(反映項目!$B$16="×",N($AK$41)=0),"",MONTH($AK$41)))</f>
        <v/>
      </c>
      <c r="AD41">
        <f>IF(入力!$D$43="","",IF(OR(反映項目!$B$16="×",入力!$AE$43=""),"",入力!$AE$43))</f>
        <v/>
      </c>
      <c r="AE41">
        <f>IF(入力!$D$43="","",IF(OR(反映項目!$B$16="×",N($AL$41)=0),"",YEAR($AL$41)-IF($AL$41&gt;=DATE(2019,5,1),2018,1988)))</f>
        <v/>
      </c>
      <c r="AF41">
        <f>IF(入力!$D$43="","",IF(OR(反映項目!$B$16="×",N($AL$41)=0),"",MONTH($AL$41)))</f>
        <v/>
      </c>
      <c r="AG41">
        <f>IF(入力!$D$43="","",IF(OR(反映項目!$B$16="×",入力!$AG$43=""),"",入力!$AG$43))</f>
        <v/>
      </c>
      <c r="AJ41">
        <f>IF(入力!$D$43="","",IFERROR(IF(ISNUMBER(入力!$F$43),入力!$F$43,DATEVALUE(入力!$F$43)),""))</f>
        <v/>
      </c>
      <c r="AK41">
        <f>IF(入力!$D$43="","",IFERROR(IF(ISNUMBER(入力!$AD$43),入力!$AD$43,DATEVALUE(入力!$AD$43)),""))</f>
        <v/>
      </c>
      <c r="AL41">
        <f>IF(入力!$D$43="","",IFERROR(IF(ISNUMBER(入力!$AF$43),入力!$AF$43,DATEVALUE(入力!$AF$43)),""))</f>
        <v/>
      </c>
    </row>
    <row r="42">
      <c r="A42" t="n">
        <v>40</v>
      </c>
      <c r="B42">
        <f>IF(入力!$D$44="","",IF(OR(反映項目!$B$4="×",入力!$D$44=""),"",入力!$D$44))</f>
        <v/>
      </c>
      <c r="C42">
        <f>IF(入力!$D$44="","",IF(OR(反映項目!$B$5="×",入力!$E$44=""),"",入力!$E$44))</f>
        <v/>
      </c>
      <c r="D42">
        <f>IF(入力!$D$44="","",IF(OR(反映項目!$B$6="×",N($AJ$42)=0),"",YEAR($AJ$42)-IF($AJ$42&gt;=DATE(2019,5,1),2018,IF($AJ$42&gt;=DATE(1989,1,8),1988,1925))))</f>
        <v/>
      </c>
      <c r="E42">
        <f>IF(入力!$D$44="","",IF(OR(反映項目!$B$6="×",N($AJ$42)=0),"",MONTH($AJ$42)))</f>
        <v/>
      </c>
      <c r="F42">
        <f>IF(入力!$D$44="","",IF(OR(反映項目!$B$6="×",N($AJ$42)=0),"",DAY($AJ$42)))</f>
        <v/>
      </c>
      <c r="G42">
        <f>IF(入力!$D$44="","",IF(OR(反映項目!$B$6="×",OR(N($AJ$42)=0,N(設定!$B$3)=0)),"",DATEDIF($AJ$42,設定!$B$3,"Y")))</f>
        <v/>
      </c>
      <c r="H42">
        <f>IF(入力!$D$44="","",IF(OR(反映項目!$B$7="×",入力!$H$44=""),"",IFERROR(TEXT(VALUE(SUBSTITUTE(入力!$H$44,"-","")),"000-0000"),入力!$H$44)))</f>
        <v/>
      </c>
      <c r="I42">
        <f>IF(入力!$D$44="","",IF(OR(反映項目!$B$8="×",入力!$I$44=""),"",入力!$I$44))</f>
        <v/>
      </c>
      <c r="J42">
        <f>IF(入力!$D$44="","",IF(OR(反映項目!$B$9="×",入力!$J$44=""),"",入力!$J$44))</f>
        <v/>
      </c>
      <c r="K42">
        <f>IF(入力!$D$44="","",IF(OR(反映項目!$B$10="×",入力!$K$44=""),"",IFERROR(TEXT(VALUE(SUBSTITUTE(入力!$K$44,"-","")),"000-0000"),入力!$K$44)))</f>
        <v/>
      </c>
      <c r="L42">
        <f>IF(入力!$D$44="","",IF(反映項目!$B$10="×","",IF(AND(入力!$K$44="",入力!$L$44=""),"同上",IF(入力!$L$44="","",入力!$L$44))))</f>
        <v/>
      </c>
      <c r="M42">
        <f>IF(入力!$D$44="","",IF(OR(反映項目!$B$10="×",入力!$M$44="",AND(入力!$K$44="",入力!$L$44="")),"",入力!$M$44))</f>
        <v/>
      </c>
      <c r="N42">
        <f>IF(入力!$D$44="","",設定!$B$4&amp;CHAR(10)&amp;IF(入力!$G$44="",設定!$B$5,入力!$G$44))</f>
        <v/>
      </c>
      <c r="O42">
        <f>IF(入力!$D$44="","",IF(反映項目!$B$11="×","",IFERROR(INDEX(資格集約!$H$471:$H$482,MATCH(1,資格集約!$G$471:$G$482,0)),"")))</f>
        <v/>
      </c>
      <c r="P42">
        <f>IF(入力!$D$44="","",IF(反映項目!$B$11="×","",IFERROR(INDEX(資格集約!$E$471:$E$482,MATCH(1,資格集約!$G$471:$G$482,0)),"")))</f>
        <v/>
      </c>
      <c r="Q42">
        <f>IF(入力!$D$44="","",IF(反映項目!$B$11="×","",IFERROR(INDEX(資格集約!$H$471:$H$482,MATCH(2,資格集約!$G$471:$G$482,0)),"")))</f>
        <v/>
      </c>
      <c r="R42">
        <f>IF(入力!$D$44="","",IF(反映項目!$B$11="×","",IFERROR(INDEX(資格集約!$E$471:$E$482,MATCH(2,資格集約!$G$471:$G$482,0)),"")))</f>
        <v/>
      </c>
      <c r="S42">
        <f>IF(入力!$D$44="","",IF(反映項目!$B$11="×","",IFERROR(INDEX(資格集約!$H$471:$H$482,MATCH(3,資格集約!$G$471:$G$482,0)),"")))</f>
        <v/>
      </c>
      <c r="T42">
        <f>IF(入力!$D$44="","",IF(反映項目!$B$11="×","",IFERROR(INDEX(資格集約!$E$471:$E$482,MATCH(3,資格集約!$G$471:$G$482,0)),"")))</f>
        <v/>
      </c>
      <c r="U42">
        <f>IF(入力!$D$44="","",IF(反映項目!$B$11="×","",IFERROR(INDEX(資格集約!$H$471:$H$482,MATCH(4,資格集約!$G$471:$G$482,0)),"")))</f>
        <v/>
      </c>
      <c r="V42">
        <f>IF(入力!$D$44="","",IF(反映項目!$B$11="×","",IFERROR(INDEX(資格集約!$E$471:$E$482,MATCH(4,資格集約!$G$471:$G$482,0)),"")))</f>
        <v/>
      </c>
      <c r="W42">
        <f>IF(入力!$D$44="","",IF(反映項目!$B$11="×","",IFERROR(INDEX(資格集約!$H$471:$H$482,MATCH(5,資格集約!$G$471:$G$482,0)),"")))</f>
        <v/>
      </c>
      <c r="X42">
        <f>IF(入力!$D$44="","",IF(反映項目!$B$11="×","",IFERROR(INDEX(資格集約!$E$471:$E$482,MATCH(5,資格集約!$G$471:$G$482,0)),"")))</f>
        <v/>
      </c>
      <c r="Y42">
        <f>IF(入力!$D$44="","",IF(OR(反映項目!$B$12="×",入力!$Z$44=""),"",入力!$Z$44))</f>
        <v/>
      </c>
      <c r="Z42">
        <f>IF(入力!$D$44="","",IF(反映項目!$B$13="×","",IF(入力!$AA$44="","",入力!$AA$44&amp;CHAR(10)))&amp;IF(反映項目!$B$14="×","",IF(入力!$AB$44="","",入力!$AB$44&amp;CHAR(10)))&amp;IF(反映項目!$B$15="×","",IF(入力!$AC$44="","",入力!$AC$44)))</f>
        <v/>
      </c>
      <c r="AA42">
        <f>IF(入力!$D$44="","",IF(OR(反映項目!$B$17="×",入力!$AH$44=""),"",入力!$AH$44))</f>
        <v/>
      </c>
      <c r="AB42">
        <f>IF(入力!$D$44="","",IF(OR(反映項目!$B$16="×",N($AK$42)=0),"",YEAR($AK$42)-IF($AK$42&gt;=DATE(2019,5,1),2018,1988)))</f>
        <v/>
      </c>
      <c r="AC42">
        <f>IF(入力!$D$44="","",IF(OR(反映項目!$B$16="×",N($AK$42)=0),"",MONTH($AK$42)))</f>
        <v/>
      </c>
      <c r="AD42">
        <f>IF(入力!$D$44="","",IF(OR(反映項目!$B$16="×",入力!$AE$44=""),"",入力!$AE$44))</f>
        <v/>
      </c>
      <c r="AE42">
        <f>IF(入力!$D$44="","",IF(OR(反映項目!$B$16="×",N($AL$42)=0),"",YEAR($AL$42)-IF($AL$42&gt;=DATE(2019,5,1),2018,1988)))</f>
        <v/>
      </c>
      <c r="AF42">
        <f>IF(入力!$D$44="","",IF(OR(反映項目!$B$16="×",N($AL$42)=0),"",MONTH($AL$42)))</f>
        <v/>
      </c>
      <c r="AG42">
        <f>IF(入力!$D$44="","",IF(OR(反映項目!$B$16="×",入力!$AG$44=""),"",入力!$AG$44))</f>
        <v/>
      </c>
      <c r="AJ42">
        <f>IF(入力!$D$44="","",IFERROR(IF(ISNUMBER(入力!$F$44),入力!$F$44,DATEVALUE(入力!$F$44)),""))</f>
        <v/>
      </c>
      <c r="AK42">
        <f>IF(入力!$D$44="","",IFERROR(IF(ISNUMBER(入力!$AD$44),入力!$AD$44,DATEVALUE(入力!$AD$44)),""))</f>
        <v/>
      </c>
      <c r="AL42">
        <f>IF(入力!$D$44="","",IFERROR(IF(ISNUMBER(入力!$AF$44),入力!$AF$44,DATEVALUE(入力!$AF$44)),""))</f>
        <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tabSelected="1" view="pageBreakPreview" zoomScaleNormal="100" zoomScaleSheetLayoutView="100" workbookViewId="0">
      <selection activeCell="BC48" sqref="BC48"/>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7" t="inlineStr">
        <is>
          <t xml:space="preserve">資 　格  等      </t>
        </is>
      </c>
      <c r="BQ5" s="138" t="n"/>
      <c r="BR5" s="138" t="n"/>
      <c r="BS5" s="138" t="n"/>
      <c r="BT5" s="138" t="n"/>
      <c r="BU5" s="138" t="n"/>
      <c r="BV5" s="139" t="n"/>
      <c r="BW5" s="140" t="inlineStr">
        <is>
          <t>取  得  年  月</t>
        </is>
      </c>
      <c r="BX5" s="138" t="n"/>
      <c r="BY5" s="138" t="n"/>
      <c r="BZ5" s="138" t="n"/>
      <c r="CA5" s="138" t="n"/>
      <c r="CB5" s="138" t="n"/>
      <c r="CC5" s="138" t="n"/>
      <c r="CD5" s="138" t="n"/>
      <c r="CE5" s="138" t="n"/>
      <c r="CF5" s="138" t="n"/>
      <c r="CG5" s="139" t="n"/>
      <c r="CH5" s="140" t="inlineStr">
        <is>
          <t>資       格       等       の       名       称</t>
        </is>
      </c>
      <c r="CI5" s="138" t="n"/>
      <c r="CJ5" s="138" t="n"/>
      <c r="CK5" s="138" t="n"/>
      <c r="CL5" s="138" t="n"/>
      <c r="CM5" s="138" t="n"/>
      <c r="CN5" s="138" t="n"/>
      <c r="CO5" s="138" t="n"/>
      <c r="CP5" s="138" t="n"/>
      <c r="CQ5" s="138" t="n"/>
      <c r="CR5" s="138" t="n"/>
      <c r="CS5" s="138" t="n"/>
      <c r="CT5" s="138" t="n"/>
      <c r="CU5" s="138" t="n"/>
      <c r="CV5" s="138" t="n"/>
      <c r="CW5" s="138" t="n"/>
      <c r="CX5" s="138" t="n"/>
      <c r="CY5" s="138" t="n"/>
      <c r="CZ5" s="138" t="n"/>
      <c r="DA5" s="138" t="n"/>
      <c r="DB5" s="138" t="n"/>
      <c r="DC5" s="138" t="n"/>
      <c r="DD5" s="138" t="n"/>
      <c r="DE5" s="138" t="n"/>
      <c r="DF5" s="138" t="n"/>
      <c r="DG5" s="138" t="n"/>
      <c r="DH5" s="138" t="n"/>
      <c r="DI5" s="138" t="n"/>
      <c r="DJ5" s="138" t="n"/>
      <c r="DK5" s="138" t="n"/>
      <c r="DL5" s="138" t="n"/>
      <c r="DM5" s="138" t="n"/>
      <c r="DN5" s="138" t="n"/>
      <c r="DO5" s="138" t="n"/>
      <c r="DP5" s="138" t="n"/>
      <c r="DQ5" s="138" t="n"/>
      <c r="DR5" s="138" t="n"/>
      <c r="DS5" s="138" t="n"/>
      <c r="DT5" s="138" t="n"/>
      <c r="DU5" s="139"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41" t="n"/>
      <c r="BV6" s="142" t="n"/>
      <c r="BW6" s="141" t="n"/>
      <c r="CG6" s="142" t="n"/>
      <c r="CH6" s="141" t="n"/>
      <c r="DU6" s="142"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41" t="n"/>
      <c r="BV7" s="142" t="n"/>
      <c r="BW7" s="141" t="n"/>
      <c r="CG7" s="142" t="n"/>
      <c r="CH7" s="141" t="n"/>
      <c r="DU7" s="142"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3">
        <f>IF(N(設定!$B$3)=0,"",YEAR(設定!$B$3)-2018)</f>
        <v/>
      </c>
      <c r="AG8" s="95" t="inlineStr">
        <is>
          <t>年</t>
        </is>
      </c>
      <c r="AI8" s="143">
        <f>IF(N(設定!$B$3)=0,"",MONTH(設定!$B$3))</f>
        <v/>
      </c>
      <c r="AL8" s="95" t="inlineStr">
        <is>
          <t>月</t>
        </is>
      </c>
      <c r="AN8" s="143">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41" t="n"/>
      <c r="BV8" s="142" t="n"/>
      <c r="BW8" s="144" t="n"/>
      <c r="BX8" s="145" t="n"/>
      <c r="BY8" s="145" t="n"/>
      <c r="BZ8" s="145" t="n"/>
      <c r="CA8" s="145" t="n"/>
      <c r="CB8" s="145" t="n"/>
      <c r="CC8" s="145" t="n"/>
      <c r="CD8" s="145" t="n"/>
      <c r="CE8" s="145" t="n"/>
      <c r="CF8" s="145" t="n"/>
      <c r="CG8" s="146" t="n"/>
      <c r="CH8" s="144" t="n"/>
      <c r="CI8" s="145" t="n"/>
      <c r="CJ8" s="145" t="n"/>
      <c r="CK8" s="145" t="n"/>
      <c r="CL8" s="145" t="n"/>
      <c r="CM8" s="145" t="n"/>
      <c r="CN8" s="145" t="n"/>
      <c r="CO8" s="145" t="n"/>
      <c r="CP8" s="145" t="n"/>
      <c r="CQ8" s="145" t="n"/>
      <c r="CR8" s="145" t="n"/>
      <c r="CS8" s="145" t="n"/>
      <c r="CT8" s="145" t="n"/>
      <c r="CU8" s="145" t="n"/>
      <c r="CV8" s="145" t="n"/>
      <c r="CW8" s="145" t="n"/>
      <c r="CX8" s="145" t="n"/>
      <c r="CY8" s="145" t="n"/>
      <c r="CZ8" s="145" t="n"/>
      <c r="DA8" s="145" t="n"/>
      <c r="DB8" s="145" t="n"/>
      <c r="DC8" s="145" t="n"/>
      <c r="DD8" s="145" t="n"/>
      <c r="DE8" s="145" t="n"/>
      <c r="DF8" s="145" t="n"/>
      <c r="DG8" s="145" t="n"/>
      <c r="DH8" s="145" t="n"/>
      <c r="DI8" s="145" t="n"/>
      <c r="DJ8" s="145" t="n"/>
      <c r="DK8" s="145" t="n"/>
      <c r="DL8" s="145" t="n"/>
      <c r="DM8" s="145" t="n"/>
      <c r="DN8" s="145" t="n"/>
      <c r="DO8" s="145" t="n"/>
      <c r="DP8" s="145" t="n"/>
      <c r="DQ8" s="145" t="n"/>
      <c r="DR8" s="145" t="n"/>
      <c r="DS8" s="145" t="n"/>
      <c r="DT8" s="145" t="n"/>
      <c r="DU8" s="146"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41" t="n"/>
      <c r="BV9" s="142" t="n"/>
      <c r="BW9" s="147">
        <f>計算!$O$3</f>
        <v/>
      </c>
      <c r="CG9" s="142" t="n"/>
      <c r="CH9" s="148">
        <f>計算!$P$3</f>
        <v/>
      </c>
      <c r="DU9" s="142"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5" t="n"/>
      <c r="AA10" s="145" t="n"/>
      <c r="AB10" s="145" t="n"/>
      <c r="AC10" s="145" t="n"/>
      <c r="AD10" s="145" t="n"/>
      <c r="AE10" s="145" t="n"/>
      <c r="AF10" s="145" t="n"/>
      <c r="AG10" s="145" t="n"/>
      <c r="AH10" s="145" t="n"/>
      <c r="AI10" s="145" t="n"/>
      <c r="AJ10" s="145" t="n"/>
      <c r="AK10" s="145" t="n"/>
      <c r="AL10" s="145" t="n"/>
      <c r="AM10" s="145" t="n"/>
      <c r="AN10" s="145" t="n"/>
      <c r="AO10" s="145" t="n"/>
      <c r="AP10" s="145" t="n"/>
      <c r="AQ10" s="145" t="n"/>
      <c r="AR10" s="145" t="n"/>
      <c r="AS10" s="145" t="n"/>
      <c r="AT10" s="145" t="n"/>
      <c r="AU10" s="12" t="n"/>
      <c r="AV10" s="7" t="n"/>
      <c r="BI10" s="8" t="n"/>
      <c r="BJ10" s="7" t="n"/>
      <c r="BK10" s="2" t="n"/>
      <c r="BL10" s="2" t="n"/>
      <c r="BM10" s="2" t="n"/>
      <c r="BN10" s="2" t="n"/>
      <c r="BO10" s="2" t="n"/>
      <c r="BP10" s="141" t="n"/>
      <c r="BV10" s="142" t="n"/>
      <c r="BW10" s="141" t="n"/>
      <c r="CG10" s="142" t="n"/>
      <c r="DU10" s="142" t="n"/>
      <c r="DV10" s="2" t="n"/>
      <c r="DW10" s="2" t="n"/>
      <c r="DX10" s="2" t="n"/>
      <c r="DY10" s="2" t="n"/>
      <c r="DZ10" s="2" t="n"/>
      <c r="EA10" s="2" t="n"/>
      <c r="EB10" s="2" t="n"/>
      <c r="EC10" s="2" t="n"/>
    </row>
    <row r="11" ht="6.75" customHeight="1" s="118">
      <c r="A11" s="2" t="n"/>
      <c r="B11" s="2" t="n"/>
      <c r="C11" s="2" t="n"/>
      <c r="D11" s="2" t="n"/>
      <c r="E11" s="140" t="inlineStr">
        <is>
          <t>ふ り が な</t>
        </is>
      </c>
      <c r="F11" s="138" t="n"/>
      <c r="G11" s="138" t="n"/>
      <c r="H11" s="138" t="n"/>
      <c r="I11" s="138" t="n"/>
      <c r="J11" s="138" t="n"/>
      <c r="K11" s="139" t="n"/>
      <c r="L11" s="149">
        <f>計算!$C$3</f>
        <v/>
      </c>
      <c r="M11" s="138" t="n"/>
      <c r="N11" s="138" t="n"/>
      <c r="O11" s="138" t="n"/>
      <c r="P11" s="138" t="n"/>
      <c r="Q11" s="138" t="n"/>
      <c r="R11" s="138" t="n"/>
      <c r="S11" s="138" t="n"/>
      <c r="T11" s="138" t="n"/>
      <c r="U11" s="138" t="n"/>
      <c r="V11" s="138" t="n"/>
      <c r="W11" s="138" t="n"/>
      <c r="X11" s="138" t="n"/>
      <c r="Y11" s="138" t="n"/>
      <c r="Z11" s="138" t="n"/>
      <c r="AA11" s="138" t="n"/>
      <c r="AB11" s="138" t="n"/>
      <c r="AC11" s="138" t="n"/>
      <c r="AD11" s="138" t="n"/>
      <c r="AE11" s="138" t="n"/>
      <c r="AF11" s="138" t="n"/>
      <c r="AG11" s="138" t="n"/>
      <c r="AH11" s="138" t="n"/>
      <c r="AI11" s="138" t="n"/>
      <c r="AJ11" s="138" t="n"/>
      <c r="AK11" s="138" t="n"/>
      <c r="AL11" s="138" t="n"/>
      <c r="AM11" s="138" t="n"/>
      <c r="AN11" s="138" t="n"/>
      <c r="AO11" s="138" t="n"/>
      <c r="AP11" s="138" t="n"/>
      <c r="AQ11" s="138" t="n"/>
      <c r="AR11" s="138" t="n"/>
      <c r="AS11" s="138" t="n"/>
      <c r="AT11" s="139"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41" t="n"/>
      <c r="BV11" s="142" t="n"/>
      <c r="BW11" s="141" t="n"/>
      <c r="CG11" s="142" t="n"/>
      <c r="DU11" s="142" t="n"/>
      <c r="DV11" s="2" t="n"/>
      <c r="DW11" s="2" t="n"/>
      <c r="DX11" s="2" t="n"/>
      <c r="DY11" s="2" t="n"/>
      <c r="DZ11" s="2" t="n"/>
      <c r="EA11" s="2" t="n"/>
      <c r="EB11" s="2" t="n"/>
      <c r="EC11" s="2" t="n"/>
    </row>
    <row r="12" ht="6.75" customHeight="1" s="118">
      <c r="A12" s="2" t="n"/>
      <c r="B12" s="2" t="n"/>
      <c r="C12" s="2" t="n"/>
      <c r="D12" s="2" t="n"/>
      <c r="E12" s="141" t="n"/>
      <c r="K12" s="142" t="n"/>
      <c r="AT12" s="142"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41" t="n"/>
      <c r="BV12" s="142" t="n"/>
      <c r="BW12" s="141" t="n"/>
      <c r="CG12" s="142" t="n"/>
      <c r="DU12" s="142" t="n"/>
      <c r="DV12" s="2" t="n"/>
      <c r="DW12" s="2" t="n"/>
      <c r="DX12" s="2" t="n"/>
      <c r="DY12" s="2" t="n"/>
      <c r="DZ12" s="2" t="n"/>
      <c r="EA12" s="2" t="n"/>
      <c r="EB12" s="2" t="n"/>
      <c r="EC12" s="2" t="n"/>
    </row>
    <row r="13" ht="6.75" customHeight="1" s="118">
      <c r="A13" s="2" t="n"/>
      <c r="B13" s="2" t="n"/>
      <c r="C13" s="2" t="n"/>
      <c r="D13" s="2" t="n"/>
      <c r="E13" s="141" t="n"/>
      <c r="K13" s="142" t="n"/>
      <c r="AT13" s="142"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41" t="n"/>
      <c r="BV13" s="142" t="n"/>
      <c r="BW13" s="147">
        <f>計算!$Q$3</f>
        <v/>
      </c>
      <c r="CG13" s="142" t="n"/>
      <c r="CH13" s="148">
        <f>計算!$R$3</f>
        <v/>
      </c>
      <c r="DU13" s="142" t="n"/>
      <c r="DV13" s="2" t="n"/>
      <c r="DW13" s="2" t="n"/>
      <c r="DX13" s="2" t="n"/>
      <c r="DY13" s="2" t="n"/>
      <c r="DZ13" s="2" t="n"/>
      <c r="EA13" s="2" t="n"/>
      <c r="EB13" s="2" t="n"/>
      <c r="EC13" s="2" t="n"/>
    </row>
    <row r="14" ht="6.75" customHeight="1" s="118">
      <c r="A14" s="2" t="n"/>
      <c r="B14" s="2" t="n"/>
      <c r="C14" s="2" t="n"/>
      <c r="D14" s="2" t="n"/>
      <c r="E14" s="144" t="n"/>
      <c r="F14" s="145" t="n"/>
      <c r="G14" s="145" t="n"/>
      <c r="H14" s="145" t="n"/>
      <c r="I14" s="145" t="n"/>
      <c r="J14" s="145" t="n"/>
      <c r="K14" s="146" t="n"/>
      <c r="L14" s="145" t="n"/>
      <c r="M14" s="145" t="n"/>
      <c r="N14" s="145" t="n"/>
      <c r="O14" s="145" t="n"/>
      <c r="P14" s="145" t="n"/>
      <c r="Q14" s="145" t="n"/>
      <c r="R14" s="145" t="n"/>
      <c r="S14" s="145" t="n"/>
      <c r="T14" s="145" t="n"/>
      <c r="U14" s="145" t="n"/>
      <c r="V14" s="145" t="n"/>
      <c r="W14" s="145" t="n"/>
      <c r="X14" s="145" t="n"/>
      <c r="Y14" s="145" t="n"/>
      <c r="Z14" s="145" t="n"/>
      <c r="AA14" s="145" t="n"/>
      <c r="AB14" s="145" t="n"/>
      <c r="AC14" s="145" t="n"/>
      <c r="AD14" s="145" t="n"/>
      <c r="AE14" s="145" t="n"/>
      <c r="AF14" s="145" t="n"/>
      <c r="AG14" s="145" t="n"/>
      <c r="AH14" s="145" t="n"/>
      <c r="AI14" s="145" t="n"/>
      <c r="AJ14" s="145" t="n"/>
      <c r="AK14" s="145" t="n"/>
      <c r="AL14" s="145" t="n"/>
      <c r="AM14" s="145" t="n"/>
      <c r="AN14" s="145" t="n"/>
      <c r="AO14" s="145" t="n"/>
      <c r="AP14" s="145" t="n"/>
      <c r="AQ14" s="145" t="n"/>
      <c r="AR14" s="145" t="n"/>
      <c r="AS14" s="145" t="n"/>
      <c r="AT14" s="146"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41" t="n"/>
      <c r="BV14" s="142" t="n"/>
      <c r="BW14" s="141" t="n"/>
      <c r="CG14" s="142" t="n"/>
      <c r="DU14" s="142" t="n"/>
      <c r="DV14" s="2" t="n"/>
      <c r="DW14" s="2" t="n"/>
      <c r="DX14" s="2" t="n"/>
      <c r="DY14" s="2" t="n"/>
      <c r="DZ14" s="2" t="n"/>
      <c r="EA14" s="2" t="n"/>
      <c r="EB14" s="2" t="n"/>
      <c r="EC14" s="2" t="n"/>
    </row>
    <row r="15" ht="6.75" customHeight="1" s="118">
      <c r="A15" s="2" t="n"/>
      <c r="B15" s="2" t="n"/>
      <c r="C15" s="2" t="n"/>
      <c r="D15" s="2" t="n"/>
      <c r="E15" s="150" t="inlineStr">
        <is>
          <t>名　前</t>
        </is>
      </c>
      <c r="F15" s="138" t="n"/>
      <c r="G15" s="138" t="n"/>
      <c r="H15" s="138" t="n"/>
      <c r="I15" s="138" t="n"/>
      <c r="J15" s="138" t="n"/>
      <c r="K15" s="139" t="n"/>
      <c r="L15" s="151">
        <f>計算!$B$3</f>
        <v/>
      </c>
      <c r="M15" s="138" t="n"/>
      <c r="N15" s="138" t="n"/>
      <c r="O15" s="138" t="n"/>
      <c r="P15" s="138" t="n"/>
      <c r="Q15" s="138" t="n"/>
      <c r="R15" s="138" t="n"/>
      <c r="S15" s="138" t="n"/>
      <c r="T15" s="138" t="n"/>
      <c r="U15" s="138" t="n"/>
      <c r="V15" s="138" t="n"/>
      <c r="W15" s="138" t="n"/>
      <c r="X15" s="138" t="n"/>
      <c r="Y15" s="138" t="n"/>
      <c r="Z15" s="138" t="n"/>
      <c r="AA15" s="138" t="n"/>
      <c r="AB15" s="138" t="n"/>
      <c r="AC15" s="138" t="n"/>
      <c r="AD15" s="138" t="n"/>
      <c r="AE15" s="138" t="n"/>
      <c r="AF15" s="138" t="n"/>
      <c r="AG15" s="138" t="n"/>
      <c r="AH15" s="138" t="n"/>
      <c r="AI15" s="138" t="n"/>
      <c r="AJ15" s="138" t="n"/>
      <c r="AK15" s="138" t="n"/>
      <c r="AL15" s="138" t="n"/>
      <c r="AM15" s="138" t="n"/>
      <c r="AN15" s="138" t="n"/>
      <c r="AO15" s="138" t="n"/>
      <c r="AP15" s="138" t="n"/>
      <c r="AQ15" s="138" t="n"/>
      <c r="AR15" s="138" t="n"/>
      <c r="AS15" s="138" t="n"/>
      <c r="AT15" s="139"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41" t="n"/>
      <c r="BV15" s="142" t="n"/>
      <c r="BW15" s="141" t="n"/>
      <c r="CG15" s="142" t="n"/>
      <c r="DU15" s="142" t="n"/>
      <c r="DV15" s="2" t="n"/>
      <c r="DW15" s="2" t="n"/>
      <c r="DX15" s="2" t="n"/>
      <c r="DY15" s="2" t="n"/>
      <c r="DZ15" s="2" t="n"/>
      <c r="EA15" s="2" t="n"/>
      <c r="EB15" s="2" t="n"/>
      <c r="EC15" s="2" t="n"/>
    </row>
    <row r="16" ht="6.75" customHeight="1" s="118">
      <c r="A16" s="2" t="n"/>
      <c r="B16" s="2" t="n"/>
      <c r="C16" s="2" t="n"/>
      <c r="D16" s="2" t="n"/>
      <c r="E16" s="141" t="n"/>
      <c r="K16" s="142" t="n"/>
      <c r="L16" s="141" t="n"/>
      <c r="AT16" s="142" t="n"/>
      <c r="AU16" s="8" t="n"/>
      <c r="AV16" s="7" t="n"/>
      <c r="AW16" s="2" t="n"/>
      <c r="AX16" s="52" t="inlineStr">
        <is>
          <t>（30×40mm）</t>
        </is>
      </c>
      <c r="BH16" s="2" t="n"/>
      <c r="BI16" s="8" t="n"/>
      <c r="BJ16" s="7" t="n"/>
      <c r="BK16" s="2" t="n"/>
      <c r="BL16" s="2" t="n"/>
      <c r="BM16" s="2" t="n"/>
      <c r="BN16" s="2" t="n"/>
      <c r="BO16" s="2" t="n"/>
      <c r="BP16" s="141" t="n"/>
      <c r="BV16" s="142" t="n"/>
      <c r="BW16" s="141" t="n"/>
      <c r="CG16" s="142" t="n"/>
      <c r="DU16" s="142" t="n"/>
      <c r="DV16" s="2" t="n"/>
      <c r="DW16" s="2" t="n"/>
      <c r="DX16" s="2" t="n"/>
      <c r="DY16" s="2" t="n"/>
      <c r="DZ16" s="2" t="n"/>
      <c r="EA16" s="2" t="n"/>
      <c r="EB16" s="2" t="n"/>
      <c r="EC16" s="2" t="n"/>
    </row>
    <row r="17" ht="6.75" customHeight="1" s="118">
      <c r="A17" s="2" t="n"/>
      <c r="B17" s="2" t="n"/>
      <c r="C17" s="2" t="n"/>
      <c r="D17" s="2" t="n"/>
      <c r="E17" s="141" t="n"/>
      <c r="K17" s="142" t="n"/>
      <c r="L17" s="141" t="n"/>
      <c r="AT17" s="142" t="n"/>
      <c r="AU17" s="8" t="n"/>
      <c r="AV17" s="7" t="n"/>
      <c r="AW17" s="2" t="n"/>
      <c r="BH17" s="2" t="n"/>
      <c r="BI17" s="8" t="n"/>
      <c r="BJ17" s="7" t="n"/>
      <c r="BK17" s="2" t="n"/>
      <c r="BL17" s="2" t="n"/>
      <c r="BM17" s="2" t="n"/>
      <c r="BN17" s="2" t="n"/>
      <c r="BO17" s="2" t="n"/>
      <c r="BP17" s="141" t="n"/>
      <c r="BV17" s="142" t="n"/>
      <c r="BW17" s="147">
        <f>計算!$S$3</f>
        <v/>
      </c>
      <c r="CG17" s="142" t="n"/>
      <c r="CH17" s="148">
        <f>計算!$T$3</f>
        <v/>
      </c>
      <c r="DU17" s="142" t="n"/>
      <c r="DV17" s="2" t="n"/>
      <c r="DW17" s="2" t="n"/>
      <c r="DX17" s="2" t="n"/>
      <c r="DY17" s="2" t="n"/>
      <c r="DZ17" s="2" t="n"/>
      <c r="EA17" s="2" t="n"/>
      <c r="EB17" s="2" t="n"/>
      <c r="EC17" s="2" t="n"/>
    </row>
    <row r="18" ht="6.75" customHeight="1" s="118">
      <c r="A18" s="2" t="n"/>
      <c r="B18" s="2" t="n"/>
      <c r="C18" s="2" t="n"/>
      <c r="D18" s="2" t="n"/>
      <c r="E18" s="141" t="n"/>
      <c r="K18" s="142" t="n"/>
      <c r="L18" s="141" t="n"/>
      <c r="AT18" s="142"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41" t="n"/>
      <c r="BV18" s="142" t="n"/>
      <c r="BW18" s="141" t="n"/>
      <c r="CG18" s="142" t="n"/>
      <c r="DU18" s="142" t="n"/>
      <c r="DV18" s="2" t="n"/>
      <c r="DW18" s="2" t="n"/>
      <c r="DX18" s="2" t="n"/>
      <c r="DY18" s="2" t="n"/>
      <c r="DZ18" s="2" t="n"/>
      <c r="EA18" s="2" t="n"/>
      <c r="EB18" s="2" t="n"/>
      <c r="EC18" s="2" t="n"/>
    </row>
    <row r="19" ht="6.75" customHeight="1" s="118">
      <c r="A19" s="2" t="n"/>
      <c r="B19" s="2" t="n"/>
      <c r="C19" s="2" t="n"/>
      <c r="D19" s="2" t="n"/>
      <c r="E19" s="141" t="n"/>
      <c r="K19" s="142" t="n"/>
      <c r="L19" s="141" t="n"/>
      <c r="AT19" s="142"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41" t="n"/>
      <c r="BV19" s="142" t="n"/>
      <c r="BW19" s="141" t="n"/>
      <c r="CG19" s="142" t="n"/>
      <c r="DU19" s="142" t="n"/>
      <c r="DV19" s="2" t="n"/>
      <c r="DW19" s="2" t="n"/>
      <c r="DX19" s="2" t="n"/>
      <c r="DY19" s="2" t="n"/>
      <c r="DZ19" s="2" t="n"/>
      <c r="EA19" s="2" t="n"/>
      <c r="EB19" s="2" t="n"/>
      <c r="EC19" s="2" t="n"/>
    </row>
    <row r="20" ht="4.5" customHeight="1" s="118">
      <c r="A20" s="2" t="n"/>
      <c r="B20" s="2" t="n"/>
      <c r="C20" s="2" t="n"/>
      <c r="D20" s="2" t="n"/>
      <c r="E20" s="144" t="n"/>
      <c r="F20" s="145" t="n"/>
      <c r="G20" s="145" t="n"/>
      <c r="H20" s="145" t="n"/>
      <c r="I20" s="145" t="n"/>
      <c r="J20" s="145" t="n"/>
      <c r="K20" s="146" t="n"/>
      <c r="L20" s="144" t="n"/>
      <c r="M20" s="145" t="n"/>
      <c r="N20" s="145" t="n"/>
      <c r="O20" s="145" t="n"/>
      <c r="P20" s="145" t="n"/>
      <c r="Q20" s="145" t="n"/>
      <c r="R20" s="145" t="n"/>
      <c r="S20" s="145" t="n"/>
      <c r="T20" s="145" t="n"/>
      <c r="U20" s="145" t="n"/>
      <c r="V20" s="145" t="n"/>
      <c r="W20" s="145" t="n"/>
      <c r="X20" s="145" t="n"/>
      <c r="Y20" s="145" t="n"/>
      <c r="Z20" s="145" t="n"/>
      <c r="AA20" s="145" t="n"/>
      <c r="AB20" s="145" t="n"/>
      <c r="AC20" s="145" t="n"/>
      <c r="AD20" s="145" t="n"/>
      <c r="AE20" s="145" t="n"/>
      <c r="AF20" s="145" t="n"/>
      <c r="AG20" s="145" t="n"/>
      <c r="AH20" s="145" t="n"/>
      <c r="AI20" s="145" t="n"/>
      <c r="AJ20" s="145" t="n"/>
      <c r="AK20" s="145" t="n"/>
      <c r="AL20" s="145" t="n"/>
      <c r="AM20" s="145" t="n"/>
      <c r="AN20" s="145" t="n"/>
      <c r="AO20" s="145" t="n"/>
      <c r="AP20" s="145" t="n"/>
      <c r="AQ20" s="145" t="n"/>
      <c r="AR20" s="145" t="n"/>
      <c r="AS20" s="145" t="n"/>
      <c r="AT20" s="146"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41" t="n"/>
      <c r="BV20" s="142" t="n"/>
      <c r="BW20" s="141" t="n"/>
      <c r="CG20" s="142" t="n"/>
      <c r="DU20" s="142" t="n"/>
      <c r="DV20" s="2" t="n"/>
      <c r="DW20" s="2" t="n"/>
      <c r="DX20" s="2" t="n"/>
      <c r="DY20" s="2" t="n"/>
      <c r="DZ20" s="2" t="n"/>
      <c r="EA20" s="2" t="n"/>
      <c r="EB20" s="2" t="n"/>
      <c r="EC20" s="2" t="n"/>
    </row>
    <row r="21" ht="6.75" customHeight="1" s="118">
      <c r="A21" s="2" t="n"/>
      <c r="B21" s="2" t="n"/>
      <c r="C21" s="2" t="n"/>
      <c r="D21" s="2" t="n"/>
      <c r="E21" s="150" t="inlineStr">
        <is>
          <t>生年月日</t>
        </is>
      </c>
      <c r="F21" s="138" t="n"/>
      <c r="G21" s="138" t="n"/>
      <c r="H21" s="138" t="n"/>
      <c r="I21" s="138" t="n"/>
      <c r="J21" s="138" t="n"/>
      <c r="K21" s="139" t="n"/>
      <c r="L21" s="152" t="inlineStr">
        <is>
          <t>昭和 ・ 平成</t>
        </is>
      </c>
      <c r="M21" s="138" t="n"/>
      <c r="N21" s="138" t="n"/>
      <c r="O21" s="138" t="n"/>
      <c r="P21" s="138" t="n"/>
      <c r="Q21" s="138" t="n"/>
      <c r="R21" s="138" t="n"/>
      <c r="S21" s="138" t="n"/>
      <c r="T21" s="138" t="n"/>
      <c r="U21" s="138" t="n"/>
      <c r="V21" s="153">
        <f>計算!$D$3</f>
        <v/>
      </c>
      <c r="W21" s="138" t="n"/>
      <c r="X21" s="154" t="inlineStr">
        <is>
          <t>年</t>
        </is>
      </c>
      <c r="Y21" s="138" t="n"/>
      <c r="Z21" s="153">
        <f>計算!$E$3</f>
        <v/>
      </c>
      <c r="AA21" s="138" t="n"/>
      <c r="AB21" s="138" t="n"/>
      <c r="AC21" s="154" t="inlineStr">
        <is>
          <t>月</t>
        </is>
      </c>
      <c r="AD21" s="138" t="n"/>
      <c r="AE21" s="153">
        <f>計算!$F$3</f>
        <v/>
      </c>
      <c r="AF21" s="138" t="n"/>
      <c r="AG21" s="138" t="n"/>
      <c r="AH21" s="154" t="inlineStr">
        <is>
          <t>日　生 （満</t>
        </is>
      </c>
      <c r="AI21" s="138" t="n"/>
      <c r="AJ21" s="138" t="n"/>
      <c r="AK21" s="138" t="n"/>
      <c r="AL21" s="138" t="n"/>
      <c r="AM21" s="138" t="n"/>
      <c r="AN21" s="138" t="n"/>
      <c r="AO21" s="138" t="n"/>
      <c r="AP21" s="155">
        <f>計算!$G$3</f>
        <v/>
      </c>
      <c r="AQ21" s="138" t="n"/>
      <c r="AR21" s="156" t="inlineStr">
        <is>
          <t>歳）</t>
        </is>
      </c>
      <c r="AS21" s="138" t="n"/>
      <c r="AT21" s="139"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41" t="n"/>
      <c r="BV21" s="142" t="n"/>
      <c r="BW21" s="147">
        <f>計算!$U$3</f>
        <v/>
      </c>
      <c r="CG21" s="142" t="n"/>
      <c r="CH21" s="148">
        <f>計算!$V$3</f>
        <v/>
      </c>
      <c r="DU21" s="142" t="n"/>
      <c r="DV21" s="2" t="n"/>
      <c r="DW21" s="2" t="n"/>
      <c r="DX21" s="2" t="n"/>
      <c r="DY21" s="2" t="n"/>
      <c r="DZ21" s="2" t="n"/>
      <c r="EA21" s="2" t="n"/>
      <c r="EB21" s="2" t="n"/>
      <c r="EC21" s="2" t="n"/>
    </row>
    <row r="22" ht="6.75" customHeight="1" s="118">
      <c r="A22" s="2" t="n"/>
      <c r="B22" s="2" t="n"/>
      <c r="C22" s="2" t="n"/>
      <c r="D22" s="2" t="n"/>
      <c r="E22" s="141" t="n"/>
      <c r="K22" s="142" t="n"/>
      <c r="L22" s="141" t="n"/>
      <c r="AT22" s="142"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41" t="n"/>
      <c r="BV22" s="142" t="n"/>
      <c r="BW22" s="141" t="n"/>
      <c r="CG22" s="142" t="n"/>
      <c r="DU22" s="142" t="n"/>
      <c r="DV22" s="2" t="n"/>
      <c r="DW22" s="2" t="n"/>
      <c r="DX22" s="2" t="n"/>
      <c r="DY22" s="2" t="n"/>
      <c r="DZ22" s="2" t="n"/>
      <c r="EA22" s="2" t="n"/>
      <c r="EB22" s="2" t="n"/>
      <c r="EC22" s="2" t="n"/>
    </row>
    <row r="23" ht="6.75" customHeight="1" s="118">
      <c r="A23" s="2" t="n"/>
      <c r="B23" s="2" t="n"/>
      <c r="C23" s="2" t="n"/>
      <c r="D23" s="2" t="n"/>
      <c r="E23" s="141" t="n"/>
      <c r="K23" s="142" t="n"/>
      <c r="L23" s="141" t="n"/>
      <c r="AT23" s="142"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41" t="n"/>
      <c r="BV23" s="142" t="n"/>
      <c r="BW23" s="141" t="n"/>
      <c r="CG23" s="142" t="n"/>
      <c r="DU23" s="142" t="n"/>
      <c r="DV23" s="2" t="n"/>
      <c r="DW23" s="2" t="n"/>
      <c r="DX23" s="2" t="n"/>
      <c r="DY23" s="2" t="n"/>
      <c r="DZ23" s="2" t="n"/>
      <c r="EA23" s="2" t="n"/>
      <c r="EB23" s="2" t="n"/>
      <c r="EC23" s="2" t="n"/>
    </row>
    <row r="24" ht="3.75" customHeight="1" s="118">
      <c r="A24" s="2" t="n"/>
      <c r="B24" s="2" t="n"/>
      <c r="C24" s="2" t="n"/>
      <c r="D24" s="2" t="n"/>
      <c r="E24" s="144" t="n"/>
      <c r="F24" s="145" t="n"/>
      <c r="G24" s="145" t="n"/>
      <c r="H24" s="145" t="n"/>
      <c r="I24" s="145" t="n"/>
      <c r="J24" s="145" t="n"/>
      <c r="K24" s="146" t="n"/>
      <c r="L24" s="144" t="n"/>
      <c r="M24" s="145" t="n"/>
      <c r="N24" s="145" t="n"/>
      <c r="O24" s="145" t="n"/>
      <c r="P24" s="145" t="n"/>
      <c r="Q24" s="145" t="n"/>
      <c r="R24" s="145" t="n"/>
      <c r="S24" s="145" t="n"/>
      <c r="T24" s="145" t="n"/>
      <c r="U24" s="145" t="n"/>
      <c r="X24" s="145" t="n"/>
      <c r="Y24" s="145" t="n"/>
      <c r="AC24" s="145" t="n"/>
      <c r="AD24" s="145" t="n"/>
      <c r="AH24" s="145" t="n"/>
      <c r="AI24" s="145" t="n"/>
      <c r="AJ24" s="145" t="n"/>
      <c r="AK24" s="145" t="n"/>
      <c r="AL24" s="145" t="n"/>
      <c r="AM24" s="145" t="n"/>
      <c r="AN24" s="145" t="n"/>
      <c r="AO24" s="145" t="n"/>
      <c r="AP24" s="145" t="n"/>
      <c r="AQ24" s="145" t="n"/>
      <c r="AR24" s="145" t="n"/>
      <c r="AS24" s="145" t="n"/>
      <c r="AT24" s="146"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41" t="n"/>
      <c r="BV24" s="142" t="n"/>
      <c r="BW24" s="141" t="n"/>
      <c r="CG24" s="142" t="n"/>
      <c r="DU24" s="142" t="n"/>
      <c r="DV24" s="2" t="n"/>
      <c r="DW24" s="2" t="n"/>
      <c r="DX24" s="2" t="n"/>
      <c r="DY24" s="2" t="n"/>
      <c r="DZ24" s="2" t="n"/>
      <c r="EA24" s="2" t="n"/>
      <c r="EB24" s="2" t="n"/>
      <c r="EC24" s="2" t="n"/>
    </row>
    <row r="25" ht="6.75" customHeight="1" s="118">
      <c r="A25" s="2" t="n"/>
      <c r="B25" s="2" t="n"/>
      <c r="C25" s="2" t="n"/>
      <c r="D25" s="2" t="n"/>
      <c r="E25" s="157" t="inlineStr">
        <is>
          <t>ふ り が な</t>
        </is>
      </c>
      <c r="F25" s="138" t="n"/>
      <c r="G25" s="138" t="n"/>
      <c r="H25" s="138" t="n"/>
      <c r="I25" s="138" t="n"/>
      <c r="J25" s="138" t="n"/>
      <c r="K25" s="139" t="n"/>
      <c r="L25" s="158">
        <f>計算!$J$3</f>
        <v/>
      </c>
      <c r="M25" s="138" t="n"/>
      <c r="N25" s="138" t="n"/>
      <c r="O25" s="138" t="n"/>
      <c r="P25" s="138" t="n"/>
      <c r="Q25" s="138" t="n"/>
      <c r="R25" s="138" t="n"/>
      <c r="S25" s="138" t="n"/>
      <c r="T25" s="138" t="n"/>
      <c r="U25" s="138" t="n"/>
      <c r="V25" s="138" t="n"/>
      <c r="W25" s="138" t="n"/>
      <c r="X25" s="138" t="n"/>
      <c r="Y25" s="138" t="n"/>
      <c r="Z25" s="138" t="n"/>
      <c r="AA25" s="138" t="n"/>
      <c r="AB25" s="138" t="n"/>
      <c r="AC25" s="138" t="n"/>
      <c r="AD25" s="138" t="n"/>
      <c r="AE25" s="138" t="n"/>
      <c r="AF25" s="138" t="n"/>
      <c r="AG25" s="138" t="n"/>
      <c r="AH25" s="138" t="n"/>
      <c r="AI25" s="138" t="n"/>
      <c r="AJ25" s="138" t="n"/>
      <c r="AK25" s="138" t="n"/>
      <c r="AL25" s="138" t="n"/>
      <c r="AM25" s="138" t="n"/>
      <c r="AN25" s="138" t="n"/>
      <c r="AO25" s="138" t="n"/>
      <c r="AP25" s="138" t="n"/>
      <c r="AQ25" s="138" t="n"/>
      <c r="AR25" s="138" t="n"/>
      <c r="AS25" s="138" t="n"/>
      <c r="AT25" s="138" t="n"/>
      <c r="AU25" s="138" t="n"/>
      <c r="AV25" s="138" t="n"/>
      <c r="AW25" s="138" t="n"/>
      <c r="AX25" s="138" t="n"/>
      <c r="AY25" s="138" t="n"/>
      <c r="AZ25" s="138" t="n"/>
      <c r="BA25" s="138" t="n"/>
      <c r="BB25" s="138" t="n"/>
      <c r="BC25" s="138" t="n"/>
      <c r="BD25" s="138" t="n"/>
      <c r="BE25" s="138" t="n"/>
      <c r="BF25" s="138" t="n"/>
      <c r="BG25" s="138" t="n"/>
      <c r="BH25" s="138" t="n"/>
      <c r="BI25" s="139" t="n"/>
      <c r="BJ25" s="2" t="n"/>
      <c r="BK25" s="2" t="n"/>
      <c r="BL25" s="2" t="n"/>
      <c r="BM25" s="2" t="n"/>
      <c r="BN25" s="2" t="n"/>
      <c r="BO25" s="2" t="n"/>
      <c r="BP25" s="141" t="n"/>
      <c r="BV25" s="142" t="n"/>
      <c r="BW25" s="159">
        <f>計算!$W$3</f>
        <v/>
      </c>
      <c r="CG25" s="142" t="n"/>
      <c r="CH25" s="148">
        <f>計算!$X$3</f>
        <v/>
      </c>
      <c r="DU25" s="142" t="n"/>
      <c r="DV25" s="2" t="n"/>
      <c r="DW25" s="2" t="n"/>
      <c r="DX25" s="2" t="n"/>
      <c r="DY25" s="2" t="n"/>
      <c r="DZ25" s="2" t="n"/>
      <c r="EA25" s="2" t="n"/>
      <c r="EB25" s="2" t="n"/>
      <c r="EC25" s="2" t="n"/>
    </row>
    <row r="26" ht="6.75" customHeight="1" s="118">
      <c r="A26" s="2" t="n"/>
      <c r="B26" s="2" t="n"/>
      <c r="C26" s="2" t="n"/>
      <c r="D26" s="2" t="n"/>
      <c r="E26" s="141" t="n"/>
      <c r="K26" s="142" t="n"/>
      <c r="BI26" s="142" t="n"/>
      <c r="BJ26" s="2" t="n"/>
      <c r="BK26" s="2" t="n"/>
      <c r="BL26" s="2" t="n"/>
      <c r="BM26" s="2" t="n"/>
      <c r="BN26" s="2" t="n"/>
      <c r="BO26" s="2" t="n"/>
      <c r="BP26" s="141" t="n"/>
      <c r="BV26" s="142" t="n"/>
      <c r="BW26" s="141" t="n"/>
      <c r="CG26" s="142" t="n"/>
      <c r="DU26" s="142" t="n"/>
      <c r="DV26" s="2" t="n"/>
      <c r="DW26" s="2" t="n"/>
      <c r="DX26" s="2" t="n"/>
      <c r="DY26" s="2" t="n"/>
      <c r="DZ26" s="2" t="n"/>
      <c r="EA26" s="2" t="n"/>
      <c r="EB26" s="2" t="n"/>
      <c r="EC26" s="2" t="n"/>
    </row>
    <row r="27" ht="6.75" customHeight="1" s="118">
      <c r="A27" s="2" t="n"/>
      <c r="B27" s="2" t="n"/>
      <c r="C27" s="2" t="n"/>
      <c r="D27" s="2" t="n"/>
      <c r="E27" s="160" t="n"/>
      <c r="F27" s="161" t="n"/>
      <c r="G27" s="161" t="n"/>
      <c r="H27" s="161" t="n"/>
      <c r="I27" s="161" t="n"/>
      <c r="J27" s="161" t="n"/>
      <c r="K27" s="162" t="n"/>
      <c r="L27" s="161" t="n"/>
      <c r="M27" s="161" t="n"/>
      <c r="N27" s="161" t="n"/>
      <c r="O27" s="161" t="n"/>
      <c r="P27" s="161" t="n"/>
      <c r="Q27" s="161" t="n"/>
      <c r="R27" s="161" t="n"/>
      <c r="S27" s="161" t="n"/>
      <c r="T27" s="161" t="n"/>
      <c r="U27" s="161" t="n"/>
      <c r="V27" s="161" t="n"/>
      <c r="W27" s="161" t="n"/>
      <c r="X27" s="161" t="n"/>
      <c r="Y27" s="161" t="n"/>
      <c r="Z27" s="161" t="n"/>
      <c r="AA27" s="161" t="n"/>
      <c r="AB27" s="161" t="n"/>
      <c r="AC27" s="161" t="n"/>
      <c r="AD27" s="161" t="n"/>
      <c r="AE27" s="161" t="n"/>
      <c r="AF27" s="161" t="n"/>
      <c r="AG27" s="161" t="n"/>
      <c r="AH27" s="161" t="n"/>
      <c r="AI27" s="161" t="n"/>
      <c r="AJ27" s="161" t="n"/>
      <c r="AK27" s="161" t="n"/>
      <c r="AL27" s="161" t="n"/>
      <c r="AM27" s="161" t="n"/>
      <c r="AN27" s="161" t="n"/>
      <c r="AO27" s="161" t="n"/>
      <c r="AP27" s="161" t="n"/>
      <c r="AQ27" s="161" t="n"/>
      <c r="AR27" s="161" t="n"/>
      <c r="AS27" s="161" t="n"/>
      <c r="AT27" s="161" t="n"/>
      <c r="AU27" s="161" t="n"/>
      <c r="AV27" s="161" t="n"/>
      <c r="AW27" s="161" t="n"/>
      <c r="AX27" s="161" t="n"/>
      <c r="AY27" s="161" t="n"/>
      <c r="AZ27" s="161" t="n"/>
      <c r="BA27" s="161" t="n"/>
      <c r="BB27" s="161" t="n"/>
      <c r="BC27" s="161" t="n"/>
      <c r="BD27" s="161" t="n"/>
      <c r="BE27" s="161" t="n"/>
      <c r="BF27" s="161" t="n"/>
      <c r="BG27" s="161" t="n"/>
      <c r="BH27" s="161" t="n"/>
      <c r="BI27" s="162" t="n"/>
      <c r="BJ27" s="2" t="n"/>
      <c r="BK27" s="2" t="n"/>
      <c r="BL27" s="2" t="n"/>
      <c r="BM27" s="2" t="n"/>
      <c r="BN27" s="2" t="n"/>
      <c r="BO27" s="2" t="n"/>
      <c r="BP27" s="141" t="n"/>
      <c r="BV27" s="142" t="n"/>
      <c r="BW27" s="141" t="n"/>
      <c r="CG27" s="142" t="n"/>
      <c r="DU27" s="142" t="n"/>
      <c r="DV27" s="2" t="n"/>
      <c r="DW27" s="2" t="n"/>
      <c r="DX27" s="2" t="n"/>
      <c r="DY27" s="2" t="n"/>
      <c r="DZ27" s="2" t="n"/>
      <c r="EA27" s="2" t="n"/>
      <c r="EB27" s="2" t="n"/>
      <c r="EC27" s="2" t="n"/>
    </row>
    <row r="28" ht="6.75" customHeight="1" s="118">
      <c r="A28" s="2" t="n"/>
      <c r="B28" s="2" t="n"/>
      <c r="C28" s="2" t="n"/>
      <c r="D28" s="2" t="n"/>
      <c r="E28" s="163" t="inlineStr">
        <is>
          <t>現住所</t>
        </is>
      </c>
      <c r="F28" s="164" t="n"/>
      <c r="G28" s="164" t="n"/>
      <c r="H28" s="164" t="n"/>
      <c r="I28" s="164" t="n"/>
      <c r="J28" s="164" t="n"/>
      <c r="K28" s="165" t="n"/>
      <c r="L28" s="107" t="inlineStr">
        <is>
          <t>〒</t>
        </is>
      </c>
      <c r="M28" s="164" t="n"/>
      <c r="N28" s="164" t="n"/>
      <c r="O28" s="164" t="n"/>
      <c r="P28" s="166">
        <f>計算!$H$3</f>
        <v/>
      </c>
      <c r="Q28" s="164" t="n"/>
      <c r="R28" s="164" t="n"/>
      <c r="S28" s="164" t="n"/>
      <c r="T28" s="164" t="n"/>
      <c r="U28" s="164" t="n"/>
      <c r="V28" s="164" t="n"/>
      <c r="W28" s="164" t="n"/>
      <c r="X28" s="164" t="n"/>
      <c r="Y28" s="164" t="n"/>
      <c r="Z28" s="164" t="n"/>
      <c r="AA28" s="164" t="n"/>
      <c r="AB28" s="164" t="n"/>
      <c r="AC28" s="164" t="n"/>
      <c r="AD28" s="164" t="n"/>
      <c r="AE28" s="164" t="n"/>
      <c r="AF28" s="164" t="n"/>
      <c r="AG28" s="164" t="n"/>
      <c r="AH28" s="164" t="n"/>
      <c r="AI28" s="164" t="n"/>
      <c r="AJ28" s="164"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41" t="n"/>
      <c r="BV28" s="142" t="n"/>
      <c r="BW28" s="141" t="n"/>
      <c r="CG28" s="142" t="n"/>
      <c r="DU28" s="142" t="n"/>
      <c r="DV28" s="2" t="n"/>
      <c r="DW28" s="2" t="n"/>
      <c r="DX28" s="2" t="n"/>
      <c r="DY28" s="2" t="n"/>
      <c r="DZ28" s="2" t="n"/>
      <c r="EA28" s="2" t="n"/>
      <c r="EB28" s="2" t="n"/>
      <c r="EC28" s="2" t="n"/>
    </row>
    <row r="29" ht="4.5" customHeight="1" s="118">
      <c r="A29" s="2" t="n"/>
      <c r="B29" s="2" t="n"/>
      <c r="C29" s="2" t="n"/>
      <c r="D29" s="2" t="n"/>
      <c r="E29" s="141" t="n"/>
      <c r="K29" s="142" t="n"/>
      <c r="L29" s="141"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4" t="n"/>
      <c r="BQ29" s="145" t="n"/>
      <c r="BR29" s="145" t="n"/>
      <c r="BS29" s="145" t="n"/>
      <c r="BT29" s="145" t="n"/>
      <c r="BU29" s="145" t="n"/>
      <c r="BV29" s="146" t="n"/>
      <c r="BW29" s="144" t="n"/>
      <c r="BX29" s="145" t="n"/>
      <c r="BY29" s="145" t="n"/>
      <c r="BZ29" s="145" t="n"/>
      <c r="CA29" s="145" t="n"/>
      <c r="CB29" s="145" t="n"/>
      <c r="CC29" s="145" t="n"/>
      <c r="CD29" s="145" t="n"/>
      <c r="CE29" s="145" t="n"/>
      <c r="CF29" s="145" t="n"/>
      <c r="CG29" s="146" t="n"/>
      <c r="DU29" s="142" t="n"/>
      <c r="DV29" s="2" t="n"/>
      <c r="DW29" s="2" t="n"/>
      <c r="DX29" s="2" t="n"/>
      <c r="DY29" s="2" t="n"/>
      <c r="DZ29" s="2" t="n"/>
      <c r="EA29" s="2" t="n"/>
      <c r="EB29" s="2" t="n"/>
      <c r="EC29" s="2" t="n"/>
    </row>
    <row r="30" ht="6.75" customHeight="1" s="118">
      <c r="A30" s="2" t="n"/>
      <c r="B30" s="2" t="n"/>
      <c r="C30" s="2" t="n"/>
      <c r="D30" s="2" t="n"/>
      <c r="E30" s="141" t="n"/>
      <c r="K30" s="142" t="n"/>
      <c r="L30" s="141"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7" t="inlineStr">
        <is>
          <t>校内外の諸活動</t>
        </is>
      </c>
      <c r="BQ30" s="138" t="n"/>
      <c r="BR30" s="138" t="n"/>
      <c r="BS30" s="138" t="n"/>
      <c r="BT30" s="138" t="n"/>
      <c r="BU30" s="138" t="n"/>
      <c r="BV30" s="139" t="n"/>
      <c r="BW30" s="168">
        <f>計算!$Y$3</f>
        <v/>
      </c>
      <c r="BX30" s="138" t="n"/>
      <c r="BY30" s="138" t="n"/>
      <c r="BZ30" s="138" t="n"/>
      <c r="CA30" s="138" t="n"/>
      <c r="CB30" s="138" t="n"/>
      <c r="CC30" s="138" t="n"/>
      <c r="CD30" s="138" t="n"/>
      <c r="CE30" s="138" t="n"/>
      <c r="CF30" s="138" t="n"/>
      <c r="CG30" s="138" t="n"/>
      <c r="CH30" s="138" t="n"/>
      <c r="CI30" s="138" t="n"/>
      <c r="CJ30" s="138" t="n"/>
      <c r="CK30" s="138" t="n"/>
      <c r="CL30" s="138" t="n"/>
      <c r="CM30" s="138" t="n"/>
      <c r="CN30" s="138" t="n"/>
      <c r="CO30" s="138" t="n"/>
      <c r="CP30" s="138" t="n"/>
      <c r="CQ30" s="138" t="n"/>
      <c r="CR30" s="138" t="n"/>
      <c r="CS30" s="138" t="n"/>
      <c r="CT30" s="138" t="n"/>
      <c r="CU30" s="138" t="n"/>
      <c r="CV30" s="138" t="n"/>
      <c r="CW30" s="138" t="n"/>
      <c r="CX30" s="138" t="n"/>
      <c r="CY30" s="138" t="n"/>
      <c r="CZ30" s="138" t="n"/>
      <c r="DA30" s="138" t="n"/>
      <c r="DB30" s="138" t="n"/>
      <c r="DC30" s="138" t="n"/>
      <c r="DD30" s="138" t="n"/>
      <c r="DE30" s="138" t="n"/>
      <c r="DF30" s="138" t="n"/>
      <c r="DG30" s="138" t="n"/>
      <c r="DH30" s="138" t="n"/>
      <c r="DI30" s="138" t="n"/>
      <c r="DJ30" s="138" t="n"/>
      <c r="DK30" s="138" t="n"/>
      <c r="DL30" s="138" t="n"/>
      <c r="DM30" s="138" t="n"/>
      <c r="DN30" s="138" t="n"/>
      <c r="DO30" s="138" t="n"/>
      <c r="DP30" s="138" t="n"/>
      <c r="DQ30" s="138" t="n"/>
      <c r="DR30" s="138" t="n"/>
      <c r="DS30" s="138" t="n"/>
      <c r="DT30" s="138" t="n"/>
      <c r="DU30" s="139" t="n"/>
      <c r="DV30" s="7" t="n"/>
      <c r="DW30" s="2" t="n"/>
      <c r="DX30" s="2" t="n"/>
      <c r="DY30" s="2" t="n"/>
      <c r="DZ30" s="2" t="n"/>
      <c r="EA30" s="2" t="n"/>
      <c r="EB30" s="2" t="n"/>
      <c r="EC30" s="2" t="n"/>
    </row>
    <row r="31" ht="6.75" customHeight="1" s="118">
      <c r="A31" s="2" t="n"/>
      <c r="B31" s="2" t="n"/>
      <c r="C31" s="2" t="n"/>
      <c r="D31" s="2" t="n"/>
      <c r="E31" s="141" t="n"/>
      <c r="K31" s="142" t="n"/>
      <c r="L31" s="169">
        <f>計算!$I$3</f>
        <v/>
      </c>
      <c r="BI31" s="142" t="n"/>
      <c r="BJ31" s="2" t="n"/>
      <c r="BK31" s="2" t="n"/>
      <c r="BL31" s="2" t="n"/>
      <c r="BM31" s="2" t="n"/>
      <c r="BN31" s="2" t="n"/>
      <c r="BO31" s="2" t="n"/>
      <c r="BP31" s="141" t="n"/>
      <c r="BV31" s="142" t="n"/>
      <c r="DU31" s="142" t="n"/>
      <c r="DV31" s="7" t="n"/>
      <c r="DW31" s="2" t="n"/>
      <c r="DX31" s="2" t="n"/>
      <c r="DY31" s="2" t="n"/>
      <c r="DZ31" s="2" t="n"/>
      <c r="EA31" s="2" t="n"/>
      <c r="EB31" s="2" t="n"/>
      <c r="EC31" s="2" t="n"/>
    </row>
    <row r="32" ht="6.75" customHeight="1" s="118">
      <c r="A32" s="2" t="n"/>
      <c r="B32" s="2" t="n"/>
      <c r="C32" s="2" t="n"/>
      <c r="D32" s="2" t="n"/>
      <c r="E32" s="141" t="n"/>
      <c r="K32" s="142" t="n"/>
      <c r="L32" s="141" t="n"/>
      <c r="BI32" s="142" t="n"/>
      <c r="BJ32" s="2" t="n"/>
      <c r="BK32" s="2" t="n"/>
      <c r="BL32" s="2" t="n"/>
      <c r="BM32" s="2" t="n"/>
      <c r="BN32" s="2" t="n"/>
      <c r="BO32" s="2" t="n"/>
      <c r="BP32" s="141" t="n"/>
      <c r="BV32" s="142" t="n"/>
      <c r="DU32" s="142" t="n"/>
      <c r="DV32" s="7" t="n"/>
      <c r="DW32" s="2" t="n"/>
      <c r="DX32" s="2" t="n"/>
      <c r="DY32" s="2" t="n"/>
      <c r="DZ32" s="2" t="n"/>
      <c r="EA32" s="2" t="n"/>
      <c r="EB32" s="2" t="n"/>
      <c r="EC32" s="2" t="n"/>
    </row>
    <row r="33" ht="6.75" customHeight="1" s="118">
      <c r="A33" s="2" t="n"/>
      <c r="B33" s="2" t="n"/>
      <c r="C33" s="2" t="n"/>
      <c r="D33" s="2" t="n"/>
      <c r="E33" s="144" t="n"/>
      <c r="F33" s="145" t="n"/>
      <c r="G33" s="145" t="n"/>
      <c r="H33" s="145" t="n"/>
      <c r="I33" s="145" t="n"/>
      <c r="J33" s="145" t="n"/>
      <c r="K33" s="146" t="n"/>
      <c r="L33" s="144" t="n"/>
      <c r="M33" s="145" t="n"/>
      <c r="N33" s="145" t="n"/>
      <c r="O33" s="145" t="n"/>
      <c r="P33" s="145" t="n"/>
      <c r="Q33" s="145" t="n"/>
      <c r="R33" s="145" t="n"/>
      <c r="S33" s="145" t="n"/>
      <c r="T33" s="145" t="n"/>
      <c r="U33" s="145" t="n"/>
      <c r="V33" s="145" t="n"/>
      <c r="W33" s="145" t="n"/>
      <c r="X33" s="145" t="n"/>
      <c r="Y33" s="145" t="n"/>
      <c r="Z33" s="145" t="n"/>
      <c r="AA33" s="145" t="n"/>
      <c r="AB33" s="145" t="n"/>
      <c r="AC33" s="145" t="n"/>
      <c r="AD33" s="145" t="n"/>
      <c r="AE33" s="145" t="n"/>
      <c r="AF33" s="145" t="n"/>
      <c r="AG33" s="145" t="n"/>
      <c r="AH33" s="145" t="n"/>
      <c r="AI33" s="145" t="n"/>
      <c r="AJ33" s="145" t="n"/>
      <c r="AK33" s="145" t="n"/>
      <c r="AL33" s="145" t="n"/>
      <c r="AM33" s="145" t="n"/>
      <c r="AN33" s="145" t="n"/>
      <c r="AO33" s="145" t="n"/>
      <c r="AP33" s="145" t="n"/>
      <c r="AQ33" s="145" t="n"/>
      <c r="AR33" s="145" t="n"/>
      <c r="AS33" s="145" t="n"/>
      <c r="AT33" s="145" t="n"/>
      <c r="AU33" s="145" t="n"/>
      <c r="AV33" s="145" t="n"/>
      <c r="AW33" s="145" t="n"/>
      <c r="AX33" s="145" t="n"/>
      <c r="AY33" s="145" t="n"/>
      <c r="AZ33" s="145" t="n"/>
      <c r="BA33" s="145" t="n"/>
      <c r="BB33" s="145" t="n"/>
      <c r="BC33" s="145" t="n"/>
      <c r="BD33" s="145" t="n"/>
      <c r="BE33" s="145" t="n"/>
      <c r="BF33" s="145" t="n"/>
      <c r="BG33" s="145" t="n"/>
      <c r="BH33" s="145" t="n"/>
      <c r="BI33" s="146" t="n"/>
      <c r="BJ33" s="2" t="n"/>
      <c r="BK33" s="2" t="n"/>
      <c r="BL33" s="2" t="n"/>
      <c r="BM33" s="2" t="n"/>
      <c r="BN33" s="2" t="n"/>
      <c r="BO33" s="2" t="n"/>
      <c r="BP33" s="141" t="n"/>
      <c r="BV33" s="142" t="n"/>
      <c r="DU33" s="142" t="n"/>
      <c r="DV33" s="7" t="n"/>
      <c r="DW33" s="2" t="n"/>
      <c r="DX33" s="2" t="n"/>
      <c r="DY33" s="2" t="n"/>
      <c r="DZ33" s="2" t="n"/>
      <c r="EA33" s="2" t="n"/>
      <c r="EB33" s="2" t="n"/>
      <c r="EC33" s="2" t="n"/>
    </row>
    <row r="34" ht="6.75" customHeight="1" s="118">
      <c r="A34" s="2" t="n"/>
      <c r="B34" s="2" t="n"/>
      <c r="C34" s="2" t="n"/>
      <c r="D34" s="2" t="n"/>
      <c r="E34" s="157" t="inlineStr">
        <is>
          <t>ふ り が な</t>
        </is>
      </c>
      <c r="F34" s="138" t="n"/>
      <c r="G34" s="138" t="n"/>
      <c r="H34" s="138" t="n"/>
      <c r="I34" s="138" t="n"/>
      <c r="J34" s="138" t="n"/>
      <c r="K34" s="139" t="n"/>
      <c r="L34" s="158">
        <f>計算!$M$3</f>
        <v/>
      </c>
      <c r="M34" s="138" t="n"/>
      <c r="N34" s="138" t="n"/>
      <c r="O34" s="138" t="n"/>
      <c r="P34" s="138" t="n"/>
      <c r="Q34" s="138" t="n"/>
      <c r="R34" s="138" t="n"/>
      <c r="S34" s="138" t="n"/>
      <c r="T34" s="138" t="n"/>
      <c r="U34" s="138" t="n"/>
      <c r="V34" s="138" t="n"/>
      <c r="W34" s="138" t="n"/>
      <c r="X34" s="138" t="n"/>
      <c r="Y34" s="138" t="n"/>
      <c r="Z34" s="138" t="n"/>
      <c r="AA34" s="138" t="n"/>
      <c r="AB34" s="138" t="n"/>
      <c r="AC34" s="138" t="n"/>
      <c r="AD34" s="138" t="n"/>
      <c r="AE34" s="138" t="n"/>
      <c r="AF34" s="138" t="n"/>
      <c r="AG34" s="138" t="n"/>
      <c r="AH34" s="138" t="n"/>
      <c r="AI34" s="138" t="n"/>
      <c r="AJ34" s="138" t="n"/>
      <c r="AK34" s="138" t="n"/>
      <c r="AL34" s="138" t="n"/>
      <c r="AM34" s="138" t="n"/>
      <c r="AN34" s="138" t="n"/>
      <c r="AO34" s="138" t="n"/>
      <c r="AP34" s="138" t="n"/>
      <c r="AQ34" s="138" t="n"/>
      <c r="AR34" s="138" t="n"/>
      <c r="AS34" s="138" t="n"/>
      <c r="AT34" s="138" t="n"/>
      <c r="AU34" s="138" t="n"/>
      <c r="AV34" s="138" t="n"/>
      <c r="AW34" s="138" t="n"/>
      <c r="AX34" s="138" t="n"/>
      <c r="AY34" s="138" t="n"/>
      <c r="AZ34" s="138" t="n"/>
      <c r="BA34" s="138" t="n"/>
      <c r="BB34" s="138" t="n"/>
      <c r="BC34" s="138" t="n"/>
      <c r="BD34" s="138" t="n"/>
      <c r="BE34" s="138" t="n"/>
      <c r="BF34" s="138" t="n"/>
      <c r="BG34" s="138" t="n"/>
      <c r="BH34" s="138" t="n"/>
      <c r="BI34" s="139" t="n"/>
      <c r="BJ34" s="2" t="n"/>
      <c r="BK34" s="2" t="n"/>
      <c r="BL34" s="2" t="n"/>
      <c r="BM34" s="2" t="n"/>
      <c r="BN34" s="2" t="n"/>
      <c r="BO34" s="2" t="n"/>
      <c r="BP34" s="141" t="n"/>
      <c r="BV34" s="142" t="n"/>
      <c r="DU34" s="142" t="n"/>
      <c r="DV34" s="7" t="n"/>
      <c r="DW34" s="2" t="n"/>
      <c r="DX34" s="2" t="n"/>
      <c r="DY34" s="2" t="n"/>
      <c r="DZ34" s="2" t="n"/>
      <c r="EA34" s="2" t="n"/>
      <c r="EB34" s="2" t="n"/>
      <c r="EC34" s="2" t="n"/>
    </row>
    <row r="35" ht="6.75" customHeight="1" s="118">
      <c r="A35" s="2" t="n"/>
      <c r="B35" s="2" t="n"/>
      <c r="C35" s="2" t="n"/>
      <c r="D35" s="2" t="n"/>
      <c r="E35" s="141" t="n"/>
      <c r="K35" s="142" t="n"/>
      <c r="BI35" s="142" t="n"/>
      <c r="BJ35" s="2" t="n"/>
      <c r="BK35" s="2" t="n"/>
      <c r="BL35" s="2" t="n"/>
      <c r="BM35" s="2" t="n"/>
      <c r="BN35" s="2" t="n"/>
      <c r="BO35" s="2" t="n"/>
      <c r="BP35" s="141" t="n"/>
      <c r="BV35" s="142" t="n"/>
      <c r="DU35" s="142" t="n"/>
      <c r="DV35" s="7" t="n"/>
      <c r="DW35" s="2" t="n"/>
      <c r="DX35" s="2" t="n"/>
      <c r="DY35" s="2" t="n"/>
      <c r="DZ35" s="2" t="n"/>
      <c r="EA35" s="2" t="n"/>
      <c r="EB35" s="2" t="n"/>
      <c r="EC35" s="2" t="n"/>
    </row>
    <row r="36" ht="6.75" customHeight="1" s="118">
      <c r="A36" s="2" t="n"/>
      <c r="B36" s="2" t="n"/>
      <c r="C36" s="2" t="n"/>
      <c r="D36" s="2" t="n"/>
      <c r="E36" s="160" t="n"/>
      <c r="F36" s="161" t="n"/>
      <c r="G36" s="161" t="n"/>
      <c r="H36" s="161" t="n"/>
      <c r="I36" s="161" t="n"/>
      <c r="J36" s="161" t="n"/>
      <c r="K36" s="162" t="n"/>
      <c r="L36" s="161" t="n"/>
      <c r="M36" s="161" t="n"/>
      <c r="N36" s="161" t="n"/>
      <c r="O36" s="161" t="n"/>
      <c r="P36" s="161" t="n"/>
      <c r="Q36" s="161" t="n"/>
      <c r="R36" s="161" t="n"/>
      <c r="S36" s="161" t="n"/>
      <c r="T36" s="161" t="n"/>
      <c r="U36" s="161" t="n"/>
      <c r="V36" s="161" t="n"/>
      <c r="W36" s="161" t="n"/>
      <c r="X36" s="161" t="n"/>
      <c r="Y36" s="161" t="n"/>
      <c r="Z36" s="161" t="n"/>
      <c r="AA36" s="161" t="n"/>
      <c r="AB36" s="161" t="n"/>
      <c r="AC36" s="161" t="n"/>
      <c r="AD36" s="161" t="n"/>
      <c r="AE36" s="161" t="n"/>
      <c r="AF36" s="161" t="n"/>
      <c r="AG36" s="161" t="n"/>
      <c r="AH36" s="161" t="n"/>
      <c r="AI36" s="161" t="n"/>
      <c r="AJ36" s="161" t="n"/>
      <c r="AK36" s="161" t="n"/>
      <c r="AL36" s="161" t="n"/>
      <c r="AM36" s="161" t="n"/>
      <c r="AN36" s="161" t="n"/>
      <c r="AO36" s="161" t="n"/>
      <c r="AP36" s="161" t="n"/>
      <c r="AQ36" s="161" t="n"/>
      <c r="AR36" s="161" t="n"/>
      <c r="AS36" s="161" t="n"/>
      <c r="AT36" s="161" t="n"/>
      <c r="AU36" s="161" t="n"/>
      <c r="AV36" s="161" t="n"/>
      <c r="AW36" s="161" t="n"/>
      <c r="AX36" s="161" t="n"/>
      <c r="AY36" s="161" t="n"/>
      <c r="AZ36" s="161" t="n"/>
      <c r="BA36" s="161" t="n"/>
      <c r="BB36" s="161" t="n"/>
      <c r="BC36" s="161" t="n"/>
      <c r="BD36" s="161" t="n"/>
      <c r="BE36" s="161" t="n"/>
      <c r="BF36" s="161" t="n"/>
      <c r="BG36" s="161" t="n"/>
      <c r="BH36" s="161" t="n"/>
      <c r="BI36" s="162" t="n"/>
      <c r="BJ36" s="2" t="n"/>
      <c r="BK36" s="2" t="n"/>
      <c r="BL36" s="2" t="n"/>
      <c r="BM36" s="2" t="n"/>
      <c r="BN36" s="2" t="n"/>
      <c r="BO36" s="2" t="n"/>
      <c r="BP36" s="141" t="n"/>
      <c r="BV36" s="142" t="n"/>
      <c r="DU36" s="142" t="n"/>
      <c r="DV36" s="7" t="n"/>
      <c r="DW36" s="2" t="n"/>
      <c r="DX36" s="2" t="n"/>
      <c r="DY36" s="2" t="n"/>
      <c r="DZ36" s="2" t="n"/>
      <c r="EA36" s="2" t="n"/>
      <c r="EB36" s="2" t="n"/>
      <c r="EC36" s="2" t="n"/>
    </row>
    <row r="37" ht="6.75" customHeight="1" s="118">
      <c r="A37" s="2" t="n"/>
      <c r="B37" s="2" t="n"/>
      <c r="C37" s="2" t="n"/>
      <c r="D37" s="2" t="n"/>
      <c r="E37" s="163" t="inlineStr">
        <is>
          <t>連絡先</t>
        </is>
      </c>
      <c r="F37" s="164" t="n"/>
      <c r="G37" s="164" t="n"/>
      <c r="H37" s="164" t="n"/>
      <c r="I37" s="164" t="n"/>
      <c r="J37" s="164" t="n"/>
      <c r="K37" s="165" t="n"/>
      <c r="L37" s="107" t="inlineStr">
        <is>
          <t>〒</t>
        </is>
      </c>
      <c r="M37" s="164" t="n"/>
      <c r="N37" s="164" t="n"/>
      <c r="O37" s="164" t="n"/>
      <c r="P37" s="170">
        <f>計算!$K$3</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41" t="n"/>
      <c r="BV37" s="142" t="n"/>
      <c r="DU37" s="142" t="n"/>
      <c r="DV37" s="7" t="n"/>
      <c r="DW37" s="2" t="n"/>
      <c r="DX37" s="2" t="n"/>
      <c r="DY37" s="2" t="n"/>
      <c r="DZ37" s="2" t="n"/>
      <c r="EA37" s="2" t="n"/>
      <c r="EB37" s="2" t="n"/>
      <c r="EC37" s="2" t="n"/>
    </row>
    <row r="38" ht="6.75" customHeight="1" s="118">
      <c r="A38" s="2" t="n"/>
      <c r="B38" s="2" t="n"/>
      <c r="C38" s="2" t="n"/>
      <c r="D38" s="2" t="n"/>
      <c r="E38" s="141" t="n"/>
      <c r="K38" s="142" t="n"/>
      <c r="L38" s="141"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41" t="n"/>
      <c r="BV38" s="142" t="n"/>
      <c r="DU38" s="142" t="n"/>
      <c r="DV38" s="7" t="n"/>
      <c r="DW38" s="2" t="n"/>
      <c r="DX38" s="2" t="n"/>
      <c r="DY38" s="2" t="n"/>
      <c r="DZ38" s="2" t="n"/>
      <c r="EA38" s="2" t="n"/>
      <c r="EB38" s="2" t="n"/>
      <c r="EC38" s="2" t="n"/>
    </row>
    <row r="39" ht="6.75" customHeight="1" s="118">
      <c r="A39" s="2" t="n"/>
      <c r="B39" s="2" t="n"/>
      <c r="C39" s="2" t="n"/>
      <c r="D39" s="2" t="n"/>
      <c r="E39" s="141" t="n"/>
      <c r="K39" s="142" t="n"/>
      <c r="L39" s="141"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41" t="n"/>
      <c r="BV39" s="142" t="n"/>
      <c r="DU39" s="142" t="n"/>
      <c r="DV39" s="7" t="n"/>
      <c r="DW39" s="2" t="n"/>
      <c r="DX39" s="2" t="n"/>
      <c r="DY39" s="2" t="n"/>
      <c r="DZ39" s="2" t="n"/>
      <c r="EA39" s="2" t="n"/>
      <c r="EB39" s="2" t="n"/>
      <c r="EC39" s="2" t="n"/>
    </row>
    <row r="40" ht="6.75" customHeight="1" s="118">
      <c r="A40" s="2" t="n"/>
      <c r="B40" s="2" t="n"/>
      <c r="C40" s="2" t="n"/>
      <c r="D40" s="2" t="n"/>
      <c r="E40" s="141" t="n"/>
      <c r="K40" s="142" t="n"/>
      <c r="L40" s="171">
        <f>計算!$L$3</f>
        <v/>
      </c>
      <c r="BI40" s="142" t="n"/>
      <c r="BJ40" s="2" t="n"/>
      <c r="BK40" s="2" t="n"/>
      <c r="BL40" s="2" t="n"/>
      <c r="BM40" s="2" t="n"/>
      <c r="BN40" s="2" t="n"/>
      <c r="BO40" s="2" t="n"/>
      <c r="BP40" s="141" t="n"/>
      <c r="BV40" s="142" t="n"/>
      <c r="DU40" s="142" t="n"/>
      <c r="DV40" s="7" t="n"/>
      <c r="DW40" s="2" t="n"/>
      <c r="DX40" s="2" t="n"/>
      <c r="DY40" s="2" t="n"/>
      <c r="DZ40" s="2" t="n"/>
      <c r="EA40" s="2" t="n"/>
      <c r="EB40" s="2" t="n"/>
      <c r="EC40" s="2" t="n"/>
    </row>
    <row r="41" ht="6.75" customHeight="1" s="118">
      <c r="A41" s="2" t="n"/>
      <c r="B41" s="2" t="n"/>
      <c r="C41" s="2" t="n"/>
      <c r="D41" s="2" t="n"/>
      <c r="E41" s="144" t="n"/>
      <c r="F41" s="145" t="n"/>
      <c r="G41" s="145" t="n"/>
      <c r="H41" s="145" t="n"/>
      <c r="I41" s="145" t="n"/>
      <c r="J41" s="145" t="n"/>
      <c r="K41" s="146" t="n"/>
      <c r="L41" s="145" t="n"/>
      <c r="M41" s="145" t="n"/>
      <c r="N41" s="145" t="n"/>
      <c r="O41" s="145" t="n"/>
      <c r="P41" s="145" t="n"/>
      <c r="Q41" s="145" t="n"/>
      <c r="R41" s="145" t="n"/>
      <c r="S41" s="145" t="n"/>
      <c r="T41" s="145" t="n"/>
      <c r="U41" s="145" t="n"/>
      <c r="V41" s="145" t="n"/>
      <c r="W41" s="145" t="n"/>
      <c r="X41" s="145" t="n"/>
      <c r="Y41" s="145" t="n"/>
      <c r="Z41" s="145" t="n"/>
      <c r="AA41" s="145" t="n"/>
      <c r="AB41" s="145" t="n"/>
      <c r="AC41" s="145" t="n"/>
      <c r="AD41" s="145" t="n"/>
      <c r="AE41" s="145" t="n"/>
      <c r="AF41" s="145" t="n"/>
      <c r="AG41" s="145" t="n"/>
      <c r="AH41" s="145" t="n"/>
      <c r="AI41" s="145" t="n"/>
      <c r="AJ41" s="145" t="n"/>
      <c r="AK41" s="145" t="n"/>
      <c r="AL41" s="145" t="n"/>
      <c r="AM41" s="145" t="n"/>
      <c r="AN41" s="145" t="n"/>
      <c r="AO41" s="145" t="n"/>
      <c r="AP41" s="145" t="n"/>
      <c r="AQ41" s="145" t="n"/>
      <c r="AR41" s="145" t="n"/>
      <c r="AS41" s="145" t="n"/>
      <c r="AT41" s="145" t="n"/>
      <c r="AU41" s="145" t="n"/>
      <c r="AV41" s="145" t="n"/>
      <c r="AW41" s="145" t="n"/>
      <c r="AX41" s="145" t="n"/>
      <c r="AY41" s="145" t="n"/>
      <c r="AZ41" s="145" t="n"/>
      <c r="BA41" s="145" t="n"/>
      <c r="BB41" s="145" t="n"/>
      <c r="BC41" s="145" t="n"/>
      <c r="BD41" s="145" t="n"/>
      <c r="BE41" s="145" t="n"/>
      <c r="BF41" s="145" t="n"/>
      <c r="BG41" s="145" t="n"/>
      <c r="BH41" s="145" t="n"/>
      <c r="BI41" s="146" t="n"/>
      <c r="BJ41" s="2" t="n"/>
      <c r="BK41" s="2" t="n"/>
      <c r="BL41" s="2" t="n"/>
      <c r="BM41" s="2" t="n"/>
      <c r="BN41" s="2" t="n"/>
      <c r="BO41" s="2" t="n"/>
      <c r="BP41" s="141" t="n"/>
      <c r="BV41" s="142" t="n"/>
      <c r="DU41" s="142"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41" t="n"/>
      <c r="BV42" s="142" t="n"/>
      <c r="DU42" s="142"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41" t="n"/>
      <c r="BV43" s="142" t="n"/>
      <c r="DU43" s="142"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41" t="n"/>
      <c r="BV44" s="142" t="n"/>
      <c r="DU44" s="142"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41" t="n"/>
      <c r="BV45" s="142" t="n"/>
      <c r="DU45" s="142"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41" t="n"/>
      <c r="BV46" s="142" t="n"/>
      <c r="DU46" s="142"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2" t="n"/>
      <c r="BQ47" s="138" t="n"/>
      <c r="BR47" s="173" t="n"/>
      <c r="BS47" s="138" t="n"/>
      <c r="BT47" s="138" t="n"/>
      <c r="BU47" s="28" t="n"/>
      <c r="BV47" s="29" t="n"/>
      <c r="BW47" s="174">
        <f>計算!$Z$3</f>
        <v/>
      </c>
      <c r="BX47" s="138" t="n"/>
      <c r="BY47" s="138" t="n"/>
      <c r="BZ47" s="138" t="n"/>
      <c r="CA47" s="138" t="n"/>
      <c r="CB47" s="138" t="n"/>
      <c r="CC47" s="138" t="n"/>
      <c r="CD47" s="138" t="n"/>
      <c r="CE47" s="138" t="n"/>
      <c r="CF47" s="138" t="n"/>
      <c r="CG47" s="138" t="n"/>
      <c r="CH47" s="138" t="n"/>
      <c r="CI47" s="138" t="n"/>
      <c r="CJ47" s="138" t="n"/>
      <c r="CK47" s="138" t="n"/>
      <c r="CL47" s="138" t="n"/>
      <c r="CM47" s="138" t="n"/>
      <c r="CN47" s="138" t="n"/>
      <c r="CO47" s="138" t="n"/>
      <c r="CP47" s="138" t="n"/>
      <c r="CQ47" s="138" t="n"/>
      <c r="CR47" s="138" t="n"/>
      <c r="CS47" s="138" t="n"/>
      <c r="CT47" s="138" t="n"/>
      <c r="CU47" s="138" t="n"/>
      <c r="CV47" s="138" t="n"/>
      <c r="CW47" s="138" t="n"/>
      <c r="CX47" s="138" t="n"/>
      <c r="CY47" s="138" t="n"/>
      <c r="CZ47" s="138" t="n"/>
      <c r="DA47" s="138" t="n"/>
      <c r="DB47" s="138" t="n"/>
      <c r="DC47" s="138" t="n"/>
      <c r="DD47" s="138" t="n"/>
      <c r="DE47" s="138" t="n"/>
      <c r="DF47" s="138" t="n"/>
      <c r="DG47" s="138" t="n"/>
      <c r="DH47" s="138" t="n"/>
      <c r="DI47" s="138" t="n"/>
      <c r="DJ47" s="138" t="n"/>
      <c r="DK47" s="138" t="n"/>
      <c r="DL47" s="138" t="n"/>
      <c r="DM47" s="138" t="n"/>
      <c r="DN47" s="138" t="n"/>
      <c r="DO47" s="138" t="n"/>
      <c r="DP47" s="138" t="n"/>
      <c r="DQ47" s="138" t="n"/>
      <c r="DR47" s="138" t="n"/>
      <c r="DS47" s="138" t="n"/>
      <c r="DT47" s="138" t="n"/>
      <c r="DU47" s="139"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41" t="n"/>
      <c r="BU48" s="31" t="n"/>
      <c r="BV48" s="32" t="n"/>
      <c r="DU48" s="142"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41" t="n"/>
      <c r="BU49" s="72" t="n"/>
      <c r="BV49" s="142" t="n"/>
      <c r="DU49" s="142"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41" t="n"/>
      <c r="BV50" s="142" t="n"/>
      <c r="DU50" s="142"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41" t="n"/>
      <c r="BV51" s="142" t="n"/>
      <c r="DU51" s="142"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41" t="n"/>
      <c r="BV52" s="142" t="n"/>
      <c r="DU52" s="142" t="n"/>
      <c r="DV52" s="7" t="n"/>
      <c r="DW52" s="2" t="n"/>
      <c r="DX52" s="2" t="n"/>
      <c r="DY52" s="2" t="n"/>
      <c r="DZ52" s="2" t="n"/>
      <c r="EA52" s="2" t="n"/>
      <c r="EB52" s="2" t="n"/>
      <c r="EC52" s="2" t="n"/>
    </row>
    <row r="53" ht="6.75" customHeight="1" s="118">
      <c r="A53" s="2" t="n"/>
      <c r="B53" s="2" t="n"/>
      <c r="C53" s="2" t="n"/>
      <c r="D53" s="2" t="n"/>
      <c r="E53" s="175" t="inlineStr">
        <is>
          <t>在籍校</t>
        </is>
      </c>
      <c r="F53" s="138" t="n"/>
      <c r="G53" s="138" t="n"/>
      <c r="H53" s="138" t="n"/>
      <c r="I53" s="138" t="n"/>
      <c r="J53" s="138" t="n"/>
      <c r="K53" s="139"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8" t="n"/>
      <c r="AY53" s="138" t="n"/>
      <c r="AZ53" s="138" t="n"/>
      <c r="BA53" s="138" t="n"/>
      <c r="BB53" s="138" t="n"/>
      <c r="BC53" s="138" t="n"/>
      <c r="BD53" s="138" t="n"/>
      <c r="BE53" s="138" t="n"/>
      <c r="BF53" s="138" t="n"/>
      <c r="BG53" s="138" t="n"/>
      <c r="BH53" s="138" t="n"/>
      <c r="BI53" s="139" t="n"/>
      <c r="BJ53" s="2" t="n"/>
      <c r="BK53" s="2" t="n"/>
      <c r="BL53" s="2" t="n"/>
      <c r="BM53" s="2" t="n"/>
      <c r="BN53" s="2" t="n"/>
      <c r="BO53" s="2" t="n"/>
      <c r="BP53" s="141" t="n"/>
      <c r="BV53" s="142" t="n"/>
      <c r="DU53" s="142" t="n"/>
      <c r="DV53" s="2" t="n"/>
      <c r="DW53" s="2" t="n"/>
      <c r="DX53" s="2" t="n"/>
      <c r="DY53" s="2" t="n"/>
      <c r="DZ53" s="2" t="n"/>
      <c r="EA53" s="2" t="n"/>
      <c r="EB53" s="2" t="n"/>
      <c r="EC53" s="2" t="n"/>
    </row>
    <row r="54" ht="6.75" customHeight="1" s="118">
      <c r="A54" s="2" t="n"/>
      <c r="B54" s="2" t="n"/>
      <c r="C54" s="2" t="n"/>
      <c r="D54" s="2" t="n"/>
      <c r="E54" s="141" t="n"/>
      <c r="K54" s="142" t="n"/>
      <c r="L54" s="36" t="n"/>
      <c r="M54" s="19" t="n"/>
      <c r="N54" s="19" t="n"/>
      <c r="O54" s="19" t="n"/>
      <c r="P54" s="19" t="n"/>
      <c r="Q54" s="19" t="n"/>
      <c r="R54" s="19" t="n"/>
      <c r="S54" s="19" t="n"/>
      <c r="T54" s="19" t="n"/>
      <c r="U54" s="19" t="n"/>
      <c r="V54" s="19" t="n"/>
      <c r="W54" s="19" t="n"/>
      <c r="X54" s="37" t="n"/>
      <c r="Y54" s="176">
        <f>計算!$N$3</f>
        <v/>
      </c>
      <c r="BI54" s="142" t="n"/>
      <c r="BJ54" s="2" t="n"/>
      <c r="BK54" s="2" t="n"/>
      <c r="BL54" s="2" t="n"/>
      <c r="BM54" s="2" t="n"/>
      <c r="BN54" s="2" t="n"/>
      <c r="BO54" s="2" t="n"/>
      <c r="BP54" s="141" t="n"/>
      <c r="BV54" s="142" t="n"/>
      <c r="DU54" s="142" t="n"/>
      <c r="DV54" s="2" t="n"/>
      <c r="DW54" s="2" t="n"/>
      <c r="DX54" s="2" t="n"/>
      <c r="DY54" s="2" t="n"/>
      <c r="DZ54" s="2" t="n"/>
      <c r="EA54" s="2" t="n"/>
      <c r="EB54" s="2" t="n"/>
      <c r="EC54" s="2" t="n"/>
    </row>
    <row r="55" ht="6.75" customHeight="1" s="118">
      <c r="A55" s="2" t="n"/>
      <c r="B55" s="2" t="n"/>
      <c r="C55" s="2" t="n"/>
      <c r="D55" s="2" t="n"/>
      <c r="E55" s="141" t="n"/>
      <c r="K55" s="142" t="n"/>
      <c r="L55" s="36" t="n"/>
      <c r="M55" s="19" t="n"/>
      <c r="N55" s="19" t="n"/>
      <c r="O55" s="19" t="n"/>
      <c r="P55" s="177">
        <f>設定!$B$6</f>
        <v/>
      </c>
      <c r="S55" s="11" t="n"/>
      <c r="T55" s="11" t="n"/>
      <c r="U55" s="177">
        <f>設定!$B$7</f>
        <v/>
      </c>
      <c r="W55" s="11" t="n"/>
      <c r="X55" s="12" t="n"/>
      <c r="Y55" s="141" t="n"/>
      <c r="BI55" s="142" t="n"/>
      <c r="BJ55" s="2" t="n"/>
      <c r="BK55" s="2" t="n"/>
      <c r="BL55" s="2" t="n"/>
      <c r="BM55" s="2" t="n"/>
      <c r="BN55" s="2" t="n"/>
      <c r="BO55" s="2" t="n"/>
      <c r="BP55" s="141" t="n"/>
      <c r="BV55" s="142" t="n"/>
      <c r="DU55" s="142" t="n"/>
      <c r="DV55" s="2" t="n"/>
      <c r="DW55" s="2" t="n"/>
      <c r="DX55" s="2" t="n"/>
      <c r="DY55" s="2" t="n"/>
      <c r="DZ55" s="2" t="n"/>
      <c r="EA55" s="2" t="n"/>
      <c r="EB55" s="2" t="n"/>
      <c r="EC55" s="2" t="n"/>
    </row>
    <row r="56" ht="6.75" customHeight="1" s="118">
      <c r="A56" s="2" t="n"/>
      <c r="B56" s="2" t="n"/>
      <c r="C56" s="2" t="n"/>
      <c r="D56" s="2" t="n"/>
      <c r="E56" s="141" t="n"/>
      <c r="K56" s="142" t="n"/>
      <c r="L56" s="92" t="inlineStr">
        <is>
          <t>令和</t>
        </is>
      </c>
      <c r="S56" s="52" t="inlineStr">
        <is>
          <t>年</t>
        </is>
      </c>
      <c r="W56" s="53" t="inlineStr">
        <is>
          <t>月</t>
        </is>
      </c>
      <c r="X56" s="142" t="n"/>
      <c r="Y56" s="141" t="n"/>
      <c r="BI56" s="142" t="n"/>
      <c r="BJ56" s="2" t="n"/>
      <c r="BK56" s="2" t="n"/>
      <c r="BL56" s="2" t="n"/>
      <c r="BM56" s="2" t="n"/>
      <c r="BN56" s="2" t="n"/>
      <c r="BO56" s="2" t="n"/>
      <c r="BP56" s="141" t="n"/>
      <c r="BV56" s="142" t="n"/>
      <c r="DU56" s="142" t="n"/>
      <c r="DV56" s="2" t="n"/>
      <c r="DW56" s="2" t="n"/>
      <c r="DX56" s="2" t="n"/>
      <c r="DY56" s="2" t="n"/>
      <c r="DZ56" s="2" t="n"/>
      <c r="EA56" s="2" t="n"/>
      <c r="EB56" s="2" t="n"/>
      <c r="EC56" s="2" t="n"/>
    </row>
    <row r="57" ht="6.75" customHeight="1" s="118">
      <c r="A57" s="2" t="n"/>
      <c r="B57" s="2" t="n"/>
      <c r="C57" s="2" t="n"/>
      <c r="D57" s="2" t="n"/>
      <c r="E57" s="141" t="n"/>
      <c r="K57" s="142" t="n"/>
      <c r="L57" s="141" t="n"/>
      <c r="X57" s="142" t="n"/>
      <c r="Y57" s="141" t="n"/>
      <c r="AW57" s="75" t="inlineStr">
        <is>
          <t>卒業</t>
        </is>
      </c>
      <c r="BI57" s="142" t="n"/>
      <c r="BJ57" s="2" t="n"/>
      <c r="BK57" s="2" t="n"/>
      <c r="BL57" s="2" t="n"/>
      <c r="BM57" s="2" t="n"/>
      <c r="BN57" s="2" t="n"/>
      <c r="BO57" s="2" t="n"/>
      <c r="BP57" s="141" t="n"/>
      <c r="BV57" s="142" t="n"/>
      <c r="DU57" s="142" t="n"/>
      <c r="DV57" s="2" t="n"/>
      <c r="DW57" s="2" t="n"/>
      <c r="DX57" s="2" t="n"/>
      <c r="DY57" s="2" t="n"/>
      <c r="DZ57" s="2" t="n"/>
      <c r="EA57" s="2" t="n"/>
      <c r="EB57" s="2" t="n"/>
      <c r="EC57" s="2" t="n"/>
    </row>
    <row r="58" ht="6.75" customHeight="1" s="118">
      <c r="A58" s="2" t="n"/>
      <c r="B58" s="2" t="n"/>
      <c r="C58" s="2" t="n"/>
      <c r="D58" s="2" t="n"/>
      <c r="E58" s="141" t="n"/>
      <c r="K58" s="142" t="n"/>
      <c r="L58" s="36" t="n"/>
      <c r="M58" s="19" t="n"/>
      <c r="N58" s="19" t="n"/>
      <c r="O58" s="19" t="n"/>
      <c r="P58" s="19" t="n"/>
      <c r="Q58" s="19" t="n"/>
      <c r="R58" s="19" t="n"/>
      <c r="S58" s="19" t="n"/>
      <c r="T58" s="19" t="n"/>
      <c r="U58" s="19" t="n"/>
      <c r="V58" s="19" t="n"/>
      <c r="W58" s="19" t="n"/>
      <c r="X58" s="37" t="n"/>
      <c r="Y58" s="141" t="n"/>
      <c r="BI58" s="142" t="n"/>
      <c r="BJ58" s="2" t="n"/>
      <c r="BK58" s="2" t="n"/>
      <c r="BL58" s="2" t="n"/>
      <c r="BM58" s="2" t="n"/>
      <c r="BN58" s="2" t="n"/>
      <c r="BO58" s="2" t="n"/>
      <c r="BP58" s="141" t="n"/>
      <c r="BV58" s="142" t="n"/>
      <c r="DU58" s="142" t="n"/>
      <c r="DV58" s="2" t="n"/>
      <c r="DW58" s="2" t="n"/>
      <c r="DX58" s="2" t="n"/>
      <c r="DY58" s="2" t="n"/>
      <c r="DZ58" s="2" t="n"/>
      <c r="EA58" s="2" t="n"/>
      <c r="EB58" s="2" t="n"/>
      <c r="EC58" s="2" t="n"/>
    </row>
    <row r="59" ht="6.75" customHeight="1" s="118">
      <c r="A59" s="2" t="n"/>
      <c r="B59" s="2" t="n"/>
      <c r="C59" s="2" t="n"/>
      <c r="D59" s="2" t="n"/>
      <c r="E59" s="141" t="n"/>
      <c r="K59" s="142" t="n"/>
      <c r="L59" s="36" t="n"/>
      <c r="M59" s="19" t="n"/>
      <c r="N59" s="19" t="n"/>
      <c r="O59" s="19" t="n"/>
      <c r="P59" s="19" t="n"/>
      <c r="Q59" s="19" t="n"/>
      <c r="R59" s="19" t="n"/>
      <c r="S59" s="19" t="n"/>
      <c r="T59" s="19" t="n"/>
      <c r="U59" s="19" t="n"/>
      <c r="V59" s="19" t="n"/>
      <c r="W59" s="19" t="n"/>
      <c r="X59" s="37" t="n"/>
      <c r="Y59" s="141" t="n"/>
      <c r="BI59" s="142" t="n"/>
      <c r="BJ59" s="2" t="n"/>
      <c r="BK59" s="2" t="n"/>
      <c r="BL59" s="2" t="n"/>
      <c r="BM59" s="2" t="n"/>
      <c r="BN59" s="2" t="n"/>
      <c r="BO59" s="2" t="n"/>
      <c r="BP59" s="141" t="n"/>
      <c r="BV59" s="142" t="n"/>
      <c r="DU59" s="142" t="n"/>
      <c r="DV59" s="2" t="n"/>
      <c r="DW59" s="2" t="n"/>
      <c r="DX59" s="2" t="n"/>
      <c r="DY59" s="2" t="n"/>
      <c r="DZ59" s="2" t="n"/>
      <c r="EA59" s="2" t="n"/>
      <c r="EB59" s="2" t="n"/>
      <c r="EC59" s="2" t="n"/>
    </row>
    <row r="60" ht="6.75" customHeight="1" s="118">
      <c r="A60" s="2" t="n"/>
      <c r="B60" s="2" t="n"/>
      <c r="C60" s="2" t="n"/>
      <c r="D60" s="2" t="n"/>
      <c r="E60" s="144" t="n"/>
      <c r="F60" s="145" t="n"/>
      <c r="G60" s="145" t="n"/>
      <c r="H60" s="145" t="n"/>
      <c r="I60" s="145" t="n"/>
      <c r="J60" s="145" t="n"/>
      <c r="K60" s="146"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5" t="n"/>
      <c r="AX60" s="145" t="n"/>
      <c r="AY60" s="145" t="n"/>
      <c r="AZ60" s="145" t="n"/>
      <c r="BA60" s="145" t="n"/>
      <c r="BB60" s="145" t="n"/>
      <c r="BC60" s="145" t="n"/>
      <c r="BD60" s="145" t="n"/>
      <c r="BE60" s="145" t="n"/>
      <c r="BF60" s="145" t="n"/>
      <c r="BG60" s="145" t="n"/>
      <c r="BH60" s="145" t="n"/>
      <c r="BI60" s="146" t="n"/>
      <c r="BJ60" s="2" t="n"/>
      <c r="BK60" s="2" t="n"/>
      <c r="BL60" s="2" t="n"/>
      <c r="BM60" s="2" t="n"/>
      <c r="BN60" s="2" t="n"/>
      <c r="BO60" s="2" t="n"/>
      <c r="BP60" s="141" t="n"/>
      <c r="BV60" s="142" t="n"/>
      <c r="DU60" s="142"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8" t="n"/>
      <c r="U61" s="17" t="n"/>
      <c r="V61" s="17" t="n"/>
      <c r="W61" s="76" t="n"/>
      <c r="X61" s="138"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41" t="n"/>
      <c r="BV61" s="142" t="n"/>
      <c r="DU61" s="142"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41" t="n"/>
      <c r="BV62" s="142" t="n"/>
      <c r="DU62" s="142"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41" t="n"/>
      <c r="BV63" s="142" t="n"/>
      <c r="DU63" s="142" t="n"/>
      <c r="DV63" s="2" t="n"/>
      <c r="DW63" s="2" t="n"/>
      <c r="DX63" s="2" t="n"/>
      <c r="DY63" s="2" t="n"/>
      <c r="DZ63" s="2" t="n"/>
      <c r="EA63" s="2" t="n"/>
      <c r="EB63" s="2" t="n"/>
      <c r="EC63" s="2" t="n"/>
    </row>
    <row r="64" ht="6.75" customHeight="1" s="118">
      <c r="A64" s="2" t="n"/>
      <c r="B64" s="2" t="n"/>
      <c r="C64" s="2" t="n"/>
      <c r="D64" s="2" t="n"/>
      <c r="E64" s="178" t="inlineStr">
        <is>
          <t>職　歴</t>
        </is>
      </c>
      <c r="K64" s="142" t="n"/>
      <c r="L64" s="54" t="inlineStr">
        <is>
          <t>平成</t>
        </is>
      </c>
      <c r="M64" s="138" t="n"/>
      <c r="N64" s="138" t="n"/>
      <c r="O64" s="138" t="n"/>
      <c r="P64" s="19" t="n"/>
      <c r="Q64" s="19" t="n"/>
      <c r="R64" s="19" t="n"/>
      <c r="S64" s="19" t="n"/>
      <c r="T64" s="19" t="n"/>
      <c r="U64" s="19" t="n"/>
      <c r="V64" s="19" t="n"/>
      <c r="W64" s="19" t="n"/>
      <c r="X64" s="37" t="n"/>
      <c r="Y64" s="169">
        <f>計算!$AD$3</f>
        <v/>
      </c>
      <c r="BI64" s="142" t="n"/>
      <c r="BJ64" s="2" t="n"/>
      <c r="BK64" s="2" t="n"/>
      <c r="BL64" s="2" t="n"/>
      <c r="BM64" s="2" t="n"/>
      <c r="BN64" s="2" t="n"/>
      <c r="BO64" s="2" t="n"/>
      <c r="BP64" s="141" t="n"/>
      <c r="BV64" s="142" t="n"/>
      <c r="DU64" s="142" t="n"/>
      <c r="DV64" s="2" t="n"/>
      <c r="DW64" s="2" t="n"/>
      <c r="DX64" s="2" t="n"/>
      <c r="DY64" s="2" t="n"/>
      <c r="DZ64" s="2" t="n"/>
      <c r="EA64" s="2" t="n"/>
      <c r="EB64" s="2" t="n"/>
      <c r="EC64" s="2" t="n"/>
    </row>
    <row r="65" ht="6.75" customHeight="1" s="118">
      <c r="A65" s="2" t="n"/>
      <c r="B65" s="2" t="n"/>
      <c r="C65" s="2" t="n"/>
      <c r="D65" s="2" t="n"/>
      <c r="E65" s="141" t="n"/>
      <c r="K65" s="142" t="n"/>
      <c r="L65" s="141" t="n"/>
      <c r="P65" s="19" t="n"/>
      <c r="Q65" s="19" t="n"/>
      <c r="R65" s="19" t="n"/>
      <c r="S65" s="19" t="n"/>
      <c r="T65" s="19" t="n"/>
      <c r="U65" s="19" t="n"/>
      <c r="V65" s="19" t="n"/>
      <c r="W65" s="19" t="n"/>
      <c r="X65" s="37" t="n"/>
      <c r="Y65" s="141" t="n"/>
      <c r="BI65" s="142" t="n"/>
      <c r="BJ65" s="2" t="n"/>
      <c r="BK65" s="2" t="n"/>
      <c r="BL65" s="2" t="n"/>
      <c r="BM65" s="2" t="n"/>
      <c r="BN65" s="2" t="n"/>
      <c r="BO65" s="2" t="n"/>
      <c r="BP65" s="141" t="n"/>
      <c r="BV65" s="142" t="n"/>
      <c r="DU65" s="142" t="n"/>
      <c r="DV65" s="2" t="n"/>
      <c r="DW65" s="2" t="n"/>
      <c r="DX65" s="2" t="n"/>
      <c r="DY65" s="2" t="n"/>
      <c r="DZ65" s="2" t="n"/>
      <c r="EA65" s="2" t="n"/>
      <c r="EB65" s="2" t="n"/>
      <c r="EC65" s="2" t="n"/>
    </row>
    <row r="66" ht="6.75" customHeight="1" s="118">
      <c r="A66" s="2" t="n"/>
      <c r="B66" s="2" t="n"/>
      <c r="C66" s="2" t="n"/>
      <c r="D66" s="2" t="n"/>
      <c r="E66" s="141" t="n"/>
      <c r="K66" s="142" t="n"/>
      <c r="L66" s="141" t="n"/>
      <c r="P66" s="177">
        <f>計算!$AB$3</f>
        <v/>
      </c>
      <c r="S66" s="52" t="inlineStr">
        <is>
          <t>年</t>
        </is>
      </c>
      <c r="U66" s="177">
        <f>計算!$AC$3</f>
        <v/>
      </c>
      <c r="W66" s="53" t="inlineStr">
        <is>
          <t>月</t>
        </is>
      </c>
      <c r="X66" s="142" t="n"/>
      <c r="Y66" s="141" t="n"/>
      <c r="BI66" s="142" t="n"/>
      <c r="BJ66" s="2" t="n"/>
      <c r="BK66" s="2" t="n"/>
      <c r="BL66" s="2" t="n"/>
      <c r="BM66" s="2" t="n"/>
      <c r="BN66" s="2" t="n"/>
      <c r="BO66" s="2" t="n"/>
      <c r="BP66" s="141" t="n"/>
      <c r="BV66" s="142" t="n"/>
      <c r="DU66" s="142" t="n"/>
      <c r="DV66" s="2" t="n"/>
      <c r="DW66" s="2" t="n"/>
      <c r="DX66" s="2" t="n"/>
      <c r="DY66" s="2" t="n"/>
      <c r="DZ66" s="2" t="n"/>
      <c r="EA66" s="2" t="n"/>
      <c r="EB66" s="2" t="n"/>
      <c r="EC66" s="2" t="n"/>
    </row>
    <row r="67" ht="6.75" customHeight="1" s="118">
      <c r="A67" s="2" t="n"/>
      <c r="B67" s="2" t="n"/>
      <c r="C67" s="2" t="n"/>
      <c r="D67" s="2" t="n"/>
      <c r="E67" s="141" t="n"/>
      <c r="K67" s="142" t="n"/>
      <c r="L67" s="49" t="inlineStr">
        <is>
          <t>令和</t>
        </is>
      </c>
      <c r="X67" s="142" t="n"/>
      <c r="Y67" s="141" t="n"/>
      <c r="BI67" s="142" t="n"/>
      <c r="BJ67" s="2" t="n"/>
      <c r="BK67" s="2" t="n"/>
      <c r="BL67" s="2" t="n"/>
      <c r="BM67" s="2" t="n"/>
      <c r="BN67" s="2" t="n"/>
      <c r="BO67" s="2" t="n"/>
      <c r="BP67" s="141" t="n"/>
      <c r="BV67" s="142" t="n"/>
      <c r="DU67" s="142" t="n"/>
      <c r="DV67" s="2" t="n"/>
      <c r="DW67" s="2" t="n"/>
      <c r="DX67" s="2" t="n"/>
      <c r="DY67" s="2" t="n"/>
      <c r="DZ67" s="2" t="n"/>
      <c r="EA67" s="2" t="n"/>
      <c r="EB67" s="2" t="n"/>
      <c r="EC67" s="2" t="n"/>
    </row>
    <row r="68" ht="6.75" customHeight="1" s="118">
      <c r="A68" s="2" t="n"/>
      <c r="B68" s="2" t="n"/>
      <c r="C68" s="2" t="n"/>
      <c r="D68" s="2" t="n"/>
      <c r="E68" s="141" t="n"/>
      <c r="K68" s="142" t="n"/>
      <c r="L68" s="141" t="n"/>
      <c r="P68" s="19" t="n"/>
      <c r="Q68" s="19" t="n"/>
      <c r="R68" s="19" t="n"/>
      <c r="S68" s="19" t="n"/>
      <c r="T68" s="19" t="n"/>
      <c r="U68" s="19" t="n"/>
      <c r="V68" s="19" t="n"/>
      <c r="W68" s="19" t="n"/>
      <c r="X68" s="37" t="n"/>
      <c r="Y68" s="141" t="n"/>
      <c r="BI68" s="142" t="n"/>
      <c r="BJ68" s="2" t="n"/>
      <c r="BK68" s="2" t="n"/>
      <c r="BL68" s="2" t="n"/>
      <c r="BM68" s="2" t="n"/>
      <c r="BN68" s="2" t="n"/>
      <c r="BO68" s="2" t="n"/>
      <c r="BP68" s="141" t="n"/>
      <c r="BV68" s="142" t="n"/>
      <c r="DU68" s="142" t="n"/>
      <c r="DV68" s="2" t="n"/>
      <c r="DW68" s="2" t="n"/>
      <c r="DX68" s="2" t="n"/>
      <c r="DY68" s="2" t="n"/>
      <c r="DZ68" s="2" t="n"/>
      <c r="EA68" s="2" t="n"/>
      <c r="EB68" s="2" t="n"/>
      <c r="EC68" s="2" t="n"/>
    </row>
    <row r="69" ht="5.25" customHeight="1" s="118">
      <c r="A69" s="2" t="n"/>
      <c r="B69" s="2" t="n"/>
      <c r="C69" s="2" t="n"/>
      <c r="D69" s="2" t="n"/>
      <c r="E69" s="141" t="n"/>
      <c r="K69" s="142" t="n"/>
      <c r="L69" s="144" t="n"/>
      <c r="M69" s="145" t="n"/>
      <c r="N69" s="145" t="n"/>
      <c r="O69" s="145" t="n"/>
      <c r="P69" s="20" t="n"/>
      <c r="Q69" s="20" t="n"/>
      <c r="R69" s="20" t="n"/>
      <c r="S69" s="20" t="n"/>
      <c r="T69" s="20" t="n"/>
      <c r="U69" s="20" t="n"/>
      <c r="V69" s="20" t="n"/>
      <c r="W69" s="20" t="n"/>
      <c r="X69" s="39" t="n"/>
      <c r="Y69" s="144" t="n"/>
      <c r="Z69" s="145" t="n"/>
      <c r="AA69" s="145" t="n"/>
      <c r="AB69" s="145" t="n"/>
      <c r="AC69" s="145" t="n"/>
      <c r="AD69" s="145" t="n"/>
      <c r="AE69" s="145" t="n"/>
      <c r="AF69" s="145" t="n"/>
      <c r="AG69" s="145" t="n"/>
      <c r="AH69" s="145" t="n"/>
      <c r="AI69" s="145" t="n"/>
      <c r="AJ69" s="145" t="n"/>
      <c r="AK69" s="145" t="n"/>
      <c r="AL69" s="145" t="n"/>
      <c r="AM69" s="145" t="n"/>
      <c r="AN69" s="145" t="n"/>
      <c r="AO69" s="145" t="n"/>
      <c r="AP69" s="145" t="n"/>
      <c r="AQ69" s="145" t="n"/>
      <c r="AR69" s="145" t="n"/>
      <c r="AS69" s="145" t="n"/>
      <c r="AT69" s="145" t="n"/>
      <c r="AU69" s="145" t="n"/>
      <c r="AV69" s="145" t="n"/>
      <c r="AW69" s="145" t="n"/>
      <c r="AX69" s="145" t="n"/>
      <c r="AY69" s="145" t="n"/>
      <c r="AZ69" s="145" t="n"/>
      <c r="BA69" s="145" t="n"/>
      <c r="BB69" s="145" t="n"/>
      <c r="BC69" s="145" t="n"/>
      <c r="BD69" s="145" t="n"/>
      <c r="BE69" s="145" t="n"/>
      <c r="BF69" s="145" t="n"/>
      <c r="BG69" s="145" t="n"/>
      <c r="BH69" s="145" t="n"/>
      <c r="BI69" s="146" t="n"/>
      <c r="BJ69" s="2" t="n"/>
      <c r="BK69" s="2" t="n"/>
      <c r="BL69" s="2" t="n"/>
      <c r="BM69" s="2" t="n"/>
      <c r="BN69" s="2" t="n"/>
      <c r="BO69" s="2" t="n"/>
      <c r="BP69" s="141" t="n"/>
      <c r="BV69" s="142" t="n"/>
      <c r="DU69" s="142" t="n"/>
      <c r="DV69" s="2" t="n"/>
      <c r="DW69" s="2" t="n"/>
      <c r="DX69" s="2" t="n"/>
      <c r="DY69" s="2" t="n"/>
      <c r="DZ69" s="2" t="n"/>
      <c r="EA69" s="2" t="n"/>
      <c r="EB69" s="2" t="n"/>
      <c r="EC69" s="2" t="n"/>
    </row>
    <row r="70" ht="6.75" customHeight="1" s="118">
      <c r="A70" s="2" t="n"/>
      <c r="B70" s="2" t="n"/>
      <c r="C70" s="2" t="n"/>
      <c r="D70" s="2" t="n"/>
      <c r="E70" s="141" t="n"/>
      <c r="K70" s="142" t="n"/>
      <c r="L70" s="54" t="inlineStr">
        <is>
          <t>平成</t>
        </is>
      </c>
      <c r="M70" s="138" t="n"/>
      <c r="N70" s="138" t="n"/>
      <c r="O70" s="138" t="n"/>
      <c r="P70" s="18" t="n"/>
      <c r="Q70" s="18" t="n"/>
      <c r="R70" s="18" t="n"/>
      <c r="S70" s="18" t="n"/>
      <c r="T70" s="18" t="n"/>
      <c r="U70" s="18" t="n"/>
      <c r="V70" s="18" t="n"/>
      <c r="W70" s="18" t="n"/>
      <c r="X70" s="35" t="n"/>
      <c r="Y70" s="169">
        <f>計算!$AG$3</f>
        <v/>
      </c>
      <c r="BI70" s="142" t="n"/>
      <c r="BJ70" s="2" t="n"/>
      <c r="BK70" s="2" t="n"/>
      <c r="BL70" s="2" t="n"/>
      <c r="BM70" s="2" t="n"/>
      <c r="BN70" s="2" t="n"/>
      <c r="BO70" s="2" t="n"/>
      <c r="BP70" s="141" t="n"/>
      <c r="BV70" s="142" t="n"/>
      <c r="DU70" s="142" t="n"/>
      <c r="DV70" s="2" t="n"/>
      <c r="DW70" s="2" t="n"/>
      <c r="DX70" s="2" t="n"/>
      <c r="DY70" s="2" t="n"/>
      <c r="DZ70" s="2" t="n"/>
      <c r="EA70" s="2" t="n"/>
      <c r="EB70" s="2" t="n"/>
      <c r="EC70" s="2" t="n"/>
    </row>
    <row r="71" ht="6.75" customHeight="1" s="118">
      <c r="A71" s="2" t="n"/>
      <c r="B71" s="2" t="n"/>
      <c r="C71" s="2" t="n"/>
      <c r="D71" s="2" t="n"/>
      <c r="E71" s="141" t="n"/>
      <c r="K71" s="142" t="n"/>
      <c r="L71" s="141" t="n"/>
      <c r="P71" s="19" t="n"/>
      <c r="Q71" s="19" t="n"/>
      <c r="R71" s="19" t="n"/>
      <c r="S71" s="19" t="n"/>
      <c r="T71" s="19" t="n"/>
      <c r="U71" s="19" t="n"/>
      <c r="V71" s="19" t="n"/>
      <c r="W71" s="19" t="n"/>
      <c r="X71" s="37" t="n"/>
      <c r="Y71" s="141" t="n"/>
      <c r="BI71" s="142" t="n"/>
      <c r="BJ71" s="2" t="n"/>
      <c r="BK71" s="2" t="n"/>
      <c r="BL71" s="2" t="n"/>
      <c r="BM71" s="2" t="n"/>
      <c r="BN71" s="2" t="n"/>
      <c r="BO71" s="2" t="n"/>
      <c r="BP71" s="141" t="n"/>
      <c r="BV71" s="142" t="n"/>
      <c r="DU71" s="142" t="n"/>
      <c r="DV71" s="2" t="n"/>
      <c r="DW71" s="2" t="n"/>
      <c r="DX71" s="2" t="n"/>
      <c r="DY71" s="2" t="n"/>
      <c r="DZ71" s="2" t="n"/>
      <c r="EA71" s="2" t="n"/>
      <c r="EB71" s="2" t="n"/>
      <c r="EC71" s="2" t="n"/>
    </row>
    <row r="72" ht="6.75" customHeight="1" s="118">
      <c r="A72" s="2" t="n"/>
      <c r="B72" s="2" t="n"/>
      <c r="C72" s="2" t="n"/>
      <c r="D72" s="2" t="n"/>
      <c r="E72" s="141" t="n"/>
      <c r="K72" s="142" t="n"/>
      <c r="L72" s="141" t="n"/>
      <c r="P72" s="177">
        <f>計算!$AE$3</f>
        <v/>
      </c>
      <c r="S72" s="52" t="inlineStr">
        <is>
          <t>年</t>
        </is>
      </c>
      <c r="U72" s="177">
        <f>計算!$AF$3</f>
        <v/>
      </c>
      <c r="W72" s="53" t="inlineStr">
        <is>
          <t>月</t>
        </is>
      </c>
      <c r="X72" s="142" t="n"/>
      <c r="Y72" s="141" t="n"/>
      <c r="BI72" s="142" t="n"/>
      <c r="BJ72" s="2" t="n"/>
      <c r="BK72" s="2" t="n"/>
      <c r="BL72" s="2" t="n"/>
      <c r="BM72" s="2" t="n"/>
      <c r="BN72" s="2" t="n"/>
      <c r="BO72" s="2" t="n"/>
      <c r="BP72" s="141" t="n"/>
      <c r="BV72" s="142" t="n"/>
      <c r="DU72" s="142" t="n"/>
      <c r="DV72" s="2" t="n"/>
      <c r="DW72" s="2" t="n"/>
      <c r="DX72" s="2" t="n"/>
      <c r="DY72" s="2" t="n"/>
      <c r="DZ72" s="2" t="n"/>
      <c r="EA72" s="2" t="n"/>
      <c r="EB72" s="2" t="n"/>
      <c r="EC72" s="2" t="n"/>
    </row>
    <row r="73" ht="6.75" customHeight="1" s="118">
      <c r="A73" s="2" t="n"/>
      <c r="B73" s="2" t="n"/>
      <c r="C73" s="2" t="n"/>
      <c r="D73" s="2" t="n"/>
      <c r="E73" s="141" t="n"/>
      <c r="K73" s="142" t="n"/>
      <c r="L73" s="49" t="inlineStr">
        <is>
          <t>令和</t>
        </is>
      </c>
      <c r="X73" s="142" t="n"/>
      <c r="Y73" s="141" t="n"/>
      <c r="BI73" s="142" t="n"/>
      <c r="BJ73" s="2" t="n"/>
      <c r="BK73" s="2" t="n"/>
      <c r="BL73" s="2" t="n"/>
      <c r="BM73" s="2" t="n"/>
      <c r="BN73" s="2" t="n"/>
      <c r="BO73" s="2" t="n"/>
      <c r="BP73" s="141" t="n"/>
      <c r="BV73" s="142" t="n"/>
      <c r="DU73" s="142" t="n"/>
      <c r="DV73" s="2" t="n"/>
      <c r="DW73" s="2" t="n"/>
      <c r="DX73" s="2" t="n"/>
      <c r="DY73" s="2" t="n"/>
      <c r="DZ73" s="2" t="n"/>
      <c r="EA73" s="2" t="n"/>
      <c r="EB73" s="2" t="n"/>
      <c r="EC73" s="2" t="n"/>
    </row>
    <row r="74" ht="6.75" customHeight="1" s="118">
      <c r="A74" s="2" t="n"/>
      <c r="B74" s="2" t="n"/>
      <c r="C74" s="2" t="n"/>
      <c r="D74" s="2" t="n"/>
      <c r="E74" s="141" t="n"/>
      <c r="K74" s="142" t="n"/>
      <c r="L74" s="141" t="n"/>
      <c r="P74" s="19" t="n"/>
      <c r="Q74" s="19" t="n"/>
      <c r="R74" s="19" t="n"/>
      <c r="S74" s="19" t="n"/>
      <c r="T74" s="19" t="n"/>
      <c r="U74" s="19" t="n"/>
      <c r="V74" s="19" t="n"/>
      <c r="W74" s="19" t="n"/>
      <c r="X74" s="37" t="n"/>
      <c r="Y74" s="141" t="n"/>
      <c r="BI74" s="142" t="n"/>
      <c r="BJ74" s="2" t="n"/>
      <c r="BK74" s="2" t="n"/>
      <c r="BL74" s="2" t="n"/>
      <c r="BM74" s="2" t="n"/>
      <c r="BN74" s="2" t="n"/>
      <c r="BO74" s="2" t="n"/>
      <c r="BP74" s="141" t="n"/>
      <c r="BU74" s="43" t="n"/>
      <c r="BV74" s="44" t="n"/>
      <c r="DU74" s="142" t="n"/>
      <c r="DV74" s="2" t="n"/>
      <c r="DW74" s="2" t="n"/>
      <c r="DX74" s="2" t="n"/>
      <c r="DY74" s="2" t="n"/>
      <c r="DZ74" s="2" t="n"/>
      <c r="EA74" s="2" t="n"/>
      <c r="EB74" s="2" t="n"/>
      <c r="EC74" s="2" t="n"/>
    </row>
    <row r="75" ht="4.5" customHeight="1" s="118">
      <c r="A75" s="2" t="n"/>
      <c r="B75" s="2" t="n"/>
      <c r="C75" s="2" t="n"/>
      <c r="D75" s="2" t="n"/>
      <c r="E75" s="141" t="n"/>
      <c r="K75" s="142" t="n"/>
      <c r="L75" s="144" t="n"/>
      <c r="M75" s="145" t="n"/>
      <c r="N75" s="145" t="n"/>
      <c r="O75" s="145" t="n"/>
      <c r="P75" s="20" t="n"/>
      <c r="Q75" s="20" t="n"/>
      <c r="R75" s="20" t="n"/>
      <c r="S75" s="20" t="n"/>
      <c r="T75" s="20" t="n"/>
      <c r="U75" s="20" t="n"/>
      <c r="V75" s="20" t="n"/>
      <c r="W75" s="20" t="n"/>
      <c r="X75" s="39" t="n"/>
      <c r="Y75" s="144" t="n"/>
      <c r="Z75" s="145" t="n"/>
      <c r="AA75" s="145" t="n"/>
      <c r="AB75" s="145" t="n"/>
      <c r="AC75" s="145" t="n"/>
      <c r="AD75" s="145" t="n"/>
      <c r="AE75" s="145" t="n"/>
      <c r="AF75" s="145" t="n"/>
      <c r="AG75" s="145" t="n"/>
      <c r="AH75" s="145" t="n"/>
      <c r="AI75" s="145" t="n"/>
      <c r="AJ75" s="145" t="n"/>
      <c r="AK75" s="145" t="n"/>
      <c r="AL75" s="145" t="n"/>
      <c r="AM75" s="145" t="n"/>
      <c r="AN75" s="145" t="n"/>
      <c r="AO75" s="145" t="n"/>
      <c r="AP75" s="145" t="n"/>
      <c r="AQ75" s="145" t="n"/>
      <c r="AR75" s="145" t="n"/>
      <c r="AS75" s="145" t="n"/>
      <c r="AT75" s="145" t="n"/>
      <c r="AU75" s="145" t="n"/>
      <c r="AV75" s="145" t="n"/>
      <c r="AW75" s="145" t="n"/>
      <c r="AX75" s="145" t="n"/>
      <c r="AY75" s="145" t="n"/>
      <c r="AZ75" s="145" t="n"/>
      <c r="BA75" s="145" t="n"/>
      <c r="BB75" s="145" t="n"/>
      <c r="BC75" s="145" t="n"/>
      <c r="BD75" s="145" t="n"/>
      <c r="BE75" s="145" t="n"/>
      <c r="BF75" s="145" t="n"/>
      <c r="BG75" s="145" t="n"/>
      <c r="BH75" s="145" t="n"/>
      <c r="BI75" s="146" t="n"/>
      <c r="BJ75" s="2" t="n"/>
      <c r="BK75" s="2" t="n"/>
      <c r="BL75" s="2" t="n"/>
      <c r="BM75" s="2" t="n"/>
      <c r="BN75" s="2" t="n"/>
      <c r="BO75" s="2" t="n"/>
      <c r="BP75" s="144" t="n"/>
      <c r="BQ75" s="145" t="n"/>
      <c r="BR75" s="145" t="n"/>
      <c r="BS75" s="145" t="n"/>
      <c r="BT75" s="145" t="n"/>
      <c r="BU75" s="42" t="n"/>
      <c r="BV75" s="45" t="n"/>
      <c r="BW75" s="145" t="n"/>
      <c r="BX75" s="145" t="n"/>
      <c r="BY75" s="145" t="n"/>
      <c r="BZ75" s="145" t="n"/>
      <c r="CA75" s="145" t="n"/>
      <c r="CB75" s="145" t="n"/>
      <c r="CC75" s="145" t="n"/>
      <c r="CD75" s="145" t="n"/>
      <c r="CE75" s="145" t="n"/>
      <c r="CF75" s="145" t="n"/>
      <c r="CG75" s="145" t="n"/>
      <c r="CH75" s="145" t="n"/>
      <c r="CI75" s="145" t="n"/>
      <c r="CJ75" s="145" t="n"/>
      <c r="CK75" s="145" t="n"/>
      <c r="CL75" s="145" t="n"/>
      <c r="CM75" s="145" t="n"/>
      <c r="CN75" s="145" t="n"/>
      <c r="CO75" s="145" t="n"/>
      <c r="CP75" s="145" t="n"/>
      <c r="CQ75" s="145" t="n"/>
      <c r="CR75" s="145" t="n"/>
      <c r="CS75" s="145" t="n"/>
      <c r="CT75" s="145" t="n"/>
      <c r="CU75" s="145" t="n"/>
      <c r="CV75" s="145" t="n"/>
      <c r="CW75" s="145" t="n"/>
      <c r="CX75" s="145" t="n"/>
      <c r="CY75" s="145" t="n"/>
      <c r="CZ75" s="145" t="n"/>
      <c r="DA75" s="145" t="n"/>
      <c r="DB75" s="145" t="n"/>
      <c r="DC75" s="145" t="n"/>
      <c r="DD75" s="145" t="n"/>
      <c r="DE75" s="145" t="n"/>
      <c r="DF75" s="145" t="n"/>
      <c r="DG75" s="145" t="n"/>
      <c r="DH75" s="145" t="n"/>
      <c r="DI75" s="145" t="n"/>
      <c r="DJ75" s="145" t="n"/>
      <c r="DK75" s="145" t="n"/>
      <c r="DL75" s="145" t="n"/>
      <c r="DM75" s="145" t="n"/>
      <c r="DN75" s="145" t="n"/>
      <c r="DO75" s="145" t="n"/>
      <c r="DP75" s="145" t="n"/>
      <c r="DQ75" s="145" t="n"/>
      <c r="DR75" s="145" t="n"/>
      <c r="DS75" s="145" t="n"/>
      <c r="DT75" s="145" t="n"/>
      <c r="DU75" s="146" t="n"/>
      <c r="DV75" s="2" t="n"/>
      <c r="DW75" s="2" t="n"/>
      <c r="DX75" s="2" t="n"/>
      <c r="DY75" s="2" t="n"/>
      <c r="DZ75" s="2" t="n"/>
      <c r="EA75" s="2" t="n"/>
      <c r="EB75" s="2" t="n"/>
      <c r="EC75" s="2" t="n"/>
    </row>
    <row r="76" ht="6.75" customHeight="1" s="118">
      <c r="A76" s="2" t="n"/>
      <c r="B76" s="2" t="n"/>
      <c r="C76" s="2" t="n"/>
      <c r="D76" s="2" t="n"/>
      <c r="E76" s="141" t="n"/>
      <c r="K76" s="142" t="n"/>
      <c r="L76" s="54" t="inlineStr">
        <is>
          <t>平成</t>
        </is>
      </c>
      <c r="M76" s="138" t="n"/>
      <c r="N76" s="138" t="n"/>
      <c r="O76" s="138"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7" t="inlineStr">
        <is>
          <t>備　考</t>
        </is>
      </c>
      <c r="BQ76" s="138" t="n"/>
      <c r="BR76" s="138" t="n"/>
      <c r="BS76" s="138" t="n"/>
      <c r="BT76" s="138" t="n"/>
      <c r="BU76" s="138" t="n"/>
      <c r="BV76" s="139" t="n"/>
      <c r="BW76" s="174">
        <f>計算!$AA$3</f>
        <v/>
      </c>
      <c r="BX76" s="138" t="n"/>
      <c r="BY76" s="138" t="n"/>
      <c r="BZ76" s="138" t="n"/>
      <c r="CA76" s="138" t="n"/>
      <c r="CB76" s="138" t="n"/>
      <c r="CC76" s="138" t="n"/>
      <c r="CD76" s="138" t="n"/>
      <c r="CE76" s="138" t="n"/>
      <c r="CF76" s="138" t="n"/>
      <c r="CG76" s="138" t="n"/>
      <c r="CH76" s="138" t="n"/>
      <c r="CI76" s="138" t="n"/>
      <c r="CJ76" s="138" t="n"/>
      <c r="CK76" s="138" t="n"/>
      <c r="CL76" s="138" t="n"/>
      <c r="CM76" s="138" t="n"/>
      <c r="CN76" s="138" t="n"/>
      <c r="CO76" s="138" t="n"/>
      <c r="CP76" s="138" t="n"/>
      <c r="CQ76" s="138" t="n"/>
      <c r="CR76" s="138" t="n"/>
      <c r="CS76" s="138" t="n"/>
      <c r="CT76" s="138" t="n"/>
      <c r="CU76" s="138" t="n"/>
      <c r="CV76" s="138" t="n"/>
      <c r="CW76" s="138" t="n"/>
      <c r="CX76" s="138" t="n"/>
      <c r="CY76" s="138" t="n"/>
      <c r="CZ76" s="138" t="n"/>
      <c r="DA76" s="138" t="n"/>
      <c r="DB76" s="138" t="n"/>
      <c r="DC76" s="138" t="n"/>
      <c r="DD76" s="138" t="n"/>
      <c r="DE76" s="138" t="n"/>
      <c r="DF76" s="138" t="n"/>
      <c r="DG76" s="138" t="n"/>
      <c r="DH76" s="138" t="n"/>
      <c r="DI76" s="138" t="n"/>
      <c r="DJ76" s="138" t="n"/>
      <c r="DK76" s="138" t="n"/>
      <c r="DL76" s="138" t="n"/>
      <c r="DM76" s="138" t="n"/>
      <c r="DN76" s="138" t="n"/>
      <c r="DO76" s="138" t="n"/>
      <c r="DP76" s="138" t="n"/>
      <c r="DQ76" s="138" t="n"/>
      <c r="DR76" s="138" t="n"/>
      <c r="DS76" s="138" t="n"/>
      <c r="DT76" s="138" t="n"/>
      <c r="DU76" s="139" t="n"/>
      <c r="DV76" s="2" t="n"/>
      <c r="DW76" s="2" t="n"/>
      <c r="DX76" s="2" t="n"/>
      <c r="DY76" s="2" t="n"/>
      <c r="DZ76" s="2" t="n"/>
      <c r="EA76" s="2" t="n"/>
      <c r="EB76" s="2" t="n"/>
      <c r="EC76" s="2" t="n"/>
    </row>
    <row r="77" ht="6.75" customHeight="1" s="118">
      <c r="A77" s="2" t="n"/>
      <c r="B77" s="2" t="n"/>
      <c r="C77" s="2" t="n"/>
      <c r="D77" s="2" t="n"/>
      <c r="E77" s="141" t="n"/>
      <c r="K77" s="142" t="n"/>
      <c r="L77" s="141"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41" t="n"/>
      <c r="BV77" s="142" t="n"/>
      <c r="DU77" s="142" t="n"/>
      <c r="DV77" s="2" t="n"/>
      <c r="DW77" s="2" t="n"/>
      <c r="DX77" s="2" t="n"/>
      <c r="DY77" s="2" t="n"/>
      <c r="DZ77" s="2" t="n"/>
      <c r="EA77" s="2" t="n"/>
      <c r="EB77" s="2" t="n"/>
      <c r="EC77" s="2" t="n"/>
    </row>
    <row r="78" ht="6.75" customHeight="1" s="118">
      <c r="A78" s="2" t="n"/>
      <c r="B78" s="2" t="n"/>
      <c r="C78" s="2" t="n"/>
      <c r="D78" s="2" t="n"/>
      <c r="E78" s="141" t="n"/>
      <c r="K78" s="142" t="n"/>
      <c r="L78" s="141" t="n"/>
      <c r="P78" s="19" t="n"/>
      <c r="Q78" s="19" t="n"/>
      <c r="R78" s="19" t="n"/>
      <c r="S78" s="52" t="inlineStr">
        <is>
          <t>年</t>
        </is>
      </c>
      <c r="U78" s="11" t="n"/>
      <c r="V78" s="11" t="n"/>
      <c r="W78" s="53" t="inlineStr">
        <is>
          <t>月</t>
        </is>
      </c>
      <c r="X78" s="142"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41" t="n"/>
      <c r="BV78" s="142" t="n"/>
      <c r="DU78" s="142" t="n"/>
      <c r="DV78" s="2" t="n"/>
      <c r="DW78" s="2" t="n"/>
      <c r="DX78" s="2" t="n"/>
      <c r="DY78" s="2" t="n"/>
      <c r="DZ78" s="2" t="n"/>
      <c r="EA78" s="2" t="n"/>
      <c r="EB78" s="2" t="n"/>
      <c r="EC78" s="2" t="n"/>
    </row>
    <row r="79" ht="6.75" customHeight="1" s="118">
      <c r="A79" s="2" t="n"/>
      <c r="B79" s="2" t="n"/>
      <c r="C79" s="2" t="n"/>
      <c r="D79" s="2" t="n"/>
      <c r="E79" s="141" t="n"/>
      <c r="K79" s="142" t="n"/>
      <c r="L79" s="49" t="inlineStr">
        <is>
          <t>令和</t>
        </is>
      </c>
      <c r="P79" s="19" t="n"/>
      <c r="Q79" s="19" t="n"/>
      <c r="R79" s="19" t="n"/>
      <c r="U79" s="11" t="n"/>
      <c r="V79" s="11" t="n"/>
      <c r="X79" s="142"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41" t="n"/>
      <c r="BV79" s="142" t="n"/>
      <c r="DU79" s="142" t="n"/>
      <c r="DV79" s="2" t="n"/>
      <c r="DW79" s="2" t="n"/>
      <c r="DX79" s="2" t="n"/>
      <c r="DY79" s="2" t="n"/>
      <c r="DZ79" s="2" t="n"/>
      <c r="EA79" s="2" t="n"/>
      <c r="EB79" s="2" t="n"/>
      <c r="EC79" s="2" t="n"/>
    </row>
    <row r="80" ht="6.75" customHeight="1" s="118">
      <c r="A80" s="2" t="n"/>
      <c r="B80" s="2" t="n"/>
      <c r="C80" s="2" t="n"/>
      <c r="D80" s="2" t="n"/>
      <c r="E80" s="141" t="n"/>
      <c r="K80" s="142" t="n"/>
      <c r="L80" s="141"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41" t="n"/>
      <c r="BV80" s="142" t="n"/>
      <c r="DU80" s="142" t="n"/>
      <c r="DV80" s="2" t="n"/>
      <c r="DW80" s="2" t="n"/>
      <c r="DX80" s="2" t="n"/>
      <c r="DY80" s="2" t="n"/>
      <c r="DZ80" s="2" t="n"/>
      <c r="EA80" s="2" t="n"/>
      <c r="EB80" s="2" t="n"/>
      <c r="EC80" s="2" t="n"/>
    </row>
    <row r="81" ht="3.75" customHeight="1" s="118">
      <c r="A81" s="2" t="n"/>
      <c r="B81" s="2" t="n"/>
      <c r="C81" s="2" t="n"/>
      <c r="D81" s="2" t="n"/>
      <c r="E81" s="141" t="n"/>
      <c r="K81" s="142" t="n"/>
      <c r="L81" s="144" t="n"/>
      <c r="M81" s="145" t="n"/>
      <c r="N81" s="145" t="n"/>
      <c r="O81" s="145"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41" t="n"/>
      <c r="BV81" s="142" t="n"/>
      <c r="DU81" s="142" t="n"/>
      <c r="DV81" s="2" t="n"/>
      <c r="DW81" s="2" t="n"/>
      <c r="DX81" s="2" t="n"/>
      <c r="DY81" s="2" t="n"/>
      <c r="DZ81" s="2" t="n"/>
      <c r="EA81" s="2" t="n"/>
      <c r="EB81" s="2" t="n"/>
      <c r="EC81" s="2" t="n"/>
    </row>
    <row r="82" ht="6.75" customHeight="1" s="118">
      <c r="A82" s="2" t="n"/>
      <c r="B82" s="2" t="n"/>
      <c r="C82" s="2" t="n"/>
      <c r="D82" s="2" t="n"/>
      <c r="E82" s="141" t="n"/>
      <c r="K82" s="142" t="n"/>
      <c r="L82" s="54" t="inlineStr">
        <is>
          <t>平成</t>
        </is>
      </c>
      <c r="M82" s="138" t="n"/>
      <c r="N82" s="138" t="n"/>
      <c r="O82" s="138"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41" t="n"/>
      <c r="BV82" s="142" t="n"/>
      <c r="DU82" s="142" t="n"/>
      <c r="DV82" s="2" t="n"/>
      <c r="DW82" s="2" t="n"/>
      <c r="DX82" s="2" t="n"/>
      <c r="DY82" s="2" t="n"/>
      <c r="DZ82" s="2" t="n"/>
      <c r="EA82" s="2" t="n"/>
      <c r="EB82" s="2" t="n"/>
      <c r="EC82" s="2" t="n"/>
    </row>
    <row r="83" ht="6.75" customHeight="1" s="118">
      <c r="A83" s="2" t="n"/>
      <c r="B83" s="2" t="n"/>
      <c r="C83" s="2" t="n"/>
      <c r="D83" s="2" t="n"/>
      <c r="E83" s="141" t="n"/>
      <c r="K83" s="142" t="n"/>
      <c r="L83" s="141"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41" t="n"/>
      <c r="BV83" s="142" t="n"/>
      <c r="DU83" s="142" t="n"/>
      <c r="DV83" s="2" t="n"/>
      <c r="DW83" s="2" t="n"/>
      <c r="DX83" s="2" t="n"/>
      <c r="DY83" s="2" t="n"/>
      <c r="DZ83" s="2" t="n"/>
      <c r="EA83" s="2" t="n"/>
      <c r="EB83" s="2" t="n"/>
      <c r="EC83" s="2" t="n"/>
    </row>
    <row r="84" ht="6.75" customHeight="1" s="118">
      <c r="A84" s="2" t="n"/>
      <c r="B84" s="2" t="n"/>
      <c r="C84" s="2" t="n"/>
      <c r="D84" s="2" t="n"/>
      <c r="E84" s="141" t="n"/>
      <c r="K84" s="142" t="n"/>
      <c r="L84" s="141" t="n"/>
      <c r="P84" s="19" t="n"/>
      <c r="Q84" s="19" t="n"/>
      <c r="R84" s="19" t="n"/>
      <c r="S84" s="52" t="inlineStr">
        <is>
          <t>年</t>
        </is>
      </c>
      <c r="U84" s="11" t="n"/>
      <c r="V84" s="11" t="n"/>
      <c r="W84" s="53" t="inlineStr">
        <is>
          <t>月</t>
        </is>
      </c>
      <c r="X84" s="142"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41" t="n"/>
      <c r="BV84" s="142" t="n"/>
      <c r="DU84" s="142" t="n"/>
      <c r="DV84" s="2" t="n"/>
      <c r="DW84" s="2" t="n"/>
      <c r="DX84" s="2" t="n"/>
      <c r="DY84" s="2" t="n"/>
      <c r="DZ84" s="2" t="n"/>
      <c r="EA84" s="2" t="n"/>
      <c r="EB84" s="2" t="n"/>
      <c r="EC84" s="2" t="n"/>
    </row>
    <row r="85" ht="6.75" customHeight="1" s="118">
      <c r="A85" s="2" t="n"/>
      <c r="B85" s="2" t="n"/>
      <c r="C85" s="2" t="n"/>
      <c r="D85" s="2" t="n"/>
      <c r="E85" s="141" t="n"/>
      <c r="K85" s="142" t="n"/>
      <c r="L85" s="49" t="inlineStr">
        <is>
          <t>令和</t>
        </is>
      </c>
      <c r="P85" s="19" t="n"/>
      <c r="Q85" s="19" t="n"/>
      <c r="R85" s="19" t="n"/>
      <c r="U85" s="11" t="n"/>
      <c r="V85" s="11" t="n"/>
      <c r="X85" s="142"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41" t="n"/>
      <c r="BV85" s="142" t="n"/>
      <c r="DU85" s="142" t="n"/>
      <c r="DV85" s="2" t="n"/>
      <c r="DW85" s="2" t="n"/>
      <c r="DX85" s="2" t="n"/>
      <c r="DY85" s="2" t="n"/>
      <c r="DZ85" s="2" t="n"/>
      <c r="EA85" s="2" t="n"/>
      <c r="EB85" s="2" t="n"/>
      <c r="EC85" s="2" t="n"/>
    </row>
    <row r="86" ht="6.75" customHeight="1" s="118">
      <c r="A86" s="2" t="n"/>
      <c r="B86" s="2" t="n"/>
      <c r="C86" s="2" t="n"/>
      <c r="D86" s="2" t="n"/>
      <c r="E86" s="141" t="n"/>
      <c r="K86" s="142" t="n"/>
      <c r="L86" s="141"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41" t="n"/>
      <c r="BV86" s="142" t="n"/>
      <c r="DU86" s="142" t="n"/>
      <c r="DV86" s="2" t="n"/>
      <c r="DW86" s="2" t="n"/>
      <c r="DX86" s="2" t="n"/>
      <c r="DY86" s="2" t="n"/>
      <c r="DZ86" s="2" t="n"/>
      <c r="EA86" s="2" t="n"/>
      <c r="EB86" s="2" t="n"/>
      <c r="EC86" s="2" t="n"/>
    </row>
    <row r="87" ht="6.75" customHeight="1" s="118">
      <c r="A87" s="2" t="n"/>
      <c r="B87" s="2" t="n"/>
      <c r="C87" s="2" t="n"/>
      <c r="D87" s="2" t="n"/>
      <c r="E87" s="144" t="n"/>
      <c r="F87" s="145" t="n"/>
      <c r="G87" s="145" t="n"/>
      <c r="H87" s="145" t="n"/>
      <c r="I87" s="145" t="n"/>
      <c r="J87" s="145" t="n"/>
      <c r="K87" s="146" t="n"/>
      <c r="L87" s="144" t="n"/>
      <c r="M87" s="145" t="n"/>
      <c r="N87" s="145" t="n"/>
      <c r="O87" s="145"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4" t="n"/>
      <c r="BQ87" s="145" t="n"/>
      <c r="BR87" s="145" t="n"/>
      <c r="BS87" s="145" t="n"/>
      <c r="BT87" s="145" t="n"/>
      <c r="BU87" s="145" t="n"/>
      <c r="BV87" s="146" t="n"/>
      <c r="BW87" s="145" t="n"/>
      <c r="BX87" s="145" t="n"/>
      <c r="BY87" s="145" t="n"/>
      <c r="BZ87" s="145" t="n"/>
      <c r="CA87" s="145" t="n"/>
      <c r="CB87" s="145" t="n"/>
      <c r="CC87" s="145" t="n"/>
      <c r="CD87" s="145" t="n"/>
      <c r="CE87" s="145" t="n"/>
      <c r="CF87" s="145" t="n"/>
      <c r="CG87" s="145" t="n"/>
      <c r="CH87" s="145" t="n"/>
      <c r="CI87" s="145" t="n"/>
      <c r="CJ87" s="145" t="n"/>
      <c r="CK87" s="145" t="n"/>
      <c r="CL87" s="145" t="n"/>
      <c r="CM87" s="145" t="n"/>
      <c r="CN87" s="145" t="n"/>
      <c r="CO87" s="145" t="n"/>
      <c r="CP87" s="145" t="n"/>
      <c r="CQ87" s="145" t="n"/>
      <c r="CR87" s="145" t="n"/>
      <c r="CS87" s="145" t="n"/>
      <c r="CT87" s="145" t="n"/>
      <c r="CU87" s="145" t="n"/>
      <c r="CV87" s="145" t="n"/>
      <c r="CW87" s="145" t="n"/>
      <c r="CX87" s="145" t="n"/>
      <c r="CY87" s="145" t="n"/>
      <c r="CZ87" s="145" t="n"/>
      <c r="DA87" s="145" t="n"/>
      <c r="DB87" s="145" t="n"/>
      <c r="DC87" s="145" t="n"/>
      <c r="DD87" s="145" t="n"/>
      <c r="DE87" s="145" t="n"/>
      <c r="DF87" s="145" t="n"/>
      <c r="DG87" s="145" t="n"/>
      <c r="DH87" s="145" t="n"/>
      <c r="DI87" s="145" t="n"/>
      <c r="DJ87" s="145" t="n"/>
      <c r="DK87" s="145" t="n"/>
      <c r="DL87" s="145" t="n"/>
      <c r="DM87" s="145" t="n"/>
      <c r="DN87" s="145" t="n"/>
      <c r="DO87" s="145" t="n"/>
      <c r="DP87" s="145" t="n"/>
      <c r="DQ87" s="145" t="n"/>
      <c r="DR87" s="145" t="n"/>
      <c r="DS87" s="145" t="n"/>
      <c r="DT87" s="145" t="n"/>
      <c r="DU87" s="146"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11.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7" t="inlineStr">
        <is>
          <t xml:space="preserve">資 　格  等      </t>
        </is>
      </c>
      <c r="BQ5" s="138" t="n"/>
      <c r="BR5" s="138" t="n"/>
      <c r="BS5" s="138" t="n"/>
      <c r="BT5" s="138" t="n"/>
      <c r="BU5" s="138" t="n"/>
      <c r="BV5" s="139" t="n"/>
      <c r="BW5" s="140" t="inlineStr">
        <is>
          <t>取  得  年  月</t>
        </is>
      </c>
      <c r="BX5" s="138" t="n"/>
      <c r="BY5" s="138" t="n"/>
      <c r="BZ5" s="138" t="n"/>
      <c r="CA5" s="138" t="n"/>
      <c r="CB5" s="138" t="n"/>
      <c r="CC5" s="138" t="n"/>
      <c r="CD5" s="138" t="n"/>
      <c r="CE5" s="138" t="n"/>
      <c r="CF5" s="138" t="n"/>
      <c r="CG5" s="139" t="n"/>
      <c r="CH5" s="140" t="inlineStr">
        <is>
          <t>資       格       等       の       名       称</t>
        </is>
      </c>
      <c r="CI5" s="138" t="n"/>
      <c r="CJ5" s="138" t="n"/>
      <c r="CK5" s="138" t="n"/>
      <c r="CL5" s="138" t="n"/>
      <c r="CM5" s="138" t="n"/>
      <c r="CN5" s="138" t="n"/>
      <c r="CO5" s="138" t="n"/>
      <c r="CP5" s="138" t="n"/>
      <c r="CQ5" s="138" t="n"/>
      <c r="CR5" s="138" t="n"/>
      <c r="CS5" s="138" t="n"/>
      <c r="CT5" s="138" t="n"/>
      <c r="CU5" s="138" t="n"/>
      <c r="CV5" s="138" t="n"/>
      <c r="CW5" s="138" t="n"/>
      <c r="CX5" s="138" t="n"/>
      <c r="CY5" s="138" t="n"/>
      <c r="CZ5" s="138" t="n"/>
      <c r="DA5" s="138" t="n"/>
      <c r="DB5" s="138" t="n"/>
      <c r="DC5" s="138" t="n"/>
      <c r="DD5" s="138" t="n"/>
      <c r="DE5" s="138" t="n"/>
      <c r="DF5" s="138" t="n"/>
      <c r="DG5" s="138" t="n"/>
      <c r="DH5" s="138" t="n"/>
      <c r="DI5" s="138" t="n"/>
      <c r="DJ5" s="138" t="n"/>
      <c r="DK5" s="138" t="n"/>
      <c r="DL5" s="138" t="n"/>
      <c r="DM5" s="138" t="n"/>
      <c r="DN5" s="138" t="n"/>
      <c r="DO5" s="138" t="n"/>
      <c r="DP5" s="138" t="n"/>
      <c r="DQ5" s="138" t="n"/>
      <c r="DR5" s="138" t="n"/>
      <c r="DS5" s="138" t="n"/>
      <c r="DT5" s="138" t="n"/>
      <c r="DU5" s="139"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41" t="n"/>
      <c r="BV6" s="142" t="n"/>
      <c r="BW6" s="141" t="n"/>
      <c r="CG6" s="142" t="n"/>
      <c r="CH6" s="141" t="n"/>
      <c r="DU6" s="142"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41" t="n"/>
      <c r="BV7" s="142" t="n"/>
      <c r="BW7" s="141" t="n"/>
      <c r="CG7" s="142" t="n"/>
      <c r="CH7" s="141" t="n"/>
      <c r="DU7" s="142"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3">
        <f>IF(N(設定!$B$3)=0,"",YEAR(設定!$B$3)-2018)</f>
        <v/>
      </c>
      <c r="AG8" s="95" t="inlineStr">
        <is>
          <t>年</t>
        </is>
      </c>
      <c r="AI8" s="143">
        <f>IF(N(設定!$B$3)=0,"",MONTH(設定!$B$3))</f>
        <v/>
      </c>
      <c r="AL8" s="95" t="inlineStr">
        <is>
          <t>月</t>
        </is>
      </c>
      <c r="AN8" s="143">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41" t="n"/>
      <c r="BV8" s="142" t="n"/>
      <c r="BW8" s="144" t="n"/>
      <c r="BX8" s="145" t="n"/>
      <c r="BY8" s="145" t="n"/>
      <c r="BZ8" s="145" t="n"/>
      <c r="CA8" s="145" t="n"/>
      <c r="CB8" s="145" t="n"/>
      <c r="CC8" s="145" t="n"/>
      <c r="CD8" s="145" t="n"/>
      <c r="CE8" s="145" t="n"/>
      <c r="CF8" s="145" t="n"/>
      <c r="CG8" s="146" t="n"/>
      <c r="CH8" s="144" t="n"/>
      <c r="CI8" s="145" t="n"/>
      <c r="CJ8" s="145" t="n"/>
      <c r="CK8" s="145" t="n"/>
      <c r="CL8" s="145" t="n"/>
      <c r="CM8" s="145" t="n"/>
      <c r="CN8" s="145" t="n"/>
      <c r="CO8" s="145" t="n"/>
      <c r="CP8" s="145" t="n"/>
      <c r="CQ8" s="145" t="n"/>
      <c r="CR8" s="145" t="n"/>
      <c r="CS8" s="145" t="n"/>
      <c r="CT8" s="145" t="n"/>
      <c r="CU8" s="145" t="n"/>
      <c r="CV8" s="145" t="n"/>
      <c r="CW8" s="145" t="n"/>
      <c r="CX8" s="145" t="n"/>
      <c r="CY8" s="145" t="n"/>
      <c r="CZ8" s="145" t="n"/>
      <c r="DA8" s="145" t="n"/>
      <c r="DB8" s="145" t="n"/>
      <c r="DC8" s="145" t="n"/>
      <c r="DD8" s="145" t="n"/>
      <c r="DE8" s="145" t="n"/>
      <c r="DF8" s="145" t="n"/>
      <c r="DG8" s="145" t="n"/>
      <c r="DH8" s="145" t="n"/>
      <c r="DI8" s="145" t="n"/>
      <c r="DJ8" s="145" t="n"/>
      <c r="DK8" s="145" t="n"/>
      <c r="DL8" s="145" t="n"/>
      <c r="DM8" s="145" t="n"/>
      <c r="DN8" s="145" t="n"/>
      <c r="DO8" s="145" t="n"/>
      <c r="DP8" s="145" t="n"/>
      <c r="DQ8" s="145" t="n"/>
      <c r="DR8" s="145" t="n"/>
      <c r="DS8" s="145" t="n"/>
      <c r="DT8" s="145" t="n"/>
      <c r="DU8" s="146"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41" t="n"/>
      <c r="BV9" s="142" t="n"/>
      <c r="BW9" s="147">
        <f>計算!$O$4</f>
        <v/>
      </c>
      <c r="CG9" s="142" t="n"/>
      <c r="CH9" s="148">
        <f>計算!$P$4</f>
        <v/>
      </c>
      <c r="DU9" s="142"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5" t="n"/>
      <c r="AA10" s="145" t="n"/>
      <c r="AB10" s="145" t="n"/>
      <c r="AC10" s="145" t="n"/>
      <c r="AD10" s="145" t="n"/>
      <c r="AE10" s="145" t="n"/>
      <c r="AF10" s="145" t="n"/>
      <c r="AG10" s="145" t="n"/>
      <c r="AH10" s="145" t="n"/>
      <c r="AI10" s="145" t="n"/>
      <c r="AJ10" s="145" t="n"/>
      <c r="AK10" s="145" t="n"/>
      <c r="AL10" s="145" t="n"/>
      <c r="AM10" s="145" t="n"/>
      <c r="AN10" s="145" t="n"/>
      <c r="AO10" s="145" t="n"/>
      <c r="AP10" s="145" t="n"/>
      <c r="AQ10" s="145" t="n"/>
      <c r="AR10" s="145" t="n"/>
      <c r="AS10" s="145" t="n"/>
      <c r="AT10" s="145" t="n"/>
      <c r="AU10" s="12" t="n"/>
      <c r="AV10" s="7" t="n"/>
      <c r="BI10" s="8" t="n"/>
      <c r="BJ10" s="7" t="n"/>
      <c r="BK10" s="2" t="n"/>
      <c r="BL10" s="2" t="n"/>
      <c r="BM10" s="2" t="n"/>
      <c r="BN10" s="2" t="n"/>
      <c r="BO10" s="2" t="n"/>
      <c r="BP10" s="141" t="n"/>
      <c r="BV10" s="142" t="n"/>
      <c r="BW10" s="141" t="n"/>
      <c r="CG10" s="142" t="n"/>
      <c r="DU10" s="142" t="n"/>
      <c r="DV10" s="2" t="n"/>
      <c r="DW10" s="2" t="n"/>
      <c r="DX10" s="2" t="n"/>
      <c r="DY10" s="2" t="n"/>
      <c r="DZ10" s="2" t="n"/>
      <c r="EA10" s="2" t="n"/>
      <c r="EB10" s="2" t="n"/>
      <c r="EC10" s="2" t="n"/>
    </row>
    <row r="11" ht="6.75" customHeight="1" s="118">
      <c r="A11" s="2" t="n"/>
      <c r="B11" s="2" t="n"/>
      <c r="C11" s="2" t="n"/>
      <c r="D11" s="2" t="n"/>
      <c r="E11" s="140" t="inlineStr">
        <is>
          <t>ふ り が な</t>
        </is>
      </c>
      <c r="F11" s="138" t="n"/>
      <c r="G11" s="138" t="n"/>
      <c r="H11" s="138" t="n"/>
      <c r="I11" s="138" t="n"/>
      <c r="J11" s="138" t="n"/>
      <c r="K11" s="139" t="n"/>
      <c r="L11" s="149">
        <f>計算!$C$4</f>
        <v/>
      </c>
      <c r="M11" s="138" t="n"/>
      <c r="N11" s="138" t="n"/>
      <c r="O11" s="138" t="n"/>
      <c r="P11" s="138" t="n"/>
      <c r="Q11" s="138" t="n"/>
      <c r="R11" s="138" t="n"/>
      <c r="S11" s="138" t="n"/>
      <c r="T11" s="138" t="n"/>
      <c r="U11" s="138" t="n"/>
      <c r="V11" s="138" t="n"/>
      <c r="W11" s="138" t="n"/>
      <c r="X11" s="138" t="n"/>
      <c r="Y11" s="138" t="n"/>
      <c r="Z11" s="138" t="n"/>
      <c r="AA11" s="138" t="n"/>
      <c r="AB11" s="138" t="n"/>
      <c r="AC11" s="138" t="n"/>
      <c r="AD11" s="138" t="n"/>
      <c r="AE11" s="138" t="n"/>
      <c r="AF11" s="138" t="n"/>
      <c r="AG11" s="138" t="n"/>
      <c r="AH11" s="138" t="n"/>
      <c r="AI11" s="138" t="n"/>
      <c r="AJ11" s="138" t="n"/>
      <c r="AK11" s="138" t="n"/>
      <c r="AL11" s="138" t="n"/>
      <c r="AM11" s="138" t="n"/>
      <c r="AN11" s="138" t="n"/>
      <c r="AO11" s="138" t="n"/>
      <c r="AP11" s="138" t="n"/>
      <c r="AQ11" s="138" t="n"/>
      <c r="AR11" s="138" t="n"/>
      <c r="AS11" s="138" t="n"/>
      <c r="AT11" s="139"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41" t="n"/>
      <c r="BV11" s="142" t="n"/>
      <c r="BW11" s="141" t="n"/>
      <c r="CG11" s="142" t="n"/>
      <c r="DU11" s="142" t="n"/>
      <c r="DV11" s="2" t="n"/>
      <c r="DW11" s="2" t="n"/>
      <c r="DX11" s="2" t="n"/>
      <c r="DY11" s="2" t="n"/>
      <c r="DZ11" s="2" t="n"/>
      <c r="EA11" s="2" t="n"/>
      <c r="EB11" s="2" t="n"/>
      <c r="EC11" s="2" t="n"/>
    </row>
    <row r="12" ht="6.75" customHeight="1" s="118">
      <c r="A12" s="2" t="n"/>
      <c r="B12" s="2" t="n"/>
      <c r="C12" s="2" t="n"/>
      <c r="D12" s="2" t="n"/>
      <c r="E12" s="141" t="n"/>
      <c r="K12" s="142" t="n"/>
      <c r="AT12" s="142"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41" t="n"/>
      <c r="BV12" s="142" t="n"/>
      <c r="BW12" s="141" t="n"/>
      <c r="CG12" s="142" t="n"/>
      <c r="DU12" s="142" t="n"/>
      <c r="DV12" s="2" t="n"/>
      <c r="DW12" s="2" t="n"/>
      <c r="DX12" s="2" t="n"/>
      <c r="DY12" s="2" t="n"/>
      <c r="DZ12" s="2" t="n"/>
      <c r="EA12" s="2" t="n"/>
      <c r="EB12" s="2" t="n"/>
      <c r="EC12" s="2" t="n"/>
    </row>
    <row r="13" ht="6.75" customHeight="1" s="118">
      <c r="A13" s="2" t="n"/>
      <c r="B13" s="2" t="n"/>
      <c r="C13" s="2" t="n"/>
      <c r="D13" s="2" t="n"/>
      <c r="E13" s="141" t="n"/>
      <c r="K13" s="142" t="n"/>
      <c r="AT13" s="142"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41" t="n"/>
      <c r="BV13" s="142" t="n"/>
      <c r="BW13" s="147">
        <f>計算!$Q$4</f>
        <v/>
      </c>
      <c r="CG13" s="142" t="n"/>
      <c r="CH13" s="148">
        <f>計算!$R$4</f>
        <v/>
      </c>
      <c r="DU13" s="142" t="n"/>
      <c r="DV13" s="2" t="n"/>
      <c r="DW13" s="2" t="n"/>
      <c r="DX13" s="2" t="n"/>
      <c r="DY13" s="2" t="n"/>
      <c r="DZ13" s="2" t="n"/>
      <c r="EA13" s="2" t="n"/>
      <c r="EB13" s="2" t="n"/>
      <c r="EC13" s="2" t="n"/>
    </row>
    <row r="14" ht="6.75" customHeight="1" s="118">
      <c r="A14" s="2" t="n"/>
      <c r="B14" s="2" t="n"/>
      <c r="C14" s="2" t="n"/>
      <c r="D14" s="2" t="n"/>
      <c r="E14" s="144" t="n"/>
      <c r="F14" s="145" t="n"/>
      <c r="G14" s="145" t="n"/>
      <c r="H14" s="145" t="n"/>
      <c r="I14" s="145" t="n"/>
      <c r="J14" s="145" t="n"/>
      <c r="K14" s="146" t="n"/>
      <c r="L14" s="145" t="n"/>
      <c r="M14" s="145" t="n"/>
      <c r="N14" s="145" t="n"/>
      <c r="O14" s="145" t="n"/>
      <c r="P14" s="145" t="n"/>
      <c r="Q14" s="145" t="n"/>
      <c r="R14" s="145" t="n"/>
      <c r="S14" s="145" t="n"/>
      <c r="T14" s="145" t="n"/>
      <c r="U14" s="145" t="n"/>
      <c r="V14" s="145" t="n"/>
      <c r="W14" s="145" t="n"/>
      <c r="X14" s="145" t="n"/>
      <c r="Y14" s="145" t="n"/>
      <c r="Z14" s="145" t="n"/>
      <c r="AA14" s="145" t="n"/>
      <c r="AB14" s="145" t="n"/>
      <c r="AC14" s="145" t="n"/>
      <c r="AD14" s="145" t="n"/>
      <c r="AE14" s="145" t="n"/>
      <c r="AF14" s="145" t="n"/>
      <c r="AG14" s="145" t="n"/>
      <c r="AH14" s="145" t="n"/>
      <c r="AI14" s="145" t="n"/>
      <c r="AJ14" s="145" t="n"/>
      <c r="AK14" s="145" t="n"/>
      <c r="AL14" s="145" t="n"/>
      <c r="AM14" s="145" t="n"/>
      <c r="AN14" s="145" t="n"/>
      <c r="AO14" s="145" t="n"/>
      <c r="AP14" s="145" t="n"/>
      <c r="AQ14" s="145" t="n"/>
      <c r="AR14" s="145" t="n"/>
      <c r="AS14" s="145" t="n"/>
      <c r="AT14" s="146"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41" t="n"/>
      <c r="BV14" s="142" t="n"/>
      <c r="BW14" s="141" t="n"/>
      <c r="CG14" s="142" t="n"/>
      <c r="DU14" s="142" t="n"/>
      <c r="DV14" s="2" t="n"/>
      <c r="DW14" s="2" t="n"/>
      <c r="DX14" s="2" t="n"/>
      <c r="DY14" s="2" t="n"/>
      <c r="DZ14" s="2" t="n"/>
      <c r="EA14" s="2" t="n"/>
      <c r="EB14" s="2" t="n"/>
      <c r="EC14" s="2" t="n"/>
    </row>
    <row r="15" ht="6.75" customHeight="1" s="118">
      <c r="A15" s="2" t="n"/>
      <c r="B15" s="2" t="n"/>
      <c r="C15" s="2" t="n"/>
      <c r="D15" s="2" t="n"/>
      <c r="E15" s="150" t="inlineStr">
        <is>
          <t>名　前</t>
        </is>
      </c>
      <c r="F15" s="138" t="n"/>
      <c r="G15" s="138" t="n"/>
      <c r="H15" s="138" t="n"/>
      <c r="I15" s="138" t="n"/>
      <c r="J15" s="138" t="n"/>
      <c r="K15" s="139" t="n"/>
      <c r="L15" s="151">
        <f>計算!$B$4</f>
        <v/>
      </c>
      <c r="M15" s="138" t="n"/>
      <c r="N15" s="138" t="n"/>
      <c r="O15" s="138" t="n"/>
      <c r="P15" s="138" t="n"/>
      <c r="Q15" s="138" t="n"/>
      <c r="R15" s="138" t="n"/>
      <c r="S15" s="138" t="n"/>
      <c r="T15" s="138" t="n"/>
      <c r="U15" s="138" t="n"/>
      <c r="V15" s="138" t="n"/>
      <c r="W15" s="138" t="n"/>
      <c r="X15" s="138" t="n"/>
      <c r="Y15" s="138" t="n"/>
      <c r="Z15" s="138" t="n"/>
      <c r="AA15" s="138" t="n"/>
      <c r="AB15" s="138" t="n"/>
      <c r="AC15" s="138" t="n"/>
      <c r="AD15" s="138" t="n"/>
      <c r="AE15" s="138" t="n"/>
      <c r="AF15" s="138" t="n"/>
      <c r="AG15" s="138" t="n"/>
      <c r="AH15" s="138" t="n"/>
      <c r="AI15" s="138" t="n"/>
      <c r="AJ15" s="138" t="n"/>
      <c r="AK15" s="138" t="n"/>
      <c r="AL15" s="138" t="n"/>
      <c r="AM15" s="138" t="n"/>
      <c r="AN15" s="138" t="n"/>
      <c r="AO15" s="138" t="n"/>
      <c r="AP15" s="138" t="n"/>
      <c r="AQ15" s="138" t="n"/>
      <c r="AR15" s="138" t="n"/>
      <c r="AS15" s="138" t="n"/>
      <c r="AT15" s="139"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41" t="n"/>
      <c r="BV15" s="142" t="n"/>
      <c r="BW15" s="141" t="n"/>
      <c r="CG15" s="142" t="n"/>
      <c r="DU15" s="142" t="n"/>
      <c r="DV15" s="2" t="n"/>
      <c r="DW15" s="2" t="n"/>
      <c r="DX15" s="2" t="n"/>
      <c r="DY15" s="2" t="n"/>
      <c r="DZ15" s="2" t="n"/>
      <c r="EA15" s="2" t="n"/>
      <c r="EB15" s="2" t="n"/>
      <c r="EC15" s="2" t="n"/>
    </row>
    <row r="16" ht="6.75" customHeight="1" s="118">
      <c r="A16" s="2" t="n"/>
      <c r="B16" s="2" t="n"/>
      <c r="C16" s="2" t="n"/>
      <c r="D16" s="2" t="n"/>
      <c r="E16" s="141" t="n"/>
      <c r="K16" s="142" t="n"/>
      <c r="L16" s="141" t="n"/>
      <c r="AT16" s="142" t="n"/>
      <c r="AU16" s="8" t="n"/>
      <c r="AV16" s="7" t="n"/>
      <c r="AW16" s="2" t="n"/>
      <c r="AX16" s="52" t="inlineStr">
        <is>
          <t>（30×40mm）</t>
        </is>
      </c>
      <c r="BH16" s="2" t="n"/>
      <c r="BI16" s="8" t="n"/>
      <c r="BJ16" s="7" t="n"/>
      <c r="BK16" s="2" t="n"/>
      <c r="BL16" s="2" t="n"/>
      <c r="BM16" s="2" t="n"/>
      <c r="BN16" s="2" t="n"/>
      <c r="BO16" s="2" t="n"/>
      <c r="BP16" s="141" t="n"/>
      <c r="BV16" s="142" t="n"/>
      <c r="BW16" s="141" t="n"/>
      <c r="CG16" s="142" t="n"/>
      <c r="DU16" s="142" t="n"/>
      <c r="DV16" s="2" t="n"/>
      <c r="DW16" s="2" t="n"/>
      <c r="DX16" s="2" t="n"/>
      <c r="DY16" s="2" t="n"/>
      <c r="DZ16" s="2" t="n"/>
      <c r="EA16" s="2" t="n"/>
      <c r="EB16" s="2" t="n"/>
      <c r="EC16" s="2" t="n"/>
    </row>
    <row r="17" ht="6.75" customHeight="1" s="118">
      <c r="A17" s="2" t="n"/>
      <c r="B17" s="2" t="n"/>
      <c r="C17" s="2" t="n"/>
      <c r="D17" s="2" t="n"/>
      <c r="E17" s="141" t="n"/>
      <c r="K17" s="142" t="n"/>
      <c r="L17" s="141" t="n"/>
      <c r="AT17" s="142" t="n"/>
      <c r="AU17" s="8" t="n"/>
      <c r="AV17" s="7" t="n"/>
      <c r="AW17" s="2" t="n"/>
      <c r="BH17" s="2" t="n"/>
      <c r="BI17" s="8" t="n"/>
      <c r="BJ17" s="7" t="n"/>
      <c r="BK17" s="2" t="n"/>
      <c r="BL17" s="2" t="n"/>
      <c r="BM17" s="2" t="n"/>
      <c r="BN17" s="2" t="n"/>
      <c r="BO17" s="2" t="n"/>
      <c r="BP17" s="141" t="n"/>
      <c r="BV17" s="142" t="n"/>
      <c r="BW17" s="147">
        <f>計算!$S$4</f>
        <v/>
      </c>
      <c r="CG17" s="142" t="n"/>
      <c r="CH17" s="148">
        <f>計算!$T$4</f>
        <v/>
      </c>
      <c r="DU17" s="142" t="n"/>
      <c r="DV17" s="2" t="n"/>
      <c r="DW17" s="2" t="n"/>
      <c r="DX17" s="2" t="n"/>
      <c r="DY17" s="2" t="n"/>
      <c r="DZ17" s="2" t="n"/>
      <c r="EA17" s="2" t="n"/>
      <c r="EB17" s="2" t="n"/>
      <c r="EC17" s="2" t="n"/>
    </row>
    <row r="18" ht="6.75" customHeight="1" s="118">
      <c r="A18" s="2" t="n"/>
      <c r="B18" s="2" t="n"/>
      <c r="C18" s="2" t="n"/>
      <c r="D18" s="2" t="n"/>
      <c r="E18" s="141" t="n"/>
      <c r="K18" s="142" t="n"/>
      <c r="L18" s="141" t="n"/>
      <c r="AT18" s="142"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41" t="n"/>
      <c r="BV18" s="142" t="n"/>
      <c r="BW18" s="141" t="n"/>
      <c r="CG18" s="142" t="n"/>
      <c r="DU18" s="142" t="n"/>
      <c r="DV18" s="2" t="n"/>
      <c r="DW18" s="2" t="n"/>
      <c r="DX18" s="2" t="n"/>
      <c r="DY18" s="2" t="n"/>
      <c r="DZ18" s="2" t="n"/>
      <c r="EA18" s="2" t="n"/>
      <c r="EB18" s="2" t="n"/>
      <c r="EC18" s="2" t="n"/>
    </row>
    <row r="19" ht="6.75" customHeight="1" s="118">
      <c r="A19" s="2" t="n"/>
      <c r="B19" s="2" t="n"/>
      <c r="C19" s="2" t="n"/>
      <c r="D19" s="2" t="n"/>
      <c r="E19" s="141" t="n"/>
      <c r="K19" s="142" t="n"/>
      <c r="L19" s="141" t="n"/>
      <c r="AT19" s="142"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41" t="n"/>
      <c r="BV19" s="142" t="n"/>
      <c r="BW19" s="141" t="n"/>
      <c r="CG19" s="142" t="n"/>
      <c r="DU19" s="142" t="n"/>
      <c r="DV19" s="2" t="n"/>
      <c r="DW19" s="2" t="n"/>
      <c r="DX19" s="2" t="n"/>
      <c r="DY19" s="2" t="n"/>
      <c r="DZ19" s="2" t="n"/>
      <c r="EA19" s="2" t="n"/>
      <c r="EB19" s="2" t="n"/>
      <c r="EC19" s="2" t="n"/>
    </row>
    <row r="20" ht="4.5" customHeight="1" s="118">
      <c r="A20" s="2" t="n"/>
      <c r="B20" s="2" t="n"/>
      <c r="C20" s="2" t="n"/>
      <c r="D20" s="2" t="n"/>
      <c r="E20" s="144" t="n"/>
      <c r="F20" s="145" t="n"/>
      <c r="G20" s="145" t="n"/>
      <c r="H20" s="145" t="n"/>
      <c r="I20" s="145" t="n"/>
      <c r="J20" s="145" t="n"/>
      <c r="K20" s="146" t="n"/>
      <c r="L20" s="144" t="n"/>
      <c r="M20" s="145" t="n"/>
      <c r="N20" s="145" t="n"/>
      <c r="O20" s="145" t="n"/>
      <c r="P20" s="145" t="n"/>
      <c r="Q20" s="145" t="n"/>
      <c r="R20" s="145" t="n"/>
      <c r="S20" s="145" t="n"/>
      <c r="T20" s="145" t="n"/>
      <c r="U20" s="145" t="n"/>
      <c r="V20" s="145" t="n"/>
      <c r="W20" s="145" t="n"/>
      <c r="X20" s="145" t="n"/>
      <c r="Y20" s="145" t="n"/>
      <c r="Z20" s="145" t="n"/>
      <c r="AA20" s="145" t="n"/>
      <c r="AB20" s="145" t="n"/>
      <c r="AC20" s="145" t="n"/>
      <c r="AD20" s="145" t="n"/>
      <c r="AE20" s="145" t="n"/>
      <c r="AF20" s="145" t="n"/>
      <c r="AG20" s="145" t="n"/>
      <c r="AH20" s="145" t="n"/>
      <c r="AI20" s="145" t="n"/>
      <c r="AJ20" s="145" t="n"/>
      <c r="AK20" s="145" t="n"/>
      <c r="AL20" s="145" t="n"/>
      <c r="AM20" s="145" t="n"/>
      <c r="AN20" s="145" t="n"/>
      <c r="AO20" s="145" t="n"/>
      <c r="AP20" s="145" t="n"/>
      <c r="AQ20" s="145" t="n"/>
      <c r="AR20" s="145" t="n"/>
      <c r="AS20" s="145" t="n"/>
      <c r="AT20" s="146"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41" t="n"/>
      <c r="BV20" s="142" t="n"/>
      <c r="BW20" s="141" t="n"/>
      <c r="CG20" s="142" t="n"/>
      <c r="DU20" s="142" t="n"/>
      <c r="DV20" s="2" t="n"/>
      <c r="DW20" s="2" t="n"/>
      <c r="DX20" s="2" t="n"/>
      <c r="DY20" s="2" t="n"/>
      <c r="DZ20" s="2" t="n"/>
      <c r="EA20" s="2" t="n"/>
      <c r="EB20" s="2" t="n"/>
      <c r="EC20" s="2" t="n"/>
    </row>
    <row r="21" ht="6.75" customHeight="1" s="118">
      <c r="A21" s="2" t="n"/>
      <c r="B21" s="2" t="n"/>
      <c r="C21" s="2" t="n"/>
      <c r="D21" s="2" t="n"/>
      <c r="E21" s="150" t="inlineStr">
        <is>
          <t>生年月日</t>
        </is>
      </c>
      <c r="F21" s="138" t="n"/>
      <c r="G21" s="138" t="n"/>
      <c r="H21" s="138" t="n"/>
      <c r="I21" s="138" t="n"/>
      <c r="J21" s="138" t="n"/>
      <c r="K21" s="139" t="n"/>
      <c r="L21" s="152" t="inlineStr">
        <is>
          <t>昭和 ・ 平成</t>
        </is>
      </c>
      <c r="M21" s="138" t="n"/>
      <c r="N21" s="138" t="n"/>
      <c r="O21" s="138" t="n"/>
      <c r="P21" s="138" t="n"/>
      <c r="Q21" s="138" t="n"/>
      <c r="R21" s="138" t="n"/>
      <c r="S21" s="138" t="n"/>
      <c r="T21" s="138" t="n"/>
      <c r="U21" s="138" t="n"/>
      <c r="V21" s="153">
        <f>計算!$D$4</f>
        <v/>
      </c>
      <c r="W21" s="138" t="n"/>
      <c r="X21" s="154" t="inlineStr">
        <is>
          <t>年</t>
        </is>
      </c>
      <c r="Y21" s="138" t="n"/>
      <c r="Z21" s="153">
        <f>計算!$E$4</f>
        <v/>
      </c>
      <c r="AA21" s="138" t="n"/>
      <c r="AB21" s="138" t="n"/>
      <c r="AC21" s="154" t="inlineStr">
        <is>
          <t>月</t>
        </is>
      </c>
      <c r="AD21" s="138" t="n"/>
      <c r="AE21" s="153">
        <f>計算!$F$4</f>
        <v/>
      </c>
      <c r="AF21" s="138" t="n"/>
      <c r="AG21" s="138" t="n"/>
      <c r="AH21" s="154" t="inlineStr">
        <is>
          <t>日　生 （満</t>
        </is>
      </c>
      <c r="AI21" s="138" t="n"/>
      <c r="AJ21" s="138" t="n"/>
      <c r="AK21" s="138" t="n"/>
      <c r="AL21" s="138" t="n"/>
      <c r="AM21" s="138" t="n"/>
      <c r="AN21" s="138" t="n"/>
      <c r="AO21" s="138" t="n"/>
      <c r="AP21" s="155">
        <f>計算!$G$4</f>
        <v/>
      </c>
      <c r="AQ21" s="138" t="n"/>
      <c r="AR21" s="156" t="inlineStr">
        <is>
          <t>歳）</t>
        </is>
      </c>
      <c r="AS21" s="138" t="n"/>
      <c r="AT21" s="139"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41" t="n"/>
      <c r="BV21" s="142" t="n"/>
      <c r="BW21" s="147">
        <f>計算!$U$4</f>
        <v/>
      </c>
      <c r="CG21" s="142" t="n"/>
      <c r="CH21" s="148">
        <f>計算!$V$4</f>
        <v/>
      </c>
      <c r="DU21" s="142" t="n"/>
      <c r="DV21" s="2" t="n"/>
      <c r="DW21" s="2" t="n"/>
      <c r="DX21" s="2" t="n"/>
      <c r="DY21" s="2" t="n"/>
      <c r="DZ21" s="2" t="n"/>
      <c r="EA21" s="2" t="n"/>
      <c r="EB21" s="2" t="n"/>
      <c r="EC21" s="2" t="n"/>
    </row>
    <row r="22" ht="6.75" customHeight="1" s="118">
      <c r="A22" s="2" t="n"/>
      <c r="B22" s="2" t="n"/>
      <c r="C22" s="2" t="n"/>
      <c r="D22" s="2" t="n"/>
      <c r="E22" s="141" t="n"/>
      <c r="K22" s="142" t="n"/>
      <c r="L22" s="141" t="n"/>
      <c r="AT22" s="142"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41" t="n"/>
      <c r="BV22" s="142" t="n"/>
      <c r="BW22" s="141" t="n"/>
      <c r="CG22" s="142" t="n"/>
      <c r="DU22" s="142" t="n"/>
      <c r="DV22" s="2" t="n"/>
      <c r="DW22" s="2" t="n"/>
      <c r="DX22" s="2" t="n"/>
      <c r="DY22" s="2" t="n"/>
      <c r="DZ22" s="2" t="n"/>
      <c r="EA22" s="2" t="n"/>
      <c r="EB22" s="2" t="n"/>
      <c r="EC22" s="2" t="n"/>
    </row>
    <row r="23" ht="6.75" customHeight="1" s="118">
      <c r="A23" s="2" t="n"/>
      <c r="B23" s="2" t="n"/>
      <c r="C23" s="2" t="n"/>
      <c r="D23" s="2" t="n"/>
      <c r="E23" s="141" t="n"/>
      <c r="K23" s="142" t="n"/>
      <c r="L23" s="141" t="n"/>
      <c r="AT23" s="142"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41" t="n"/>
      <c r="BV23" s="142" t="n"/>
      <c r="BW23" s="141" t="n"/>
      <c r="CG23" s="142" t="n"/>
      <c r="DU23" s="142" t="n"/>
      <c r="DV23" s="2" t="n"/>
      <c r="DW23" s="2" t="n"/>
      <c r="DX23" s="2" t="n"/>
      <c r="DY23" s="2" t="n"/>
      <c r="DZ23" s="2" t="n"/>
      <c r="EA23" s="2" t="n"/>
      <c r="EB23" s="2" t="n"/>
      <c r="EC23" s="2" t="n"/>
    </row>
    <row r="24" ht="3.75" customHeight="1" s="118">
      <c r="A24" s="2" t="n"/>
      <c r="B24" s="2" t="n"/>
      <c r="C24" s="2" t="n"/>
      <c r="D24" s="2" t="n"/>
      <c r="E24" s="144" t="n"/>
      <c r="F24" s="145" t="n"/>
      <c r="G24" s="145" t="n"/>
      <c r="H24" s="145" t="n"/>
      <c r="I24" s="145" t="n"/>
      <c r="J24" s="145" t="n"/>
      <c r="K24" s="146" t="n"/>
      <c r="L24" s="144" t="n"/>
      <c r="M24" s="145" t="n"/>
      <c r="N24" s="145" t="n"/>
      <c r="O24" s="145" t="n"/>
      <c r="P24" s="145" t="n"/>
      <c r="Q24" s="145" t="n"/>
      <c r="R24" s="145" t="n"/>
      <c r="S24" s="145" t="n"/>
      <c r="T24" s="145" t="n"/>
      <c r="U24" s="145" t="n"/>
      <c r="X24" s="145" t="n"/>
      <c r="Y24" s="145" t="n"/>
      <c r="AC24" s="145" t="n"/>
      <c r="AD24" s="145" t="n"/>
      <c r="AH24" s="145" t="n"/>
      <c r="AI24" s="145" t="n"/>
      <c r="AJ24" s="145" t="n"/>
      <c r="AK24" s="145" t="n"/>
      <c r="AL24" s="145" t="n"/>
      <c r="AM24" s="145" t="n"/>
      <c r="AN24" s="145" t="n"/>
      <c r="AO24" s="145" t="n"/>
      <c r="AP24" s="145" t="n"/>
      <c r="AQ24" s="145" t="n"/>
      <c r="AR24" s="145" t="n"/>
      <c r="AS24" s="145" t="n"/>
      <c r="AT24" s="146"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41" t="n"/>
      <c r="BV24" s="142" t="n"/>
      <c r="BW24" s="141" t="n"/>
      <c r="CG24" s="142" t="n"/>
      <c r="DU24" s="142" t="n"/>
      <c r="DV24" s="2" t="n"/>
      <c r="DW24" s="2" t="n"/>
      <c r="DX24" s="2" t="n"/>
      <c r="DY24" s="2" t="n"/>
      <c r="DZ24" s="2" t="n"/>
      <c r="EA24" s="2" t="n"/>
      <c r="EB24" s="2" t="n"/>
      <c r="EC24" s="2" t="n"/>
    </row>
    <row r="25" ht="6.75" customHeight="1" s="118">
      <c r="A25" s="2" t="n"/>
      <c r="B25" s="2" t="n"/>
      <c r="C25" s="2" t="n"/>
      <c r="D25" s="2" t="n"/>
      <c r="E25" s="157" t="inlineStr">
        <is>
          <t>ふ り が な</t>
        </is>
      </c>
      <c r="F25" s="138" t="n"/>
      <c r="G25" s="138" t="n"/>
      <c r="H25" s="138" t="n"/>
      <c r="I25" s="138" t="n"/>
      <c r="J25" s="138" t="n"/>
      <c r="K25" s="139" t="n"/>
      <c r="L25" s="158">
        <f>計算!$J$4</f>
        <v/>
      </c>
      <c r="M25" s="138" t="n"/>
      <c r="N25" s="138" t="n"/>
      <c r="O25" s="138" t="n"/>
      <c r="P25" s="138" t="n"/>
      <c r="Q25" s="138" t="n"/>
      <c r="R25" s="138" t="n"/>
      <c r="S25" s="138" t="n"/>
      <c r="T25" s="138" t="n"/>
      <c r="U25" s="138" t="n"/>
      <c r="V25" s="138" t="n"/>
      <c r="W25" s="138" t="n"/>
      <c r="X25" s="138" t="n"/>
      <c r="Y25" s="138" t="n"/>
      <c r="Z25" s="138" t="n"/>
      <c r="AA25" s="138" t="n"/>
      <c r="AB25" s="138" t="n"/>
      <c r="AC25" s="138" t="n"/>
      <c r="AD25" s="138" t="n"/>
      <c r="AE25" s="138" t="n"/>
      <c r="AF25" s="138" t="n"/>
      <c r="AG25" s="138" t="n"/>
      <c r="AH25" s="138" t="n"/>
      <c r="AI25" s="138" t="n"/>
      <c r="AJ25" s="138" t="n"/>
      <c r="AK25" s="138" t="n"/>
      <c r="AL25" s="138" t="n"/>
      <c r="AM25" s="138" t="n"/>
      <c r="AN25" s="138" t="n"/>
      <c r="AO25" s="138" t="n"/>
      <c r="AP25" s="138" t="n"/>
      <c r="AQ25" s="138" t="n"/>
      <c r="AR25" s="138" t="n"/>
      <c r="AS25" s="138" t="n"/>
      <c r="AT25" s="138" t="n"/>
      <c r="AU25" s="138" t="n"/>
      <c r="AV25" s="138" t="n"/>
      <c r="AW25" s="138" t="n"/>
      <c r="AX25" s="138" t="n"/>
      <c r="AY25" s="138" t="n"/>
      <c r="AZ25" s="138" t="n"/>
      <c r="BA25" s="138" t="n"/>
      <c r="BB25" s="138" t="n"/>
      <c r="BC25" s="138" t="n"/>
      <c r="BD25" s="138" t="n"/>
      <c r="BE25" s="138" t="n"/>
      <c r="BF25" s="138" t="n"/>
      <c r="BG25" s="138" t="n"/>
      <c r="BH25" s="138" t="n"/>
      <c r="BI25" s="139" t="n"/>
      <c r="BJ25" s="2" t="n"/>
      <c r="BK25" s="2" t="n"/>
      <c r="BL25" s="2" t="n"/>
      <c r="BM25" s="2" t="n"/>
      <c r="BN25" s="2" t="n"/>
      <c r="BO25" s="2" t="n"/>
      <c r="BP25" s="141" t="n"/>
      <c r="BV25" s="142" t="n"/>
      <c r="BW25" s="159">
        <f>計算!$W$4</f>
        <v/>
      </c>
      <c r="CG25" s="142" t="n"/>
      <c r="CH25" s="148">
        <f>計算!$X$4</f>
        <v/>
      </c>
      <c r="DU25" s="142" t="n"/>
      <c r="DV25" s="2" t="n"/>
      <c r="DW25" s="2" t="n"/>
      <c r="DX25" s="2" t="n"/>
      <c r="DY25" s="2" t="n"/>
      <c r="DZ25" s="2" t="n"/>
      <c r="EA25" s="2" t="n"/>
      <c r="EB25" s="2" t="n"/>
      <c r="EC25" s="2" t="n"/>
    </row>
    <row r="26" ht="6.75" customHeight="1" s="118">
      <c r="A26" s="2" t="n"/>
      <c r="B26" s="2" t="n"/>
      <c r="C26" s="2" t="n"/>
      <c r="D26" s="2" t="n"/>
      <c r="E26" s="141" t="n"/>
      <c r="K26" s="142" t="n"/>
      <c r="BI26" s="142" t="n"/>
      <c r="BJ26" s="2" t="n"/>
      <c r="BK26" s="2" t="n"/>
      <c r="BL26" s="2" t="n"/>
      <c r="BM26" s="2" t="n"/>
      <c r="BN26" s="2" t="n"/>
      <c r="BO26" s="2" t="n"/>
      <c r="BP26" s="141" t="n"/>
      <c r="BV26" s="142" t="n"/>
      <c r="BW26" s="141" t="n"/>
      <c r="CG26" s="142" t="n"/>
      <c r="DU26" s="142" t="n"/>
      <c r="DV26" s="2" t="n"/>
      <c r="DW26" s="2" t="n"/>
      <c r="DX26" s="2" t="n"/>
      <c r="DY26" s="2" t="n"/>
      <c r="DZ26" s="2" t="n"/>
      <c r="EA26" s="2" t="n"/>
      <c r="EB26" s="2" t="n"/>
      <c r="EC26" s="2" t="n"/>
    </row>
    <row r="27" ht="6.75" customHeight="1" s="118">
      <c r="A27" s="2" t="n"/>
      <c r="B27" s="2" t="n"/>
      <c r="C27" s="2" t="n"/>
      <c r="D27" s="2" t="n"/>
      <c r="E27" s="160" t="n"/>
      <c r="F27" s="161" t="n"/>
      <c r="G27" s="161" t="n"/>
      <c r="H27" s="161" t="n"/>
      <c r="I27" s="161" t="n"/>
      <c r="J27" s="161" t="n"/>
      <c r="K27" s="162" t="n"/>
      <c r="L27" s="161" t="n"/>
      <c r="M27" s="161" t="n"/>
      <c r="N27" s="161" t="n"/>
      <c r="O27" s="161" t="n"/>
      <c r="P27" s="161" t="n"/>
      <c r="Q27" s="161" t="n"/>
      <c r="R27" s="161" t="n"/>
      <c r="S27" s="161" t="n"/>
      <c r="T27" s="161" t="n"/>
      <c r="U27" s="161" t="n"/>
      <c r="V27" s="161" t="n"/>
      <c r="W27" s="161" t="n"/>
      <c r="X27" s="161" t="n"/>
      <c r="Y27" s="161" t="n"/>
      <c r="Z27" s="161" t="n"/>
      <c r="AA27" s="161" t="n"/>
      <c r="AB27" s="161" t="n"/>
      <c r="AC27" s="161" t="n"/>
      <c r="AD27" s="161" t="n"/>
      <c r="AE27" s="161" t="n"/>
      <c r="AF27" s="161" t="n"/>
      <c r="AG27" s="161" t="n"/>
      <c r="AH27" s="161" t="n"/>
      <c r="AI27" s="161" t="n"/>
      <c r="AJ27" s="161" t="n"/>
      <c r="AK27" s="161" t="n"/>
      <c r="AL27" s="161" t="n"/>
      <c r="AM27" s="161" t="n"/>
      <c r="AN27" s="161" t="n"/>
      <c r="AO27" s="161" t="n"/>
      <c r="AP27" s="161" t="n"/>
      <c r="AQ27" s="161" t="n"/>
      <c r="AR27" s="161" t="n"/>
      <c r="AS27" s="161" t="n"/>
      <c r="AT27" s="161" t="n"/>
      <c r="AU27" s="161" t="n"/>
      <c r="AV27" s="161" t="n"/>
      <c r="AW27" s="161" t="n"/>
      <c r="AX27" s="161" t="n"/>
      <c r="AY27" s="161" t="n"/>
      <c r="AZ27" s="161" t="n"/>
      <c r="BA27" s="161" t="n"/>
      <c r="BB27" s="161" t="n"/>
      <c r="BC27" s="161" t="n"/>
      <c r="BD27" s="161" t="n"/>
      <c r="BE27" s="161" t="n"/>
      <c r="BF27" s="161" t="n"/>
      <c r="BG27" s="161" t="n"/>
      <c r="BH27" s="161" t="n"/>
      <c r="BI27" s="162" t="n"/>
      <c r="BJ27" s="2" t="n"/>
      <c r="BK27" s="2" t="n"/>
      <c r="BL27" s="2" t="n"/>
      <c r="BM27" s="2" t="n"/>
      <c r="BN27" s="2" t="n"/>
      <c r="BO27" s="2" t="n"/>
      <c r="BP27" s="141" t="n"/>
      <c r="BV27" s="142" t="n"/>
      <c r="BW27" s="141" t="n"/>
      <c r="CG27" s="142" t="n"/>
      <c r="DU27" s="142" t="n"/>
      <c r="DV27" s="2" t="n"/>
      <c r="DW27" s="2" t="n"/>
      <c r="DX27" s="2" t="n"/>
      <c r="DY27" s="2" t="n"/>
      <c r="DZ27" s="2" t="n"/>
      <c r="EA27" s="2" t="n"/>
      <c r="EB27" s="2" t="n"/>
      <c r="EC27" s="2" t="n"/>
    </row>
    <row r="28" ht="6.75" customHeight="1" s="118">
      <c r="A28" s="2" t="n"/>
      <c r="B28" s="2" t="n"/>
      <c r="C28" s="2" t="n"/>
      <c r="D28" s="2" t="n"/>
      <c r="E28" s="163" t="inlineStr">
        <is>
          <t>現住所</t>
        </is>
      </c>
      <c r="F28" s="164" t="n"/>
      <c r="G28" s="164" t="n"/>
      <c r="H28" s="164" t="n"/>
      <c r="I28" s="164" t="n"/>
      <c r="J28" s="164" t="n"/>
      <c r="K28" s="165" t="n"/>
      <c r="L28" s="107" t="inlineStr">
        <is>
          <t>〒</t>
        </is>
      </c>
      <c r="M28" s="164" t="n"/>
      <c r="N28" s="164" t="n"/>
      <c r="O28" s="164" t="n"/>
      <c r="P28" s="166">
        <f>計算!$H$4</f>
        <v/>
      </c>
      <c r="Q28" s="164" t="n"/>
      <c r="R28" s="164" t="n"/>
      <c r="S28" s="164" t="n"/>
      <c r="T28" s="164" t="n"/>
      <c r="U28" s="164" t="n"/>
      <c r="V28" s="164" t="n"/>
      <c r="W28" s="164" t="n"/>
      <c r="X28" s="164" t="n"/>
      <c r="Y28" s="164" t="n"/>
      <c r="Z28" s="164" t="n"/>
      <c r="AA28" s="164" t="n"/>
      <c r="AB28" s="164" t="n"/>
      <c r="AC28" s="164" t="n"/>
      <c r="AD28" s="164" t="n"/>
      <c r="AE28" s="164" t="n"/>
      <c r="AF28" s="164" t="n"/>
      <c r="AG28" s="164" t="n"/>
      <c r="AH28" s="164" t="n"/>
      <c r="AI28" s="164" t="n"/>
      <c r="AJ28" s="164"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41" t="n"/>
      <c r="BV28" s="142" t="n"/>
      <c r="BW28" s="141" t="n"/>
      <c r="CG28" s="142" t="n"/>
      <c r="DU28" s="142" t="n"/>
      <c r="DV28" s="2" t="n"/>
      <c r="DW28" s="2" t="n"/>
      <c r="DX28" s="2" t="n"/>
      <c r="DY28" s="2" t="n"/>
      <c r="DZ28" s="2" t="n"/>
      <c r="EA28" s="2" t="n"/>
      <c r="EB28" s="2" t="n"/>
      <c r="EC28" s="2" t="n"/>
    </row>
    <row r="29" ht="4.5" customHeight="1" s="118">
      <c r="A29" s="2" t="n"/>
      <c r="B29" s="2" t="n"/>
      <c r="C29" s="2" t="n"/>
      <c r="D29" s="2" t="n"/>
      <c r="E29" s="141" t="n"/>
      <c r="K29" s="142" t="n"/>
      <c r="L29" s="141"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4" t="n"/>
      <c r="BQ29" s="145" t="n"/>
      <c r="BR29" s="145" t="n"/>
      <c r="BS29" s="145" t="n"/>
      <c r="BT29" s="145" t="n"/>
      <c r="BU29" s="145" t="n"/>
      <c r="BV29" s="146" t="n"/>
      <c r="BW29" s="144" t="n"/>
      <c r="BX29" s="145" t="n"/>
      <c r="BY29" s="145" t="n"/>
      <c r="BZ29" s="145" t="n"/>
      <c r="CA29" s="145" t="n"/>
      <c r="CB29" s="145" t="n"/>
      <c r="CC29" s="145" t="n"/>
      <c r="CD29" s="145" t="n"/>
      <c r="CE29" s="145" t="n"/>
      <c r="CF29" s="145" t="n"/>
      <c r="CG29" s="146" t="n"/>
      <c r="DU29" s="142" t="n"/>
      <c r="DV29" s="2" t="n"/>
      <c r="DW29" s="2" t="n"/>
      <c r="DX29" s="2" t="n"/>
      <c r="DY29" s="2" t="n"/>
      <c r="DZ29" s="2" t="n"/>
      <c r="EA29" s="2" t="n"/>
      <c r="EB29" s="2" t="n"/>
      <c r="EC29" s="2" t="n"/>
    </row>
    <row r="30" ht="6.75" customHeight="1" s="118">
      <c r="A30" s="2" t="n"/>
      <c r="B30" s="2" t="n"/>
      <c r="C30" s="2" t="n"/>
      <c r="D30" s="2" t="n"/>
      <c r="E30" s="141" t="n"/>
      <c r="K30" s="142" t="n"/>
      <c r="L30" s="141"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7" t="inlineStr">
        <is>
          <t>校内外の諸活動</t>
        </is>
      </c>
      <c r="BQ30" s="138" t="n"/>
      <c r="BR30" s="138" t="n"/>
      <c r="BS30" s="138" t="n"/>
      <c r="BT30" s="138" t="n"/>
      <c r="BU30" s="138" t="n"/>
      <c r="BV30" s="139" t="n"/>
      <c r="BW30" s="168">
        <f>計算!$Y$4</f>
        <v/>
      </c>
      <c r="BX30" s="138" t="n"/>
      <c r="BY30" s="138" t="n"/>
      <c r="BZ30" s="138" t="n"/>
      <c r="CA30" s="138" t="n"/>
      <c r="CB30" s="138" t="n"/>
      <c r="CC30" s="138" t="n"/>
      <c r="CD30" s="138" t="n"/>
      <c r="CE30" s="138" t="n"/>
      <c r="CF30" s="138" t="n"/>
      <c r="CG30" s="138" t="n"/>
      <c r="CH30" s="138" t="n"/>
      <c r="CI30" s="138" t="n"/>
      <c r="CJ30" s="138" t="n"/>
      <c r="CK30" s="138" t="n"/>
      <c r="CL30" s="138" t="n"/>
      <c r="CM30" s="138" t="n"/>
      <c r="CN30" s="138" t="n"/>
      <c r="CO30" s="138" t="n"/>
      <c r="CP30" s="138" t="n"/>
      <c r="CQ30" s="138" t="n"/>
      <c r="CR30" s="138" t="n"/>
      <c r="CS30" s="138" t="n"/>
      <c r="CT30" s="138" t="n"/>
      <c r="CU30" s="138" t="n"/>
      <c r="CV30" s="138" t="n"/>
      <c r="CW30" s="138" t="n"/>
      <c r="CX30" s="138" t="n"/>
      <c r="CY30" s="138" t="n"/>
      <c r="CZ30" s="138" t="n"/>
      <c r="DA30" s="138" t="n"/>
      <c r="DB30" s="138" t="n"/>
      <c r="DC30" s="138" t="n"/>
      <c r="DD30" s="138" t="n"/>
      <c r="DE30" s="138" t="n"/>
      <c r="DF30" s="138" t="n"/>
      <c r="DG30" s="138" t="n"/>
      <c r="DH30" s="138" t="n"/>
      <c r="DI30" s="138" t="n"/>
      <c r="DJ30" s="138" t="n"/>
      <c r="DK30" s="138" t="n"/>
      <c r="DL30" s="138" t="n"/>
      <c r="DM30" s="138" t="n"/>
      <c r="DN30" s="138" t="n"/>
      <c r="DO30" s="138" t="n"/>
      <c r="DP30" s="138" t="n"/>
      <c r="DQ30" s="138" t="n"/>
      <c r="DR30" s="138" t="n"/>
      <c r="DS30" s="138" t="n"/>
      <c r="DT30" s="138" t="n"/>
      <c r="DU30" s="139" t="n"/>
      <c r="DV30" s="7" t="n"/>
      <c r="DW30" s="2" t="n"/>
      <c r="DX30" s="2" t="n"/>
      <c r="DY30" s="2" t="n"/>
      <c r="DZ30" s="2" t="n"/>
      <c r="EA30" s="2" t="n"/>
      <c r="EB30" s="2" t="n"/>
      <c r="EC30" s="2" t="n"/>
    </row>
    <row r="31" ht="6.75" customHeight="1" s="118">
      <c r="A31" s="2" t="n"/>
      <c r="B31" s="2" t="n"/>
      <c r="C31" s="2" t="n"/>
      <c r="D31" s="2" t="n"/>
      <c r="E31" s="141" t="n"/>
      <c r="K31" s="142" t="n"/>
      <c r="L31" s="169">
        <f>計算!$I$4</f>
        <v/>
      </c>
      <c r="BI31" s="142" t="n"/>
      <c r="BJ31" s="2" t="n"/>
      <c r="BK31" s="2" t="n"/>
      <c r="BL31" s="2" t="n"/>
      <c r="BM31" s="2" t="n"/>
      <c r="BN31" s="2" t="n"/>
      <c r="BO31" s="2" t="n"/>
      <c r="BP31" s="141" t="n"/>
      <c r="BV31" s="142" t="n"/>
      <c r="DU31" s="142" t="n"/>
      <c r="DV31" s="7" t="n"/>
      <c r="DW31" s="2" t="n"/>
      <c r="DX31" s="2" t="n"/>
      <c r="DY31" s="2" t="n"/>
      <c r="DZ31" s="2" t="n"/>
      <c r="EA31" s="2" t="n"/>
      <c r="EB31" s="2" t="n"/>
      <c r="EC31" s="2" t="n"/>
    </row>
    <row r="32" ht="6.75" customHeight="1" s="118">
      <c r="A32" s="2" t="n"/>
      <c r="B32" s="2" t="n"/>
      <c r="C32" s="2" t="n"/>
      <c r="D32" s="2" t="n"/>
      <c r="E32" s="141" t="n"/>
      <c r="K32" s="142" t="n"/>
      <c r="L32" s="141" t="n"/>
      <c r="BI32" s="142" t="n"/>
      <c r="BJ32" s="2" t="n"/>
      <c r="BK32" s="2" t="n"/>
      <c r="BL32" s="2" t="n"/>
      <c r="BM32" s="2" t="n"/>
      <c r="BN32" s="2" t="n"/>
      <c r="BO32" s="2" t="n"/>
      <c r="BP32" s="141" t="n"/>
      <c r="BV32" s="142" t="n"/>
      <c r="DU32" s="142" t="n"/>
      <c r="DV32" s="7" t="n"/>
      <c r="DW32" s="2" t="n"/>
      <c r="DX32" s="2" t="n"/>
      <c r="DY32" s="2" t="n"/>
      <c r="DZ32" s="2" t="n"/>
      <c r="EA32" s="2" t="n"/>
      <c r="EB32" s="2" t="n"/>
      <c r="EC32" s="2" t="n"/>
    </row>
    <row r="33" ht="6.75" customHeight="1" s="118">
      <c r="A33" s="2" t="n"/>
      <c r="B33" s="2" t="n"/>
      <c r="C33" s="2" t="n"/>
      <c r="D33" s="2" t="n"/>
      <c r="E33" s="144" t="n"/>
      <c r="F33" s="145" t="n"/>
      <c r="G33" s="145" t="n"/>
      <c r="H33" s="145" t="n"/>
      <c r="I33" s="145" t="n"/>
      <c r="J33" s="145" t="n"/>
      <c r="K33" s="146" t="n"/>
      <c r="L33" s="144" t="n"/>
      <c r="M33" s="145" t="n"/>
      <c r="N33" s="145" t="n"/>
      <c r="O33" s="145" t="n"/>
      <c r="P33" s="145" t="n"/>
      <c r="Q33" s="145" t="n"/>
      <c r="R33" s="145" t="n"/>
      <c r="S33" s="145" t="n"/>
      <c r="T33" s="145" t="n"/>
      <c r="U33" s="145" t="n"/>
      <c r="V33" s="145" t="n"/>
      <c r="W33" s="145" t="n"/>
      <c r="X33" s="145" t="n"/>
      <c r="Y33" s="145" t="n"/>
      <c r="Z33" s="145" t="n"/>
      <c r="AA33" s="145" t="n"/>
      <c r="AB33" s="145" t="n"/>
      <c r="AC33" s="145" t="n"/>
      <c r="AD33" s="145" t="n"/>
      <c r="AE33" s="145" t="n"/>
      <c r="AF33" s="145" t="n"/>
      <c r="AG33" s="145" t="n"/>
      <c r="AH33" s="145" t="n"/>
      <c r="AI33" s="145" t="n"/>
      <c r="AJ33" s="145" t="n"/>
      <c r="AK33" s="145" t="n"/>
      <c r="AL33" s="145" t="n"/>
      <c r="AM33" s="145" t="n"/>
      <c r="AN33" s="145" t="n"/>
      <c r="AO33" s="145" t="n"/>
      <c r="AP33" s="145" t="n"/>
      <c r="AQ33" s="145" t="n"/>
      <c r="AR33" s="145" t="n"/>
      <c r="AS33" s="145" t="n"/>
      <c r="AT33" s="145" t="n"/>
      <c r="AU33" s="145" t="n"/>
      <c r="AV33" s="145" t="n"/>
      <c r="AW33" s="145" t="n"/>
      <c r="AX33" s="145" t="n"/>
      <c r="AY33" s="145" t="n"/>
      <c r="AZ33" s="145" t="n"/>
      <c r="BA33" s="145" t="n"/>
      <c r="BB33" s="145" t="n"/>
      <c r="BC33" s="145" t="n"/>
      <c r="BD33" s="145" t="n"/>
      <c r="BE33" s="145" t="n"/>
      <c r="BF33" s="145" t="n"/>
      <c r="BG33" s="145" t="n"/>
      <c r="BH33" s="145" t="n"/>
      <c r="BI33" s="146" t="n"/>
      <c r="BJ33" s="2" t="n"/>
      <c r="BK33" s="2" t="n"/>
      <c r="BL33" s="2" t="n"/>
      <c r="BM33" s="2" t="n"/>
      <c r="BN33" s="2" t="n"/>
      <c r="BO33" s="2" t="n"/>
      <c r="BP33" s="141" t="n"/>
      <c r="BV33" s="142" t="n"/>
      <c r="DU33" s="142" t="n"/>
      <c r="DV33" s="7" t="n"/>
      <c r="DW33" s="2" t="n"/>
      <c r="DX33" s="2" t="n"/>
      <c r="DY33" s="2" t="n"/>
      <c r="DZ33" s="2" t="n"/>
      <c r="EA33" s="2" t="n"/>
      <c r="EB33" s="2" t="n"/>
      <c r="EC33" s="2" t="n"/>
    </row>
    <row r="34" ht="6.75" customHeight="1" s="118">
      <c r="A34" s="2" t="n"/>
      <c r="B34" s="2" t="n"/>
      <c r="C34" s="2" t="n"/>
      <c r="D34" s="2" t="n"/>
      <c r="E34" s="157" t="inlineStr">
        <is>
          <t>ふ り が な</t>
        </is>
      </c>
      <c r="F34" s="138" t="n"/>
      <c r="G34" s="138" t="n"/>
      <c r="H34" s="138" t="n"/>
      <c r="I34" s="138" t="n"/>
      <c r="J34" s="138" t="n"/>
      <c r="K34" s="139" t="n"/>
      <c r="L34" s="158">
        <f>計算!$M$4</f>
        <v/>
      </c>
      <c r="M34" s="138" t="n"/>
      <c r="N34" s="138" t="n"/>
      <c r="O34" s="138" t="n"/>
      <c r="P34" s="138" t="n"/>
      <c r="Q34" s="138" t="n"/>
      <c r="R34" s="138" t="n"/>
      <c r="S34" s="138" t="n"/>
      <c r="T34" s="138" t="n"/>
      <c r="U34" s="138" t="n"/>
      <c r="V34" s="138" t="n"/>
      <c r="W34" s="138" t="n"/>
      <c r="X34" s="138" t="n"/>
      <c r="Y34" s="138" t="n"/>
      <c r="Z34" s="138" t="n"/>
      <c r="AA34" s="138" t="n"/>
      <c r="AB34" s="138" t="n"/>
      <c r="AC34" s="138" t="n"/>
      <c r="AD34" s="138" t="n"/>
      <c r="AE34" s="138" t="n"/>
      <c r="AF34" s="138" t="n"/>
      <c r="AG34" s="138" t="n"/>
      <c r="AH34" s="138" t="n"/>
      <c r="AI34" s="138" t="n"/>
      <c r="AJ34" s="138" t="n"/>
      <c r="AK34" s="138" t="n"/>
      <c r="AL34" s="138" t="n"/>
      <c r="AM34" s="138" t="n"/>
      <c r="AN34" s="138" t="n"/>
      <c r="AO34" s="138" t="n"/>
      <c r="AP34" s="138" t="n"/>
      <c r="AQ34" s="138" t="n"/>
      <c r="AR34" s="138" t="n"/>
      <c r="AS34" s="138" t="n"/>
      <c r="AT34" s="138" t="n"/>
      <c r="AU34" s="138" t="n"/>
      <c r="AV34" s="138" t="n"/>
      <c r="AW34" s="138" t="n"/>
      <c r="AX34" s="138" t="n"/>
      <c r="AY34" s="138" t="n"/>
      <c r="AZ34" s="138" t="n"/>
      <c r="BA34" s="138" t="n"/>
      <c r="BB34" s="138" t="n"/>
      <c r="BC34" s="138" t="n"/>
      <c r="BD34" s="138" t="n"/>
      <c r="BE34" s="138" t="n"/>
      <c r="BF34" s="138" t="n"/>
      <c r="BG34" s="138" t="n"/>
      <c r="BH34" s="138" t="n"/>
      <c r="BI34" s="139" t="n"/>
      <c r="BJ34" s="2" t="n"/>
      <c r="BK34" s="2" t="n"/>
      <c r="BL34" s="2" t="n"/>
      <c r="BM34" s="2" t="n"/>
      <c r="BN34" s="2" t="n"/>
      <c r="BO34" s="2" t="n"/>
      <c r="BP34" s="141" t="n"/>
      <c r="BV34" s="142" t="n"/>
      <c r="DU34" s="142" t="n"/>
      <c r="DV34" s="7" t="n"/>
      <c r="DW34" s="2" t="n"/>
      <c r="DX34" s="2" t="n"/>
      <c r="DY34" s="2" t="n"/>
      <c r="DZ34" s="2" t="n"/>
      <c r="EA34" s="2" t="n"/>
      <c r="EB34" s="2" t="n"/>
      <c r="EC34" s="2" t="n"/>
    </row>
    <row r="35" ht="6.75" customHeight="1" s="118">
      <c r="A35" s="2" t="n"/>
      <c r="B35" s="2" t="n"/>
      <c r="C35" s="2" t="n"/>
      <c r="D35" s="2" t="n"/>
      <c r="E35" s="141" t="n"/>
      <c r="K35" s="142" t="n"/>
      <c r="BI35" s="142" t="n"/>
      <c r="BJ35" s="2" t="n"/>
      <c r="BK35" s="2" t="n"/>
      <c r="BL35" s="2" t="n"/>
      <c r="BM35" s="2" t="n"/>
      <c r="BN35" s="2" t="n"/>
      <c r="BO35" s="2" t="n"/>
      <c r="BP35" s="141" t="n"/>
      <c r="BV35" s="142" t="n"/>
      <c r="DU35" s="142" t="n"/>
      <c r="DV35" s="7" t="n"/>
      <c r="DW35" s="2" t="n"/>
      <c r="DX35" s="2" t="n"/>
      <c r="DY35" s="2" t="n"/>
      <c r="DZ35" s="2" t="n"/>
      <c r="EA35" s="2" t="n"/>
      <c r="EB35" s="2" t="n"/>
      <c r="EC35" s="2" t="n"/>
    </row>
    <row r="36" ht="6.75" customHeight="1" s="118">
      <c r="A36" s="2" t="n"/>
      <c r="B36" s="2" t="n"/>
      <c r="C36" s="2" t="n"/>
      <c r="D36" s="2" t="n"/>
      <c r="E36" s="160" t="n"/>
      <c r="F36" s="161" t="n"/>
      <c r="G36" s="161" t="n"/>
      <c r="H36" s="161" t="n"/>
      <c r="I36" s="161" t="n"/>
      <c r="J36" s="161" t="n"/>
      <c r="K36" s="162" t="n"/>
      <c r="L36" s="161" t="n"/>
      <c r="M36" s="161" t="n"/>
      <c r="N36" s="161" t="n"/>
      <c r="O36" s="161" t="n"/>
      <c r="P36" s="161" t="n"/>
      <c r="Q36" s="161" t="n"/>
      <c r="R36" s="161" t="n"/>
      <c r="S36" s="161" t="n"/>
      <c r="T36" s="161" t="n"/>
      <c r="U36" s="161" t="n"/>
      <c r="V36" s="161" t="n"/>
      <c r="W36" s="161" t="n"/>
      <c r="X36" s="161" t="n"/>
      <c r="Y36" s="161" t="n"/>
      <c r="Z36" s="161" t="n"/>
      <c r="AA36" s="161" t="n"/>
      <c r="AB36" s="161" t="n"/>
      <c r="AC36" s="161" t="n"/>
      <c r="AD36" s="161" t="n"/>
      <c r="AE36" s="161" t="n"/>
      <c r="AF36" s="161" t="n"/>
      <c r="AG36" s="161" t="n"/>
      <c r="AH36" s="161" t="n"/>
      <c r="AI36" s="161" t="n"/>
      <c r="AJ36" s="161" t="n"/>
      <c r="AK36" s="161" t="n"/>
      <c r="AL36" s="161" t="n"/>
      <c r="AM36" s="161" t="n"/>
      <c r="AN36" s="161" t="n"/>
      <c r="AO36" s="161" t="n"/>
      <c r="AP36" s="161" t="n"/>
      <c r="AQ36" s="161" t="n"/>
      <c r="AR36" s="161" t="n"/>
      <c r="AS36" s="161" t="n"/>
      <c r="AT36" s="161" t="n"/>
      <c r="AU36" s="161" t="n"/>
      <c r="AV36" s="161" t="n"/>
      <c r="AW36" s="161" t="n"/>
      <c r="AX36" s="161" t="n"/>
      <c r="AY36" s="161" t="n"/>
      <c r="AZ36" s="161" t="n"/>
      <c r="BA36" s="161" t="n"/>
      <c r="BB36" s="161" t="n"/>
      <c r="BC36" s="161" t="n"/>
      <c r="BD36" s="161" t="n"/>
      <c r="BE36" s="161" t="n"/>
      <c r="BF36" s="161" t="n"/>
      <c r="BG36" s="161" t="n"/>
      <c r="BH36" s="161" t="n"/>
      <c r="BI36" s="162" t="n"/>
      <c r="BJ36" s="2" t="n"/>
      <c r="BK36" s="2" t="n"/>
      <c r="BL36" s="2" t="n"/>
      <c r="BM36" s="2" t="n"/>
      <c r="BN36" s="2" t="n"/>
      <c r="BO36" s="2" t="n"/>
      <c r="BP36" s="141" t="n"/>
      <c r="BV36" s="142" t="n"/>
      <c r="DU36" s="142" t="n"/>
      <c r="DV36" s="7" t="n"/>
      <c r="DW36" s="2" t="n"/>
      <c r="DX36" s="2" t="n"/>
      <c r="DY36" s="2" t="n"/>
      <c r="DZ36" s="2" t="n"/>
      <c r="EA36" s="2" t="n"/>
      <c r="EB36" s="2" t="n"/>
      <c r="EC36" s="2" t="n"/>
    </row>
    <row r="37" ht="6.75" customHeight="1" s="118">
      <c r="A37" s="2" t="n"/>
      <c r="B37" s="2" t="n"/>
      <c r="C37" s="2" t="n"/>
      <c r="D37" s="2" t="n"/>
      <c r="E37" s="163" t="inlineStr">
        <is>
          <t>連絡先</t>
        </is>
      </c>
      <c r="F37" s="164" t="n"/>
      <c r="G37" s="164" t="n"/>
      <c r="H37" s="164" t="n"/>
      <c r="I37" s="164" t="n"/>
      <c r="J37" s="164" t="n"/>
      <c r="K37" s="165" t="n"/>
      <c r="L37" s="107" t="inlineStr">
        <is>
          <t>〒</t>
        </is>
      </c>
      <c r="M37" s="164" t="n"/>
      <c r="N37" s="164" t="n"/>
      <c r="O37" s="164" t="n"/>
      <c r="P37" s="170">
        <f>計算!$K$4</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41" t="n"/>
      <c r="BV37" s="142" t="n"/>
      <c r="DU37" s="142" t="n"/>
      <c r="DV37" s="7" t="n"/>
      <c r="DW37" s="2" t="n"/>
      <c r="DX37" s="2" t="n"/>
      <c r="DY37" s="2" t="n"/>
      <c r="DZ37" s="2" t="n"/>
      <c r="EA37" s="2" t="n"/>
      <c r="EB37" s="2" t="n"/>
      <c r="EC37" s="2" t="n"/>
    </row>
    <row r="38" ht="6.75" customHeight="1" s="118">
      <c r="A38" s="2" t="n"/>
      <c r="B38" s="2" t="n"/>
      <c r="C38" s="2" t="n"/>
      <c r="D38" s="2" t="n"/>
      <c r="E38" s="141" t="n"/>
      <c r="K38" s="142" t="n"/>
      <c r="L38" s="141"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41" t="n"/>
      <c r="BV38" s="142" t="n"/>
      <c r="DU38" s="142" t="n"/>
      <c r="DV38" s="7" t="n"/>
      <c r="DW38" s="2" t="n"/>
      <c r="DX38" s="2" t="n"/>
      <c r="DY38" s="2" t="n"/>
      <c r="DZ38" s="2" t="n"/>
      <c r="EA38" s="2" t="n"/>
      <c r="EB38" s="2" t="n"/>
      <c r="EC38" s="2" t="n"/>
    </row>
    <row r="39" ht="6.75" customHeight="1" s="118">
      <c r="A39" s="2" t="n"/>
      <c r="B39" s="2" t="n"/>
      <c r="C39" s="2" t="n"/>
      <c r="D39" s="2" t="n"/>
      <c r="E39" s="141" t="n"/>
      <c r="K39" s="142" t="n"/>
      <c r="L39" s="141"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41" t="n"/>
      <c r="BV39" s="142" t="n"/>
      <c r="DU39" s="142" t="n"/>
      <c r="DV39" s="7" t="n"/>
      <c r="DW39" s="2" t="n"/>
      <c r="DX39" s="2" t="n"/>
      <c r="DY39" s="2" t="n"/>
      <c r="DZ39" s="2" t="n"/>
      <c r="EA39" s="2" t="n"/>
      <c r="EB39" s="2" t="n"/>
      <c r="EC39" s="2" t="n"/>
    </row>
    <row r="40" ht="6.75" customHeight="1" s="118">
      <c r="A40" s="2" t="n"/>
      <c r="B40" s="2" t="n"/>
      <c r="C40" s="2" t="n"/>
      <c r="D40" s="2" t="n"/>
      <c r="E40" s="141" t="n"/>
      <c r="K40" s="142" t="n"/>
      <c r="L40" s="171">
        <f>計算!$L$4</f>
        <v/>
      </c>
      <c r="BI40" s="142" t="n"/>
      <c r="BJ40" s="2" t="n"/>
      <c r="BK40" s="2" t="n"/>
      <c r="BL40" s="2" t="n"/>
      <c r="BM40" s="2" t="n"/>
      <c r="BN40" s="2" t="n"/>
      <c r="BO40" s="2" t="n"/>
      <c r="BP40" s="141" t="n"/>
      <c r="BV40" s="142" t="n"/>
      <c r="DU40" s="142" t="n"/>
      <c r="DV40" s="7" t="n"/>
      <c r="DW40" s="2" t="n"/>
      <c r="DX40" s="2" t="n"/>
      <c r="DY40" s="2" t="n"/>
      <c r="DZ40" s="2" t="n"/>
      <c r="EA40" s="2" t="n"/>
      <c r="EB40" s="2" t="n"/>
      <c r="EC40" s="2" t="n"/>
    </row>
    <row r="41" ht="6.75" customHeight="1" s="118">
      <c r="A41" s="2" t="n"/>
      <c r="B41" s="2" t="n"/>
      <c r="C41" s="2" t="n"/>
      <c r="D41" s="2" t="n"/>
      <c r="E41" s="144" t="n"/>
      <c r="F41" s="145" t="n"/>
      <c r="G41" s="145" t="n"/>
      <c r="H41" s="145" t="n"/>
      <c r="I41" s="145" t="n"/>
      <c r="J41" s="145" t="n"/>
      <c r="K41" s="146" t="n"/>
      <c r="L41" s="145" t="n"/>
      <c r="M41" s="145" t="n"/>
      <c r="N41" s="145" t="n"/>
      <c r="O41" s="145" t="n"/>
      <c r="P41" s="145" t="n"/>
      <c r="Q41" s="145" t="n"/>
      <c r="R41" s="145" t="n"/>
      <c r="S41" s="145" t="n"/>
      <c r="T41" s="145" t="n"/>
      <c r="U41" s="145" t="n"/>
      <c r="V41" s="145" t="n"/>
      <c r="W41" s="145" t="n"/>
      <c r="X41" s="145" t="n"/>
      <c r="Y41" s="145" t="n"/>
      <c r="Z41" s="145" t="n"/>
      <c r="AA41" s="145" t="n"/>
      <c r="AB41" s="145" t="n"/>
      <c r="AC41" s="145" t="n"/>
      <c r="AD41" s="145" t="n"/>
      <c r="AE41" s="145" t="n"/>
      <c r="AF41" s="145" t="n"/>
      <c r="AG41" s="145" t="n"/>
      <c r="AH41" s="145" t="n"/>
      <c r="AI41" s="145" t="n"/>
      <c r="AJ41" s="145" t="n"/>
      <c r="AK41" s="145" t="n"/>
      <c r="AL41" s="145" t="n"/>
      <c r="AM41" s="145" t="n"/>
      <c r="AN41" s="145" t="n"/>
      <c r="AO41" s="145" t="n"/>
      <c r="AP41" s="145" t="n"/>
      <c r="AQ41" s="145" t="n"/>
      <c r="AR41" s="145" t="n"/>
      <c r="AS41" s="145" t="n"/>
      <c r="AT41" s="145" t="n"/>
      <c r="AU41" s="145" t="n"/>
      <c r="AV41" s="145" t="n"/>
      <c r="AW41" s="145" t="n"/>
      <c r="AX41" s="145" t="n"/>
      <c r="AY41" s="145" t="n"/>
      <c r="AZ41" s="145" t="n"/>
      <c r="BA41" s="145" t="n"/>
      <c r="BB41" s="145" t="n"/>
      <c r="BC41" s="145" t="n"/>
      <c r="BD41" s="145" t="n"/>
      <c r="BE41" s="145" t="n"/>
      <c r="BF41" s="145" t="n"/>
      <c r="BG41" s="145" t="n"/>
      <c r="BH41" s="145" t="n"/>
      <c r="BI41" s="146" t="n"/>
      <c r="BJ41" s="2" t="n"/>
      <c r="BK41" s="2" t="n"/>
      <c r="BL41" s="2" t="n"/>
      <c r="BM41" s="2" t="n"/>
      <c r="BN41" s="2" t="n"/>
      <c r="BO41" s="2" t="n"/>
      <c r="BP41" s="141" t="n"/>
      <c r="BV41" s="142" t="n"/>
      <c r="DU41" s="142"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41" t="n"/>
      <c r="BV42" s="142" t="n"/>
      <c r="DU42" s="142"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41" t="n"/>
      <c r="BV43" s="142" t="n"/>
      <c r="DU43" s="142"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41" t="n"/>
      <c r="BV44" s="142" t="n"/>
      <c r="DU44" s="142"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41" t="n"/>
      <c r="BV45" s="142" t="n"/>
      <c r="DU45" s="142"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41" t="n"/>
      <c r="BV46" s="142" t="n"/>
      <c r="DU46" s="142"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2" t="n"/>
      <c r="BQ47" s="138" t="n"/>
      <c r="BR47" s="173" t="n"/>
      <c r="BS47" s="138" t="n"/>
      <c r="BT47" s="138" t="n"/>
      <c r="BU47" s="28" t="n"/>
      <c r="BV47" s="29" t="n"/>
      <c r="BW47" s="174">
        <f>計算!$Z$4</f>
        <v/>
      </c>
      <c r="BX47" s="138" t="n"/>
      <c r="BY47" s="138" t="n"/>
      <c r="BZ47" s="138" t="n"/>
      <c r="CA47" s="138" t="n"/>
      <c r="CB47" s="138" t="n"/>
      <c r="CC47" s="138" t="n"/>
      <c r="CD47" s="138" t="n"/>
      <c r="CE47" s="138" t="n"/>
      <c r="CF47" s="138" t="n"/>
      <c r="CG47" s="138" t="n"/>
      <c r="CH47" s="138" t="n"/>
      <c r="CI47" s="138" t="n"/>
      <c r="CJ47" s="138" t="n"/>
      <c r="CK47" s="138" t="n"/>
      <c r="CL47" s="138" t="n"/>
      <c r="CM47" s="138" t="n"/>
      <c r="CN47" s="138" t="n"/>
      <c r="CO47" s="138" t="n"/>
      <c r="CP47" s="138" t="n"/>
      <c r="CQ47" s="138" t="n"/>
      <c r="CR47" s="138" t="n"/>
      <c r="CS47" s="138" t="n"/>
      <c r="CT47" s="138" t="n"/>
      <c r="CU47" s="138" t="n"/>
      <c r="CV47" s="138" t="n"/>
      <c r="CW47" s="138" t="n"/>
      <c r="CX47" s="138" t="n"/>
      <c r="CY47" s="138" t="n"/>
      <c r="CZ47" s="138" t="n"/>
      <c r="DA47" s="138" t="n"/>
      <c r="DB47" s="138" t="n"/>
      <c r="DC47" s="138" t="n"/>
      <c r="DD47" s="138" t="n"/>
      <c r="DE47" s="138" t="n"/>
      <c r="DF47" s="138" t="n"/>
      <c r="DG47" s="138" t="n"/>
      <c r="DH47" s="138" t="n"/>
      <c r="DI47" s="138" t="n"/>
      <c r="DJ47" s="138" t="n"/>
      <c r="DK47" s="138" t="n"/>
      <c r="DL47" s="138" t="n"/>
      <c r="DM47" s="138" t="n"/>
      <c r="DN47" s="138" t="n"/>
      <c r="DO47" s="138" t="n"/>
      <c r="DP47" s="138" t="n"/>
      <c r="DQ47" s="138" t="n"/>
      <c r="DR47" s="138" t="n"/>
      <c r="DS47" s="138" t="n"/>
      <c r="DT47" s="138" t="n"/>
      <c r="DU47" s="139"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41" t="n"/>
      <c r="BU48" s="31" t="n"/>
      <c r="BV48" s="32" t="n"/>
      <c r="DU48" s="142"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41" t="n"/>
      <c r="BU49" s="72" t="n"/>
      <c r="BV49" s="142" t="n"/>
      <c r="DU49" s="142"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41" t="n"/>
      <c r="BV50" s="142" t="n"/>
      <c r="DU50" s="142"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41" t="n"/>
      <c r="BV51" s="142" t="n"/>
      <c r="DU51" s="142"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41" t="n"/>
      <c r="BV52" s="142" t="n"/>
      <c r="DU52" s="142" t="n"/>
      <c r="DV52" s="7" t="n"/>
      <c r="DW52" s="2" t="n"/>
      <c r="DX52" s="2" t="n"/>
      <c r="DY52" s="2" t="n"/>
      <c r="DZ52" s="2" t="n"/>
      <c r="EA52" s="2" t="n"/>
      <c r="EB52" s="2" t="n"/>
      <c r="EC52" s="2" t="n"/>
    </row>
    <row r="53" ht="6.75" customHeight="1" s="118">
      <c r="A53" s="2" t="n"/>
      <c r="B53" s="2" t="n"/>
      <c r="C53" s="2" t="n"/>
      <c r="D53" s="2" t="n"/>
      <c r="E53" s="175" t="inlineStr">
        <is>
          <t>在籍校</t>
        </is>
      </c>
      <c r="F53" s="138" t="n"/>
      <c r="G53" s="138" t="n"/>
      <c r="H53" s="138" t="n"/>
      <c r="I53" s="138" t="n"/>
      <c r="J53" s="138" t="n"/>
      <c r="K53" s="139"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8" t="n"/>
      <c r="AY53" s="138" t="n"/>
      <c r="AZ53" s="138" t="n"/>
      <c r="BA53" s="138" t="n"/>
      <c r="BB53" s="138" t="n"/>
      <c r="BC53" s="138" t="n"/>
      <c r="BD53" s="138" t="n"/>
      <c r="BE53" s="138" t="n"/>
      <c r="BF53" s="138" t="n"/>
      <c r="BG53" s="138" t="n"/>
      <c r="BH53" s="138" t="n"/>
      <c r="BI53" s="139" t="n"/>
      <c r="BJ53" s="2" t="n"/>
      <c r="BK53" s="2" t="n"/>
      <c r="BL53" s="2" t="n"/>
      <c r="BM53" s="2" t="n"/>
      <c r="BN53" s="2" t="n"/>
      <c r="BO53" s="2" t="n"/>
      <c r="BP53" s="141" t="n"/>
      <c r="BV53" s="142" t="n"/>
      <c r="DU53" s="142" t="n"/>
      <c r="DV53" s="2" t="n"/>
      <c r="DW53" s="2" t="n"/>
      <c r="DX53" s="2" t="n"/>
      <c r="DY53" s="2" t="n"/>
      <c r="DZ53" s="2" t="n"/>
      <c r="EA53" s="2" t="n"/>
      <c r="EB53" s="2" t="n"/>
      <c r="EC53" s="2" t="n"/>
    </row>
    <row r="54" ht="6.75" customHeight="1" s="118">
      <c r="A54" s="2" t="n"/>
      <c r="B54" s="2" t="n"/>
      <c r="C54" s="2" t="n"/>
      <c r="D54" s="2" t="n"/>
      <c r="E54" s="141" t="n"/>
      <c r="K54" s="142" t="n"/>
      <c r="L54" s="36" t="n"/>
      <c r="M54" s="19" t="n"/>
      <c r="N54" s="19" t="n"/>
      <c r="O54" s="19" t="n"/>
      <c r="P54" s="19" t="n"/>
      <c r="Q54" s="19" t="n"/>
      <c r="R54" s="19" t="n"/>
      <c r="S54" s="19" t="n"/>
      <c r="T54" s="19" t="n"/>
      <c r="U54" s="19" t="n"/>
      <c r="V54" s="19" t="n"/>
      <c r="W54" s="19" t="n"/>
      <c r="X54" s="37" t="n"/>
      <c r="Y54" s="176">
        <f>計算!$N$4</f>
        <v/>
      </c>
      <c r="BI54" s="142" t="n"/>
      <c r="BJ54" s="2" t="n"/>
      <c r="BK54" s="2" t="n"/>
      <c r="BL54" s="2" t="n"/>
      <c r="BM54" s="2" t="n"/>
      <c r="BN54" s="2" t="n"/>
      <c r="BO54" s="2" t="n"/>
      <c r="BP54" s="141" t="n"/>
      <c r="BV54" s="142" t="n"/>
      <c r="DU54" s="142" t="n"/>
      <c r="DV54" s="2" t="n"/>
      <c r="DW54" s="2" t="n"/>
      <c r="DX54" s="2" t="n"/>
      <c r="DY54" s="2" t="n"/>
      <c r="DZ54" s="2" t="n"/>
      <c r="EA54" s="2" t="n"/>
      <c r="EB54" s="2" t="n"/>
      <c r="EC54" s="2" t="n"/>
    </row>
    <row r="55" ht="6.75" customHeight="1" s="118">
      <c r="A55" s="2" t="n"/>
      <c r="B55" s="2" t="n"/>
      <c r="C55" s="2" t="n"/>
      <c r="D55" s="2" t="n"/>
      <c r="E55" s="141" t="n"/>
      <c r="K55" s="142" t="n"/>
      <c r="L55" s="36" t="n"/>
      <c r="M55" s="19" t="n"/>
      <c r="N55" s="19" t="n"/>
      <c r="O55" s="19" t="n"/>
      <c r="P55" s="177">
        <f>設定!$B$6</f>
        <v/>
      </c>
      <c r="S55" s="11" t="n"/>
      <c r="T55" s="11" t="n"/>
      <c r="U55" s="177">
        <f>設定!$B$7</f>
        <v/>
      </c>
      <c r="W55" s="11" t="n"/>
      <c r="X55" s="12" t="n"/>
      <c r="Y55" s="141" t="n"/>
      <c r="BI55" s="142" t="n"/>
      <c r="BJ55" s="2" t="n"/>
      <c r="BK55" s="2" t="n"/>
      <c r="BL55" s="2" t="n"/>
      <c r="BM55" s="2" t="n"/>
      <c r="BN55" s="2" t="n"/>
      <c r="BO55" s="2" t="n"/>
      <c r="BP55" s="141" t="n"/>
      <c r="BV55" s="142" t="n"/>
      <c r="DU55" s="142" t="n"/>
      <c r="DV55" s="2" t="n"/>
      <c r="DW55" s="2" t="n"/>
      <c r="DX55" s="2" t="n"/>
      <c r="DY55" s="2" t="n"/>
      <c r="DZ55" s="2" t="n"/>
      <c r="EA55" s="2" t="n"/>
      <c r="EB55" s="2" t="n"/>
      <c r="EC55" s="2" t="n"/>
    </row>
    <row r="56" ht="6.75" customHeight="1" s="118">
      <c r="A56" s="2" t="n"/>
      <c r="B56" s="2" t="n"/>
      <c r="C56" s="2" t="n"/>
      <c r="D56" s="2" t="n"/>
      <c r="E56" s="141" t="n"/>
      <c r="K56" s="142" t="n"/>
      <c r="L56" s="92" t="inlineStr">
        <is>
          <t>令和</t>
        </is>
      </c>
      <c r="S56" s="52" t="inlineStr">
        <is>
          <t>年</t>
        </is>
      </c>
      <c r="W56" s="53" t="inlineStr">
        <is>
          <t>月</t>
        </is>
      </c>
      <c r="X56" s="142" t="n"/>
      <c r="Y56" s="141" t="n"/>
      <c r="BI56" s="142" t="n"/>
      <c r="BJ56" s="2" t="n"/>
      <c r="BK56" s="2" t="n"/>
      <c r="BL56" s="2" t="n"/>
      <c r="BM56" s="2" t="n"/>
      <c r="BN56" s="2" t="n"/>
      <c r="BO56" s="2" t="n"/>
      <c r="BP56" s="141" t="n"/>
      <c r="BV56" s="142" t="n"/>
      <c r="DU56" s="142" t="n"/>
      <c r="DV56" s="2" t="n"/>
      <c r="DW56" s="2" t="n"/>
      <c r="DX56" s="2" t="n"/>
      <c r="DY56" s="2" t="n"/>
      <c r="DZ56" s="2" t="n"/>
      <c r="EA56" s="2" t="n"/>
      <c r="EB56" s="2" t="n"/>
      <c r="EC56" s="2" t="n"/>
    </row>
    <row r="57" ht="6.75" customHeight="1" s="118">
      <c r="A57" s="2" t="n"/>
      <c r="B57" s="2" t="n"/>
      <c r="C57" s="2" t="n"/>
      <c r="D57" s="2" t="n"/>
      <c r="E57" s="141" t="n"/>
      <c r="K57" s="142" t="n"/>
      <c r="L57" s="141" t="n"/>
      <c r="X57" s="142" t="n"/>
      <c r="Y57" s="141" t="n"/>
      <c r="AW57" s="75" t="inlineStr">
        <is>
          <t>卒業</t>
        </is>
      </c>
      <c r="BI57" s="142" t="n"/>
      <c r="BJ57" s="2" t="n"/>
      <c r="BK57" s="2" t="n"/>
      <c r="BL57" s="2" t="n"/>
      <c r="BM57" s="2" t="n"/>
      <c r="BN57" s="2" t="n"/>
      <c r="BO57" s="2" t="n"/>
      <c r="BP57" s="141" t="n"/>
      <c r="BV57" s="142" t="n"/>
      <c r="DU57" s="142" t="n"/>
      <c r="DV57" s="2" t="n"/>
      <c r="DW57" s="2" t="n"/>
      <c r="DX57" s="2" t="n"/>
      <c r="DY57" s="2" t="n"/>
      <c r="DZ57" s="2" t="n"/>
      <c r="EA57" s="2" t="n"/>
      <c r="EB57" s="2" t="n"/>
      <c r="EC57" s="2" t="n"/>
    </row>
    <row r="58" ht="6.75" customHeight="1" s="118">
      <c r="A58" s="2" t="n"/>
      <c r="B58" s="2" t="n"/>
      <c r="C58" s="2" t="n"/>
      <c r="D58" s="2" t="n"/>
      <c r="E58" s="141" t="n"/>
      <c r="K58" s="142" t="n"/>
      <c r="L58" s="36" t="n"/>
      <c r="M58" s="19" t="n"/>
      <c r="N58" s="19" t="n"/>
      <c r="O58" s="19" t="n"/>
      <c r="P58" s="19" t="n"/>
      <c r="Q58" s="19" t="n"/>
      <c r="R58" s="19" t="n"/>
      <c r="S58" s="19" t="n"/>
      <c r="T58" s="19" t="n"/>
      <c r="U58" s="19" t="n"/>
      <c r="V58" s="19" t="n"/>
      <c r="W58" s="19" t="n"/>
      <c r="X58" s="37" t="n"/>
      <c r="Y58" s="141" t="n"/>
      <c r="BI58" s="142" t="n"/>
      <c r="BJ58" s="2" t="n"/>
      <c r="BK58" s="2" t="n"/>
      <c r="BL58" s="2" t="n"/>
      <c r="BM58" s="2" t="n"/>
      <c r="BN58" s="2" t="n"/>
      <c r="BO58" s="2" t="n"/>
      <c r="BP58" s="141" t="n"/>
      <c r="BV58" s="142" t="n"/>
      <c r="DU58" s="142" t="n"/>
      <c r="DV58" s="2" t="n"/>
      <c r="DW58" s="2" t="n"/>
      <c r="DX58" s="2" t="n"/>
      <c r="DY58" s="2" t="n"/>
      <c r="DZ58" s="2" t="n"/>
      <c r="EA58" s="2" t="n"/>
      <c r="EB58" s="2" t="n"/>
      <c r="EC58" s="2" t="n"/>
    </row>
    <row r="59" ht="6.75" customHeight="1" s="118">
      <c r="A59" s="2" t="n"/>
      <c r="B59" s="2" t="n"/>
      <c r="C59" s="2" t="n"/>
      <c r="D59" s="2" t="n"/>
      <c r="E59" s="141" t="n"/>
      <c r="K59" s="142" t="n"/>
      <c r="L59" s="36" t="n"/>
      <c r="M59" s="19" t="n"/>
      <c r="N59" s="19" t="n"/>
      <c r="O59" s="19" t="n"/>
      <c r="P59" s="19" t="n"/>
      <c r="Q59" s="19" t="n"/>
      <c r="R59" s="19" t="n"/>
      <c r="S59" s="19" t="n"/>
      <c r="T59" s="19" t="n"/>
      <c r="U59" s="19" t="n"/>
      <c r="V59" s="19" t="n"/>
      <c r="W59" s="19" t="n"/>
      <c r="X59" s="37" t="n"/>
      <c r="Y59" s="141" t="n"/>
      <c r="BI59" s="142" t="n"/>
      <c r="BJ59" s="2" t="n"/>
      <c r="BK59" s="2" t="n"/>
      <c r="BL59" s="2" t="n"/>
      <c r="BM59" s="2" t="n"/>
      <c r="BN59" s="2" t="n"/>
      <c r="BO59" s="2" t="n"/>
      <c r="BP59" s="141" t="n"/>
      <c r="BV59" s="142" t="n"/>
      <c r="DU59" s="142" t="n"/>
      <c r="DV59" s="2" t="n"/>
      <c r="DW59" s="2" t="n"/>
      <c r="DX59" s="2" t="n"/>
      <c r="DY59" s="2" t="n"/>
      <c r="DZ59" s="2" t="n"/>
      <c r="EA59" s="2" t="n"/>
      <c r="EB59" s="2" t="n"/>
      <c r="EC59" s="2" t="n"/>
    </row>
    <row r="60" ht="6.75" customHeight="1" s="118">
      <c r="A60" s="2" t="n"/>
      <c r="B60" s="2" t="n"/>
      <c r="C60" s="2" t="n"/>
      <c r="D60" s="2" t="n"/>
      <c r="E60" s="144" t="n"/>
      <c r="F60" s="145" t="n"/>
      <c r="G60" s="145" t="n"/>
      <c r="H60" s="145" t="n"/>
      <c r="I60" s="145" t="n"/>
      <c r="J60" s="145" t="n"/>
      <c r="K60" s="146"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5" t="n"/>
      <c r="AX60" s="145" t="n"/>
      <c r="AY60" s="145" t="n"/>
      <c r="AZ60" s="145" t="n"/>
      <c r="BA60" s="145" t="n"/>
      <c r="BB60" s="145" t="n"/>
      <c r="BC60" s="145" t="n"/>
      <c r="BD60" s="145" t="n"/>
      <c r="BE60" s="145" t="n"/>
      <c r="BF60" s="145" t="n"/>
      <c r="BG60" s="145" t="n"/>
      <c r="BH60" s="145" t="n"/>
      <c r="BI60" s="146" t="n"/>
      <c r="BJ60" s="2" t="n"/>
      <c r="BK60" s="2" t="n"/>
      <c r="BL60" s="2" t="n"/>
      <c r="BM60" s="2" t="n"/>
      <c r="BN60" s="2" t="n"/>
      <c r="BO60" s="2" t="n"/>
      <c r="BP60" s="141" t="n"/>
      <c r="BV60" s="142" t="n"/>
      <c r="DU60" s="142"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8" t="n"/>
      <c r="U61" s="17" t="n"/>
      <c r="V61" s="17" t="n"/>
      <c r="W61" s="76" t="n"/>
      <c r="X61" s="138"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41" t="n"/>
      <c r="BV61" s="142" t="n"/>
      <c r="DU61" s="142"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41" t="n"/>
      <c r="BV62" s="142" t="n"/>
      <c r="DU62" s="142"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41" t="n"/>
      <c r="BV63" s="142" t="n"/>
      <c r="DU63" s="142" t="n"/>
      <c r="DV63" s="2" t="n"/>
      <c r="DW63" s="2" t="n"/>
      <c r="DX63" s="2" t="n"/>
      <c r="DY63" s="2" t="n"/>
      <c r="DZ63" s="2" t="n"/>
      <c r="EA63" s="2" t="n"/>
      <c r="EB63" s="2" t="n"/>
      <c r="EC63" s="2" t="n"/>
    </row>
    <row r="64" ht="6.75" customHeight="1" s="118">
      <c r="A64" s="2" t="n"/>
      <c r="B64" s="2" t="n"/>
      <c r="C64" s="2" t="n"/>
      <c r="D64" s="2" t="n"/>
      <c r="E64" s="178" t="inlineStr">
        <is>
          <t>職　歴</t>
        </is>
      </c>
      <c r="K64" s="142" t="n"/>
      <c r="L64" s="54" t="inlineStr">
        <is>
          <t>平成</t>
        </is>
      </c>
      <c r="M64" s="138" t="n"/>
      <c r="N64" s="138" t="n"/>
      <c r="O64" s="138" t="n"/>
      <c r="P64" s="19" t="n"/>
      <c r="Q64" s="19" t="n"/>
      <c r="R64" s="19" t="n"/>
      <c r="S64" s="19" t="n"/>
      <c r="T64" s="19" t="n"/>
      <c r="U64" s="19" t="n"/>
      <c r="V64" s="19" t="n"/>
      <c r="W64" s="19" t="n"/>
      <c r="X64" s="37" t="n"/>
      <c r="Y64" s="169">
        <f>計算!$AD$4</f>
        <v/>
      </c>
      <c r="BI64" s="142" t="n"/>
      <c r="BJ64" s="2" t="n"/>
      <c r="BK64" s="2" t="n"/>
      <c r="BL64" s="2" t="n"/>
      <c r="BM64" s="2" t="n"/>
      <c r="BN64" s="2" t="n"/>
      <c r="BO64" s="2" t="n"/>
      <c r="BP64" s="141" t="n"/>
      <c r="BV64" s="142" t="n"/>
      <c r="DU64" s="142" t="n"/>
      <c r="DV64" s="2" t="n"/>
      <c r="DW64" s="2" t="n"/>
      <c r="DX64" s="2" t="n"/>
      <c r="DY64" s="2" t="n"/>
      <c r="DZ64" s="2" t="n"/>
      <c r="EA64" s="2" t="n"/>
      <c r="EB64" s="2" t="n"/>
      <c r="EC64" s="2" t="n"/>
    </row>
    <row r="65" ht="6.75" customHeight="1" s="118">
      <c r="A65" s="2" t="n"/>
      <c r="B65" s="2" t="n"/>
      <c r="C65" s="2" t="n"/>
      <c r="D65" s="2" t="n"/>
      <c r="E65" s="141" t="n"/>
      <c r="K65" s="142" t="n"/>
      <c r="L65" s="141" t="n"/>
      <c r="P65" s="19" t="n"/>
      <c r="Q65" s="19" t="n"/>
      <c r="R65" s="19" t="n"/>
      <c r="S65" s="19" t="n"/>
      <c r="T65" s="19" t="n"/>
      <c r="U65" s="19" t="n"/>
      <c r="V65" s="19" t="n"/>
      <c r="W65" s="19" t="n"/>
      <c r="X65" s="37" t="n"/>
      <c r="Y65" s="141" t="n"/>
      <c r="BI65" s="142" t="n"/>
      <c r="BJ65" s="2" t="n"/>
      <c r="BK65" s="2" t="n"/>
      <c r="BL65" s="2" t="n"/>
      <c r="BM65" s="2" t="n"/>
      <c r="BN65" s="2" t="n"/>
      <c r="BO65" s="2" t="n"/>
      <c r="BP65" s="141" t="n"/>
      <c r="BV65" s="142" t="n"/>
      <c r="DU65" s="142" t="n"/>
      <c r="DV65" s="2" t="n"/>
      <c r="DW65" s="2" t="n"/>
      <c r="DX65" s="2" t="n"/>
      <c r="DY65" s="2" t="n"/>
      <c r="DZ65" s="2" t="n"/>
      <c r="EA65" s="2" t="n"/>
      <c r="EB65" s="2" t="n"/>
      <c r="EC65" s="2" t="n"/>
    </row>
    <row r="66" ht="6.75" customHeight="1" s="118">
      <c r="A66" s="2" t="n"/>
      <c r="B66" s="2" t="n"/>
      <c r="C66" s="2" t="n"/>
      <c r="D66" s="2" t="n"/>
      <c r="E66" s="141" t="n"/>
      <c r="K66" s="142" t="n"/>
      <c r="L66" s="141" t="n"/>
      <c r="P66" s="177">
        <f>計算!$AB$4</f>
        <v/>
      </c>
      <c r="S66" s="52" t="inlineStr">
        <is>
          <t>年</t>
        </is>
      </c>
      <c r="U66" s="177">
        <f>計算!$AC$4</f>
        <v/>
      </c>
      <c r="W66" s="53" t="inlineStr">
        <is>
          <t>月</t>
        </is>
      </c>
      <c r="X66" s="142" t="n"/>
      <c r="Y66" s="141" t="n"/>
      <c r="BI66" s="142" t="n"/>
      <c r="BJ66" s="2" t="n"/>
      <c r="BK66" s="2" t="n"/>
      <c r="BL66" s="2" t="n"/>
      <c r="BM66" s="2" t="n"/>
      <c r="BN66" s="2" t="n"/>
      <c r="BO66" s="2" t="n"/>
      <c r="BP66" s="141" t="n"/>
      <c r="BV66" s="142" t="n"/>
      <c r="DU66" s="142" t="n"/>
      <c r="DV66" s="2" t="n"/>
      <c r="DW66" s="2" t="n"/>
      <c r="DX66" s="2" t="n"/>
      <c r="DY66" s="2" t="n"/>
      <c r="DZ66" s="2" t="n"/>
      <c r="EA66" s="2" t="n"/>
      <c r="EB66" s="2" t="n"/>
      <c r="EC66" s="2" t="n"/>
    </row>
    <row r="67" ht="6.75" customHeight="1" s="118">
      <c r="A67" s="2" t="n"/>
      <c r="B67" s="2" t="n"/>
      <c r="C67" s="2" t="n"/>
      <c r="D67" s="2" t="n"/>
      <c r="E67" s="141" t="n"/>
      <c r="K67" s="142" t="n"/>
      <c r="L67" s="49" t="inlineStr">
        <is>
          <t>令和</t>
        </is>
      </c>
      <c r="X67" s="142" t="n"/>
      <c r="Y67" s="141" t="n"/>
      <c r="BI67" s="142" t="n"/>
      <c r="BJ67" s="2" t="n"/>
      <c r="BK67" s="2" t="n"/>
      <c r="BL67" s="2" t="n"/>
      <c r="BM67" s="2" t="n"/>
      <c r="BN67" s="2" t="n"/>
      <c r="BO67" s="2" t="n"/>
      <c r="BP67" s="141" t="n"/>
      <c r="BV67" s="142" t="n"/>
      <c r="DU67" s="142" t="n"/>
      <c r="DV67" s="2" t="n"/>
      <c r="DW67" s="2" t="n"/>
      <c r="DX67" s="2" t="n"/>
      <c r="DY67" s="2" t="n"/>
      <c r="DZ67" s="2" t="n"/>
      <c r="EA67" s="2" t="n"/>
      <c r="EB67" s="2" t="n"/>
      <c r="EC67" s="2" t="n"/>
    </row>
    <row r="68" ht="6.75" customHeight="1" s="118">
      <c r="A68" s="2" t="n"/>
      <c r="B68" s="2" t="n"/>
      <c r="C68" s="2" t="n"/>
      <c r="D68" s="2" t="n"/>
      <c r="E68" s="141" t="n"/>
      <c r="K68" s="142" t="n"/>
      <c r="L68" s="141" t="n"/>
      <c r="P68" s="19" t="n"/>
      <c r="Q68" s="19" t="n"/>
      <c r="R68" s="19" t="n"/>
      <c r="S68" s="19" t="n"/>
      <c r="T68" s="19" t="n"/>
      <c r="U68" s="19" t="n"/>
      <c r="V68" s="19" t="n"/>
      <c r="W68" s="19" t="n"/>
      <c r="X68" s="37" t="n"/>
      <c r="Y68" s="141" t="n"/>
      <c r="BI68" s="142" t="n"/>
      <c r="BJ68" s="2" t="n"/>
      <c r="BK68" s="2" t="n"/>
      <c r="BL68" s="2" t="n"/>
      <c r="BM68" s="2" t="n"/>
      <c r="BN68" s="2" t="n"/>
      <c r="BO68" s="2" t="n"/>
      <c r="BP68" s="141" t="n"/>
      <c r="BV68" s="142" t="n"/>
      <c r="DU68" s="142" t="n"/>
      <c r="DV68" s="2" t="n"/>
      <c r="DW68" s="2" t="n"/>
      <c r="DX68" s="2" t="n"/>
      <c r="DY68" s="2" t="n"/>
      <c r="DZ68" s="2" t="n"/>
      <c r="EA68" s="2" t="n"/>
      <c r="EB68" s="2" t="n"/>
      <c r="EC68" s="2" t="n"/>
    </row>
    <row r="69" ht="5.25" customHeight="1" s="118">
      <c r="A69" s="2" t="n"/>
      <c r="B69" s="2" t="n"/>
      <c r="C69" s="2" t="n"/>
      <c r="D69" s="2" t="n"/>
      <c r="E69" s="141" t="n"/>
      <c r="K69" s="142" t="n"/>
      <c r="L69" s="144" t="n"/>
      <c r="M69" s="145" t="n"/>
      <c r="N69" s="145" t="n"/>
      <c r="O69" s="145" t="n"/>
      <c r="P69" s="20" t="n"/>
      <c r="Q69" s="20" t="n"/>
      <c r="R69" s="20" t="n"/>
      <c r="S69" s="20" t="n"/>
      <c r="T69" s="20" t="n"/>
      <c r="U69" s="20" t="n"/>
      <c r="V69" s="20" t="n"/>
      <c r="W69" s="20" t="n"/>
      <c r="X69" s="39" t="n"/>
      <c r="Y69" s="144" t="n"/>
      <c r="Z69" s="145" t="n"/>
      <c r="AA69" s="145" t="n"/>
      <c r="AB69" s="145" t="n"/>
      <c r="AC69" s="145" t="n"/>
      <c r="AD69" s="145" t="n"/>
      <c r="AE69" s="145" t="n"/>
      <c r="AF69" s="145" t="n"/>
      <c r="AG69" s="145" t="n"/>
      <c r="AH69" s="145" t="n"/>
      <c r="AI69" s="145" t="n"/>
      <c r="AJ69" s="145" t="n"/>
      <c r="AK69" s="145" t="n"/>
      <c r="AL69" s="145" t="n"/>
      <c r="AM69" s="145" t="n"/>
      <c r="AN69" s="145" t="n"/>
      <c r="AO69" s="145" t="n"/>
      <c r="AP69" s="145" t="n"/>
      <c r="AQ69" s="145" t="n"/>
      <c r="AR69" s="145" t="n"/>
      <c r="AS69" s="145" t="n"/>
      <c r="AT69" s="145" t="n"/>
      <c r="AU69" s="145" t="n"/>
      <c r="AV69" s="145" t="n"/>
      <c r="AW69" s="145" t="n"/>
      <c r="AX69" s="145" t="n"/>
      <c r="AY69" s="145" t="n"/>
      <c r="AZ69" s="145" t="n"/>
      <c r="BA69" s="145" t="n"/>
      <c r="BB69" s="145" t="n"/>
      <c r="BC69" s="145" t="n"/>
      <c r="BD69" s="145" t="n"/>
      <c r="BE69" s="145" t="n"/>
      <c r="BF69" s="145" t="n"/>
      <c r="BG69" s="145" t="n"/>
      <c r="BH69" s="145" t="n"/>
      <c r="BI69" s="146" t="n"/>
      <c r="BJ69" s="2" t="n"/>
      <c r="BK69" s="2" t="n"/>
      <c r="BL69" s="2" t="n"/>
      <c r="BM69" s="2" t="n"/>
      <c r="BN69" s="2" t="n"/>
      <c r="BO69" s="2" t="n"/>
      <c r="BP69" s="141" t="n"/>
      <c r="BV69" s="142" t="n"/>
      <c r="DU69" s="142" t="n"/>
      <c r="DV69" s="2" t="n"/>
      <c r="DW69" s="2" t="n"/>
      <c r="DX69" s="2" t="n"/>
      <c r="DY69" s="2" t="n"/>
      <c r="DZ69" s="2" t="n"/>
      <c r="EA69" s="2" t="n"/>
      <c r="EB69" s="2" t="n"/>
      <c r="EC69" s="2" t="n"/>
    </row>
    <row r="70" ht="6.75" customHeight="1" s="118">
      <c r="A70" s="2" t="n"/>
      <c r="B70" s="2" t="n"/>
      <c r="C70" s="2" t="n"/>
      <c r="D70" s="2" t="n"/>
      <c r="E70" s="141" t="n"/>
      <c r="K70" s="142" t="n"/>
      <c r="L70" s="54" t="inlineStr">
        <is>
          <t>平成</t>
        </is>
      </c>
      <c r="M70" s="138" t="n"/>
      <c r="N70" s="138" t="n"/>
      <c r="O70" s="138" t="n"/>
      <c r="P70" s="18" t="n"/>
      <c r="Q70" s="18" t="n"/>
      <c r="R70" s="18" t="n"/>
      <c r="S70" s="18" t="n"/>
      <c r="T70" s="18" t="n"/>
      <c r="U70" s="18" t="n"/>
      <c r="V70" s="18" t="n"/>
      <c r="W70" s="18" t="n"/>
      <c r="X70" s="35" t="n"/>
      <c r="Y70" s="169">
        <f>計算!$AG$4</f>
        <v/>
      </c>
      <c r="BI70" s="142" t="n"/>
      <c r="BJ70" s="2" t="n"/>
      <c r="BK70" s="2" t="n"/>
      <c r="BL70" s="2" t="n"/>
      <c r="BM70" s="2" t="n"/>
      <c r="BN70" s="2" t="n"/>
      <c r="BO70" s="2" t="n"/>
      <c r="BP70" s="141" t="n"/>
      <c r="BV70" s="142" t="n"/>
      <c r="DU70" s="142" t="n"/>
      <c r="DV70" s="2" t="n"/>
      <c r="DW70" s="2" t="n"/>
      <c r="DX70" s="2" t="n"/>
      <c r="DY70" s="2" t="n"/>
      <c r="DZ70" s="2" t="n"/>
      <c r="EA70" s="2" t="n"/>
      <c r="EB70" s="2" t="n"/>
      <c r="EC70" s="2" t="n"/>
    </row>
    <row r="71" ht="6.75" customHeight="1" s="118">
      <c r="A71" s="2" t="n"/>
      <c r="B71" s="2" t="n"/>
      <c r="C71" s="2" t="n"/>
      <c r="D71" s="2" t="n"/>
      <c r="E71" s="141" t="n"/>
      <c r="K71" s="142" t="n"/>
      <c r="L71" s="141" t="n"/>
      <c r="P71" s="19" t="n"/>
      <c r="Q71" s="19" t="n"/>
      <c r="R71" s="19" t="n"/>
      <c r="S71" s="19" t="n"/>
      <c r="T71" s="19" t="n"/>
      <c r="U71" s="19" t="n"/>
      <c r="V71" s="19" t="n"/>
      <c r="W71" s="19" t="n"/>
      <c r="X71" s="37" t="n"/>
      <c r="Y71" s="141" t="n"/>
      <c r="BI71" s="142" t="n"/>
      <c r="BJ71" s="2" t="n"/>
      <c r="BK71" s="2" t="n"/>
      <c r="BL71" s="2" t="n"/>
      <c r="BM71" s="2" t="n"/>
      <c r="BN71" s="2" t="n"/>
      <c r="BO71" s="2" t="n"/>
      <c r="BP71" s="141" t="n"/>
      <c r="BV71" s="142" t="n"/>
      <c r="DU71" s="142" t="n"/>
      <c r="DV71" s="2" t="n"/>
      <c r="DW71" s="2" t="n"/>
      <c r="DX71" s="2" t="n"/>
      <c r="DY71" s="2" t="n"/>
      <c r="DZ71" s="2" t="n"/>
      <c r="EA71" s="2" t="n"/>
      <c r="EB71" s="2" t="n"/>
      <c r="EC71" s="2" t="n"/>
    </row>
    <row r="72" ht="6.75" customHeight="1" s="118">
      <c r="A72" s="2" t="n"/>
      <c r="B72" s="2" t="n"/>
      <c r="C72" s="2" t="n"/>
      <c r="D72" s="2" t="n"/>
      <c r="E72" s="141" t="n"/>
      <c r="K72" s="142" t="n"/>
      <c r="L72" s="141" t="n"/>
      <c r="P72" s="177">
        <f>計算!$AE$4</f>
        <v/>
      </c>
      <c r="S72" s="52" t="inlineStr">
        <is>
          <t>年</t>
        </is>
      </c>
      <c r="U72" s="177">
        <f>計算!$AF$4</f>
        <v/>
      </c>
      <c r="W72" s="53" t="inlineStr">
        <is>
          <t>月</t>
        </is>
      </c>
      <c r="X72" s="142" t="n"/>
      <c r="Y72" s="141" t="n"/>
      <c r="BI72" s="142" t="n"/>
      <c r="BJ72" s="2" t="n"/>
      <c r="BK72" s="2" t="n"/>
      <c r="BL72" s="2" t="n"/>
      <c r="BM72" s="2" t="n"/>
      <c r="BN72" s="2" t="n"/>
      <c r="BO72" s="2" t="n"/>
      <c r="BP72" s="141" t="n"/>
      <c r="BV72" s="142" t="n"/>
      <c r="DU72" s="142" t="n"/>
      <c r="DV72" s="2" t="n"/>
      <c r="DW72" s="2" t="n"/>
      <c r="DX72" s="2" t="n"/>
      <c r="DY72" s="2" t="n"/>
      <c r="DZ72" s="2" t="n"/>
      <c r="EA72" s="2" t="n"/>
      <c r="EB72" s="2" t="n"/>
      <c r="EC72" s="2" t="n"/>
    </row>
    <row r="73" ht="6.75" customHeight="1" s="118">
      <c r="A73" s="2" t="n"/>
      <c r="B73" s="2" t="n"/>
      <c r="C73" s="2" t="n"/>
      <c r="D73" s="2" t="n"/>
      <c r="E73" s="141" t="n"/>
      <c r="K73" s="142" t="n"/>
      <c r="L73" s="49" t="inlineStr">
        <is>
          <t>令和</t>
        </is>
      </c>
      <c r="X73" s="142" t="n"/>
      <c r="Y73" s="141" t="n"/>
      <c r="BI73" s="142" t="n"/>
      <c r="BJ73" s="2" t="n"/>
      <c r="BK73" s="2" t="n"/>
      <c r="BL73" s="2" t="n"/>
      <c r="BM73" s="2" t="n"/>
      <c r="BN73" s="2" t="n"/>
      <c r="BO73" s="2" t="n"/>
      <c r="BP73" s="141" t="n"/>
      <c r="BV73" s="142" t="n"/>
      <c r="DU73" s="142" t="n"/>
      <c r="DV73" s="2" t="n"/>
      <c r="DW73" s="2" t="n"/>
      <c r="DX73" s="2" t="n"/>
      <c r="DY73" s="2" t="n"/>
      <c r="DZ73" s="2" t="n"/>
      <c r="EA73" s="2" t="n"/>
      <c r="EB73" s="2" t="n"/>
      <c r="EC73" s="2" t="n"/>
    </row>
    <row r="74" ht="6.75" customHeight="1" s="118">
      <c r="A74" s="2" t="n"/>
      <c r="B74" s="2" t="n"/>
      <c r="C74" s="2" t="n"/>
      <c r="D74" s="2" t="n"/>
      <c r="E74" s="141" t="n"/>
      <c r="K74" s="142" t="n"/>
      <c r="L74" s="141" t="n"/>
      <c r="P74" s="19" t="n"/>
      <c r="Q74" s="19" t="n"/>
      <c r="R74" s="19" t="n"/>
      <c r="S74" s="19" t="n"/>
      <c r="T74" s="19" t="n"/>
      <c r="U74" s="19" t="n"/>
      <c r="V74" s="19" t="n"/>
      <c r="W74" s="19" t="n"/>
      <c r="X74" s="37" t="n"/>
      <c r="Y74" s="141" t="n"/>
      <c r="BI74" s="142" t="n"/>
      <c r="BJ74" s="2" t="n"/>
      <c r="BK74" s="2" t="n"/>
      <c r="BL74" s="2" t="n"/>
      <c r="BM74" s="2" t="n"/>
      <c r="BN74" s="2" t="n"/>
      <c r="BO74" s="2" t="n"/>
      <c r="BP74" s="141" t="n"/>
      <c r="BU74" s="43" t="n"/>
      <c r="BV74" s="44" t="n"/>
      <c r="DU74" s="142" t="n"/>
      <c r="DV74" s="2" t="n"/>
      <c r="DW74" s="2" t="n"/>
      <c r="DX74" s="2" t="n"/>
      <c r="DY74" s="2" t="n"/>
      <c r="DZ74" s="2" t="n"/>
      <c r="EA74" s="2" t="n"/>
      <c r="EB74" s="2" t="n"/>
      <c r="EC74" s="2" t="n"/>
    </row>
    <row r="75" ht="4.5" customHeight="1" s="118">
      <c r="A75" s="2" t="n"/>
      <c r="B75" s="2" t="n"/>
      <c r="C75" s="2" t="n"/>
      <c r="D75" s="2" t="n"/>
      <c r="E75" s="141" t="n"/>
      <c r="K75" s="142" t="n"/>
      <c r="L75" s="144" t="n"/>
      <c r="M75" s="145" t="n"/>
      <c r="N75" s="145" t="n"/>
      <c r="O75" s="145" t="n"/>
      <c r="P75" s="20" t="n"/>
      <c r="Q75" s="20" t="n"/>
      <c r="R75" s="20" t="n"/>
      <c r="S75" s="20" t="n"/>
      <c r="T75" s="20" t="n"/>
      <c r="U75" s="20" t="n"/>
      <c r="V75" s="20" t="n"/>
      <c r="W75" s="20" t="n"/>
      <c r="X75" s="39" t="n"/>
      <c r="Y75" s="144" t="n"/>
      <c r="Z75" s="145" t="n"/>
      <c r="AA75" s="145" t="n"/>
      <c r="AB75" s="145" t="n"/>
      <c r="AC75" s="145" t="n"/>
      <c r="AD75" s="145" t="n"/>
      <c r="AE75" s="145" t="n"/>
      <c r="AF75" s="145" t="n"/>
      <c r="AG75" s="145" t="n"/>
      <c r="AH75" s="145" t="n"/>
      <c r="AI75" s="145" t="n"/>
      <c r="AJ75" s="145" t="n"/>
      <c r="AK75" s="145" t="n"/>
      <c r="AL75" s="145" t="n"/>
      <c r="AM75" s="145" t="n"/>
      <c r="AN75" s="145" t="n"/>
      <c r="AO75" s="145" t="n"/>
      <c r="AP75" s="145" t="n"/>
      <c r="AQ75" s="145" t="n"/>
      <c r="AR75" s="145" t="n"/>
      <c r="AS75" s="145" t="n"/>
      <c r="AT75" s="145" t="n"/>
      <c r="AU75" s="145" t="n"/>
      <c r="AV75" s="145" t="n"/>
      <c r="AW75" s="145" t="n"/>
      <c r="AX75" s="145" t="n"/>
      <c r="AY75" s="145" t="n"/>
      <c r="AZ75" s="145" t="n"/>
      <c r="BA75" s="145" t="n"/>
      <c r="BB75" s="145" t="n"/>
      <c r="BC75" s="145" t="n"/>
      <c r="BD75" s="145" t="n"/>
      <c r="BE75" s="145" t="n"/>
      <c r="BF75" s="145" t="n"/>
      <c r="BG75" s="145" t="n"/>
      <c r="BH75" s="145" t="n"/>
      <c r="BI75" s="146" t="n"/>
      <c r="BJ75" s="2" t="n"/>
      <c r="BK75" s="2" t="n"/>
      <c r="BL75" s="2" t="n"/>
      <c r="BM75" s="2" t="n"/>
      <c r="BN75" s="2" t="n"/>
      <c r="BO75" s="2" t="n"/>
      <c r="BP75" s="144" t="n"/>
      <c r="BQ75" s="145" t="n"/>
      <c r="BR75" s="145" t="n"/>
      <c r="BS75" s="145" t="n"/>
      <c r="BT75" s="145" t="n"/>
      <c r="BU75" s="42" t="n"/>
      <c r="BV75" s="45" t="n"/>
      <c r="BW75" s="145" t="n"/>
      <c r="BX75" s="145" t="n"/>
      <c r="BY75" s="145" t="n"/>
      <c r="BZ75" s="145" t="n"/>
      <c r="CA75" s="145" t="n"/>
      <c r="CB75" s="145" t="n"/>
      <c r="CC75" s="145" t="n"/>
      <c r="CD75" s="145" t="n"/>
      <c r="CE75" s="145" t="n"/>
      <c r="CF75" s="145" t="n"/>
      <c r="CG75" s="145" t="n"/>
      <c r="CH75" s="145" t="n"/>
      <c r="CI75" s="145" t="n"/>
      <c r="CJ75" s="145" t="n"/>
      <c r="CK75" s="145" t="n"/>
      <c r="CL75" s="145" t="n"/>
      <c r="CM75" s="145" t="n"/>
      <c r="CN75" s="145" t="n"/>
      <c r="CO75" s="145" t="n"/>
      <c r="CP75" s="145" t="n"/>
      <c r="CQ75" s="145" t="n"/>
      <c r="CR75" s="145" t="n"/>
      <c r="CS75" s="145" t="n"/>
      <c r="CT75" s="145" t="n"/>
      <c r="CU75" s="145" t="n"/>
      <c r="CV75" s="145" t="n"/>
      <c r="CW75" s="145" t="n"/>
      <c r="CX75" s="145" t="n"/>
      <c r="CY75" s="145" t="n"/>
      <c r="CZ75" s="145" t="n"/>
      <c r="DA75" s="145" t="n"/>
      <c r="DB75" s="145" t="n"/>
      <c r="DC75" s="145" t="n"/>
      <c r="DD75" s="145" t="n"/>
      <c r="DE75" s="145" t="n"/>
      <c r="DF75" s="145" t="n"/>
      <c r="DG75" s="145" t="n"/>
      <c r="DH75" s="145" t="n"/>
      <c r="DI75" s="145" t="n"/>
      <c r="DJ75" s="145" t="n"/>
      <c r="DK75" s="145" t="n"/>
      <c r="DL75" s="145" t="n"/>
      <c r="DM75" s="145" t="n"/>
      <c r="DN75" s="145" t="n"/>
      <c r="DO75" s="145" t="n"/>
      <c r="DP75" s="145" t="n"/>
      <c r="DQ75" s="145" t="n"/>
      <c r="DR75" s="145" t="n"/>
      <c r="DS75" s="145" t="n"/>
      <c r="DT75" s="145" t="n"/>
      <c r="DU75" s="146" t="n"/>
      <c r="DV75" s="2" t="n"/>
      <c r="DW75" s="2" t="n"/>
      <c r="DX75" s="2" t="n"/>
      <c r="DY75" s="2" t="n"/>
      <c r="DZ75" s="2" t="n"/>
      <c r="EA75" s="2" t="n"/>
      <c r="EB75" s="2" t="n"/>
      <c r="EC75" s="2" t="n"/>
    </row>
    <row r="76" ht="6.75" customHeight="1" s="118">
      <c r="A76" s="2" t="n"/>
      <c r="B76" s="2" t="n"/>
      <c r="C76" s="2" t="n"/>
      <c r="D76" s="2" t="n"/>
      <c r="E76" s="141" t="n"/>
      <c r="K76" s="142" t="n"/>
      <c r="L76" s="54" t="inlineStr">
        <is>
          <t>平成</t>
        </is>
      </c>
      <c r="M76" s="138" t="n"/>
      <c r="N76" s="138" t="n"/>
      <c r="O76" s="138"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7" t="inlineStr">
        <is>
          <t>備　考</t>
        </is>
      </c>
      <c r="BQ76" s="138" t="n"/>
      <c r="BR76" s="138" t="n"/>
      <c r="BS76" s="138" t="n"/>
      <c r="BT76" s="138" t="n"/>
      <c r="BU76" s="138" t="n"/>
      <c r="BV76" s="139" t="n"/>
      <c r="BW76" s="174">
        <f>計算!$AA$4</f>
        <v/>
      </c>
      <c r="BX76" s="138" t="n"/>
      <c r="BY76" s="138" t="n"/>
      <c r="BZ76" s="138" t="n"/>
      <c r="CA76" s="138" t="n"/>
      <c r="CB76" s="138" t="n"/>
      <c r="CC76" s="138" t="n"/>
      <c r="CD76" s="138" t="n"/>
      <c r="CE76" s="138" t="n"/>
      <c r="CF76" s="138" t="n"/>
      <c r="CG76" s="138" t="n"/>
      <c r="CH76" s="138" t="n"/>
      <c r="CI76" s="138" t="n"/>
      <c r="CJ76" s="138" t="n"/>
      <c r="CK76" s="138" t="n"/>
      <c r="CL76" s="138" t="n"/>
      <c r="CM76" s="138" t="n"/>
      <c r="CN76" s="138" t="n"/>
      <c r="CO76" s="138" t="n"/>
      <c r="CP76" s="138" t="n"/>
      <c r="CQ76" s="138" t="n"/>
      <c r="CR76" s="138" t="n"/>
      <c r="CS76" s="138" t="n"/>
      <c r="CT76" s="138" t="n"/>
      <c r="CU76" s="138" t="n"/>
      <c r="CV76" s="138" t="n"/>
      <c r="CW76" s="138" t="n"/>
      <c r="CX76" s="138" t="n"/>
      <c r="CY76" s="138" t="n"/>
      <c r="CZ76" s="138" t="n"/>
      <c r="DA76" s="138" t="n"/>
      <c r="DB76" s="138" t="n"/>
      <c r="DC76" s="138" t="n"/>
      <c r="DD76" s="138" t="n"/>
      <c r="DE76" s="138" t="n"/>
      <c r="DF76" s="138" t="n"/>
      <c r="DG76" s="138" t="n"/>
      <c r="DH76" s="138" t="n"/>
      <c r="DI76" s="138" t="n"/>
      <c r="DJ76" s="138" t="n"/>
      <c r="DK76" s="138" t="n"/>
      <c r="DL76" s="138" t="n"/>
      <c r="DM76" s="138" t="n"/>
      <c r="DN76" s="138" t="n"/>
      <c r="DO76" s="138" t="n"/>
      <c r="DP76" s="138" t="n"/>
      <c r="DQ76" s="138" t="n"/>
      <c r="DR76" s="138" t="n"/>
      <c r="DS76" s="138" t="n"/>
      <c r="DT76" s="138" t="n"/>
      <c r="DU76" s="139" t="n"/>
      <c r="DV76" s="2" t="n"/>
      <c r="DW76" s="2" t="n"/>
      <c r="DX76" s="2" t="n"/>
      <c r="DY76" s="2" t="n"/>
      <c r="DZ76" s="2" t="n"/>
      <c r="EA76" s="2" t="n"/>
      <c r="EB76" s="2" t="n"/>
      <c r="EC76" s="2" t="n"/>
    </row>
    <row r="77" ht="6.75" customHeight="1" s="118">
      <c r="A77" s="2" t="n"/>
      <c r="B77" s="2" t="n"/>
      <c r="C77" s="2" t="n"/>
      <c r="D77" s="2" t="n"/>
      <c r="E77" s="141" t="n"/>
      <c r="K77" s="142" t="n"/>
      <c r="L77" s="141"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41" t="n"/>
      <c r="BV77" s="142" t="n"/>
      <c r="DU77" s="142" t="n"/>
      <c r="DV77" s="2" t="n"/>
      <c r="DW77" s="2" t="n"/>
      <c r="DX77" s="2" t="n"/>
      <c r="DY77" s="2" t="n"/>
      <c r="DZ77" s="2" t="n"/>
      <c r="EA77" s="2" t="n"/>
      <c r="EB77" s="2" t="n"/>
      <c r="EC77" s="2" t="n"/>
    </row>
    <row r="78" ht="6.75" customHeight="1" s="118">
      <c r="A78" s="2" t="n"/>
      <c r="B78" s="2" t="n"/>
      <c r="C78" s="2" t="n"/>
      <c r="D78" s="2" t="n"/>
      <c r="E78" s="141" t="n"/>
      <c r="K78" s="142" t="n"/>
      <c r="L78" s="141" t="n"/>
      <c r="P78" s="19" t="n"/>
      <c r="Q78" s="19" t="n"/>
      <c r="R78" s="19" t="n"/>
      <c r="S78" s="52" t="inlineStr">
        <is>
          <t>年</t>
        </is>
      </c>
      <c r="U78" s="11" t="n"/>
      <c r="V78" s="11" t="n"/>
      <c r="W78" s="53" t="inlineStr">
        <is>
          <t>月</t>
        </is>
      </c>
      <c r="X78" s="142"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41" t="n"/>
      <c r="BV78" s="142" t="n"/>
      <c r="DU78" s="142" t="n"/>
      <c r="DV78" s="2" t="n"/>
      <c r="DW78" s="2" t="n"/>
      <c r="DX78" s="2" t="n"/>
      <c r="DY78" s="2" t="n"/>
      <c r="DZ78" s="2" t="n"/>
      <c r="EA78" s="2" t="n"/>
      <c r="EB78" s="2" t="n"/>
      <c r="EC78" s="2" t="n"/>
    </row>
    <row r="79" ht="6.75" customHeight="1" s="118">
      <c r="A79" s="2" t="n"/>
      <c r="B79" s="2" t="n"/>
      <c r="C79" s="2" t="n"/>
      <c r="D79" s="2" t="n"/>
      <c r="E79" s="141" t="n"/>
      <c r="K79" s="142" t="n"/>
      <c r="L79" s="49" t="inlineStr">
        <is>
          <t>令和</t>
        </is>
      </c>
      <c r="P79" s="19" t="n"/>
      <c r="Q79" s="19" t="n"/>
      <c r="R79" s="19" t="n"/>
      <c r="U79" s="11" t="n"/>
      <c r="V79" s="11" t="n"/>
      <c r="X79" s="142"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41" t="n"/>
      <c r="BV79" s="142" t="n"/>
      <c r="DU79" s="142" t="n"/>
      <c r="DV79" s="2" t="n"/>
      <c r="DW79" s="2" t="n"/>
      <c r="DX79" s="2" t="n"/>
      <c r="DY79" s="2" t="n"/>
      <c r="DZ79" s="2" t="n"/>
      <c r="EA79" s="2" t="n"/>
      <c r="EB79" s="2" t="n"/>
      <c r="EC79" s="2" t="n"/>
    </row>
    <row r="80" ht="6.75" customHeight="1" s="118">
      <c r="A80" s="2" t="n"/>
      <c r="B80" s="2" t="n"/>
      <c r="C80" s="2" t="n"/>
      <c r="D80" s="2" t="n"/>
      <c r="E80" s="141" t="n"/>
      <c r="K80" s="142" t="n"/>
      <c r="L80" s="141"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41" t="n"/>
      <c r="BV80" s="142" t="n"/>
      <c r="DU80" s="142" t="n"/>
      <c r="DV80" s="2" t="n"/>
      <c r="DW80" s="2" t="n"/>
      <c r="DX80" s="2" t="n"/>
      <c r="DY80" s="2" t="n"/>
      <c r="DZ80" s="2" t="n"/>
      <c r="EA80" s="2" t="n"/>
      <c r="EB80" s="2" t="n"/>
      <c r="EC80" s="2" t="n"/>
    </row>
    <row r="81" ht="3.75" customHeight="1" s="118">
      <c r="A81" s="2" t="n"/>
      <c r="B81" s="2" t="n"/>
      <c r="C81" s="2" t="n"/>
      <c r="D81" s="2" t="n"/>
      <c r="E81" s="141" t="n"/>
      <c r="K81" s="142" t="n"/>
      <c r="L81" s="144" t="n"/>
      <c r="M81" s="145" t="n"/>
      <c r="N81" s="145" t="n"/>
      <c r="O81" s="145"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41" t="n"/>
      <c r="BV81" s="142" t="n"/>
      <c r="DU81" s="142" t="n"/>
      <c r="DV81" s="2" t="n"/>
      <c r="DW81" s="2" t="n"/>
      <c r="DX81" s="2" t="n"/>
      <c r="DY81" s="2" t="n"/>
      <c r="DZ81" s="2" t="n"/>
      <c r="EA81" s="2" t="n"/>
      <c r="EB81" s="2" t="n"/>
      <c r="EC81" s="2" t="n"/>
    </row>
    <row r="82" ht="6.75" customHeight="1" s="118">
      <c r="A82" s="2" t="n"/>
      <c r="B82" s="2" t="n"/>
      <c r="C82" s="2" t="n"/>
      <c r="D82" s="2" t="n"/>
      <c r="E82" s="141" t="n"/>
      <c r="K82" s="142" t="n"/>
      <c r="L82" s="54" t="inlineStr">
        <is>
          <t>平成</t>
        </is>
      </c>
      <c r="M82" s="138" t="n"/>
      <c r="N82" s="138" t="n"/>
      <c r="O82" s="138"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41" t="n"/>
      <c r="BV82" s="142" t="n"/>
      <c r="DU82" s="142" t="n"/>
      <c r="DV82" s="2" t="n"/>
      <c r="DW82" s="2" t="n"/>
      <c r="DX82" s="2" t="n"/>
      <c r="DY82" s="2" t="n"/>
      <c r="DZ82" s="2" t="n"/>
      <c r="EA82" s="2" t="n"/>
      <c r="EB82" s="2" t="n"/>
      <c r="EC82" s="2" t="n"/>
    </row>
    <row r="83" ht="6.75" customHeight="1" s="118">
      <c r="A83" s="2" t="n"/>
      <c r="B83" s="2" t="n"/>
      <c r="C83" s="2" t="n"/>
      <c r="D83" s="2" t="n"/>
      <c r="E83" s="141" t="n"/>
      <c r="K83" s="142" t="n"/>
      <c r="L83" s="141"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41" t="n"/>
      <c r="BV83" s="142" t="n"/>
      <c r="DU83" s="142" t="n"/>
      <c r="DV83" s="2" t="n"/>
      <c r="DW83" s="2" t="n"/>
      <c r="DX83" s="2" t="n"/>
      <c r="DY83" s="2" t="n"/>
      <c r="DZ83" s="2" t="n"/>
      <c r="EA83" s="2" t="n"/>
      <c r="EB83" s="2" t="n"/>
      <c r="EC83" s="2" t="n"/>
    </row>
    <row r="84" ht="6.75" customHeight="1" s="118">
      <c r="A84" s="2" t="n"/>
      <c r="B84" s="2" t="n"/>
      <c r="C84" s="2" t="n"/>
      <c r="D84" s="2" t="n"/>
      <c r="E84" s="141" t="n"/>
      <c r="K84" s="142" t="n"/>
      <c r="L84" s="141" t="n"/>
      <c r="P84" s="19" t="n"/>
      <c r="Q84" s="19" t="n"/>
      <c r="R84" s="19" t="n"/>
      <c r="S84" s="52" t="inlineStr">
        <is>
          <t>年</t>
        </is>
      </c>
      <c r="U84" s="11" t="n"/>
      <c r="V84" s="11" t="n"/>
      <c r="W84" s="53" t="inlineStr">
        <is>
          <t>月</t>
        </is>
      </c>
      <c r="X84" s="142"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41" t="n"/>
      <c r="BV84" s="142" t="n"/>
      <c r="DU84" s="142" t="n"/>
      <c r="DV84" s="2" t="n"/>
      <c r="DW84" s="2" t="n"/>
      <c r="DX84" s="2" t="n"/>
      <c r="DY84" s="2" t="n"/>
      <c r="DZ84" s="2" t="n"/>
      <c r="EA84" s="2" t="n"/>
      <c r="EB84" s="2" t="n"/>
      <c r="EC84" s="2" t="n"/>
    </row>
    <row r="85" ht="6.75" customHeight="1" s="118">
      <c r="A85" s="2" t="n"/>
      <c r="B85" s="2" t="n"/>
      <c r="C85" s="2" t="n"/>
      <c r="D85" s="2" t="n"/>
      <c r="E85" s="141" t="n"/>
      <c r="K85" s="142" t="n"/>
      <c r="L85" s="49" t="inlineStr">
        <is>
          <t>令和</t>
        </is>
      </c>
      <c r="P85" s="19" t="n"/>
      <c r="Q85" s="19" t="n"/>
      <c r="R85" s="19" t="n"/>
      <c r="U85" s="11" t="n"/>
      <c r="V85" s="11" t="n"/>
      <c r="X85" s="142"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41" t="n"/>
      <c r="BV85" s="142" t="n"/>
      <c r="DU85" s="142" t="n"/>
      <c r="DV85" s="2" t="n"/>
      <c r="DW85" s="2" t="n"/>
      <c r="DX85" s="2" t="n"/>
      <c r="DY85" s="2" t="n"/>
      <c r="DZ85" s="2" t="n"/>
      <c r="EA85" s="2" t="n"/>
      <c r="EB85" s="2" t="n"/>
      <c r="EC85" s="2" t="n"/>
    </row>
    <row r="86" ht="6.75" customHeight="1" s="118">
      <c r="A86" s="2" t="n"/>
      <c r="B86" s="2" t="n"/>
      <c r="C86" s="2" t="n"/>
      <c r="D86" s="2" t="n"/>
      <c r="E86" s="141" t="n"/>
      <c r="K86" s="142" t="n"/>
      <c r="L86" s="141"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41" t="n"/>
      <c r="BV86" s="142" t="n"/>
      <c r="DU86" s="142" t="n"/>
      <c r="DV86" s="2" t="n"/>
      <c r="DW86" s="2" t="n"/>
      <c r="DX86" s="2" t="n"/>
      <c r="DY86" s="2" t="n"/>
      <c r="DZ86" s="2" t="n"/>
      <c r="EA86" s="2" t="n"/>
      <c r="EB86" s="2" t="n"/>
      <c r="EC86" s="2" t="n"/>
    </row>
    <row r="87" ht="6.75" customHeight="1" s="118">
      <c r="A87" s="2" t="n"/>
      <c r="B87" s="2" t="n"/>
      <c r="C87" s="2" t="n"/>
      <c r="D87" s="2" t="n"/>
      <c r="E87" s="144" t="n"/>
      <c r="F87" s="145" t="n"/>
      <c r="G87" s="145" t="n"/>
      <c r="H87" s="145" t="n"/>
      <c r="I87" s="145" t="n"/>
      <c r="J87" s="145" t="n"/>
      <c r="K87" s="146" t="n"/>
      <c r="L87" s="144" t="n"/>
      <c r="M87" s="145" t="n"/>
      <c r="N87" s="145" t="n"/>
      <c r="O87" s="145"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4" t="n"/>
      <c r="BQ87" s="145" t="n"/>
      <c r="BR87" s="145" t="n"/>
      <c r="BS87" s="145" t="n"/>
      <c r="BT87" s="145" t="n"/>
      <c r="BU87" s="145" t="n"/>
      <c r="BV87" s="146" t="n"/>
      <c r="BW87" s="145" t="n"/>
      <c r="BX87" s="145" t="n"/>
      <c r="BY87" s="145" t="n"/>
      <c r="BZ87" s="145" t="n"/>
      <c r="CA87" s="145" t="n"/>
      <c r="CB87" s="145" t="n"/>
      <c r="CC87" s="145" t="n"/>
      <c r="CD87" s="145" t="n"/>
      <c r="CE87" s="145" t="n"/>
      <c r="CF87" s="145" t="n"/>
      <c r="CG87" s="145" t="n"/>
      <c r="CH87" s="145" t="n"/>
      <c r="CI87" s="145" t="n"/>
      <c r="CJ87" s="145" t="n"/>
      <c r="CK87" s="145" t="n"/>
      <c r="CL87" s="145" t="n"/>
      <c r="CM87" s="145" t="n"/>
      <c r="CN87" s="145" t="n"/>
      <c r="CO87" s="145" t="n"/>
      <c r="CP87" s="145" t="n"/>
      <c r="CQ87" s="145" t="n"/>
      <c r="CR87" s="145" t="n"/>
      <c r="CS87" s="145" t="n"/>
      <c r="CT87" s="145" t="n"/>
      <c r="CU87" s="145" t="n"/>
      <c r="CV87" s="145" t="n"/>
      <c r="CW87" s="145" t="n"/>
      <c r="CX87" s="145" t="n"/>
      <c r="CY87" s="145" t="n"/>
      <c r="CZ87" s="145" t="n"/>
      <c r="DA87" s="145" t="n"/>
      <c r="DB87" s="145" t="n"/>
      <c r="DC87" s="145" t="n"/>
      <c r="DD87" s="145" t="n"/>
      <c r="DE87" s="145" t="n"/>
      <c r="DF87" s="145" t="n"/>
      <c r="DG87" s="145" t="n"/>
      <c r="DH87" s="145" t="n"/>
      <c r="DI87" s="145" t="n"/>
      <c r="DJ87" s="145" t="n"/>
      <c r="DK87" s="145" t="n"/>
      <c r="DL87" s="145" t="n"/>
      <c r="DM87" s="145" t="n"/>
      <c r="DN87" s="145" t="n"/>
      <c r="DO87" s="145" t="n"/>
      <c r="DP87" s="145" t="n"/>
      <c r="DQ87" s="145" t="n"/>
      <c r="DR87" s="145" t="n"/>
      <c r="DS87" s="145" t="n"/>
      <c r="DT87" s="145" t="n"/>
      <c r="DU87" s="146"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12.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7" t="inlineStr">
        <is>
          <t xml:space="preserve">資 　格  等      </t>
        </is>
      </c>
      <c r="BQ5" s="138" t="n"/>
      <c r="BR5" s="138" t="n"/>
      <c r="BS5" s="138" t="n"/>
      <c r="BT5" s="138" t="n"/>
      <c r="BU5" s="138" t="n"/>
      <c r="BV5" s="139" t="n"/>
      <c r="BW5" s="140" t="inlineStr">
        <is>
          <t>取  得  年  月</t>
        </is>
      </c>
      <c r="BX5" s="138" t="n"/>
      <c r="BY5" s="138" t="n"/>
      <c r="BZ5" s="138" t="n"/>
      <c r="CA5" s="138" t="n"/>
      <c r="CB5" s="138" t="n"/>
      <c r="CC5" s="138" t="n"/>
      <c r="CD5" s="138" t="n"/>
      <c r="CE5" s="138" t="n"/>
      <c r="CF5" s="138" t="n"/>
      <c r="CG5" s="139" t="n"/>
      <c r="CH5" s="140" t="inlineStr">
        <is>
          <t>資       格       等       の       名       称</t>
        </is>
      </c>
      <c r="CI5" s="138" t="n"/>
      <c r="CJ5" s="138" t="n"/>
      <c r="CK5" s="138" t="n"/>
      <c r="CL5" s="138" t="n"/>
      <c r="CM5" s="138" t="n"/>
      <c r="CN5" s="138" t="n"/>
      <c r="CO5" s="138" t="n"/>
      <c r="CP5" s="138" t="n"/>
      <c r="CQ5" s="138" t="n"/>
      <c r="CR5" s="138" t="n"/>
      <c r="CS5" s="138" t="n"/>
      <c r="CT5" s="138" t="n"/>
      <c r="CU5" s="138" t="n"/>
      <c r="CV5" s="138" t="n"/>
      <c r="CW5" s="138" t="n"/>
      <c r="CX5" s="138" t="n"/>
      <c r="CY5" s="138" t="n"/>
      <c r="CZ5" s="138" t="n"/>
      <c r="DA5" s="138" t="n"/>
      <c r="DB5" s="138" t="n"/>
      <c r="DC5" s="138" t="n"/>
      <c r="DD5" s="138" t="n"/>
      <c r="DE5" s="138" t="n"/>
      <c r="DF5" s="138" t="n"/>
      <c r="DG5" s="138" t="n"/>
      <c r="DH5" s="138" t="n"/>
      <c r="DI5" s="138" t="n"/>
      <c r="DJ5" s="138" t="n"/>
      <c r="DK5" s="138" t="n"/>
      <c r="DL5" s="138" t="n"/>
      <c r="DM5" s="138" t="n"/>
      <c r="DN5" s="138" t="n"/>
      <c r="DO5" s="138" t="n"/>
      <c r="DP5" s="138" t="n"/>
      <c r="DQ5" s="138" t="n"/>
      <c r="DR5" s="138" t="n"/>
      <c r="DS5" s="138" t="n"/>
      <c r="DT5" s="138" t="n"/>
      <c r="DU5" s="139"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41" t="n"/>
      <c r="BV6" s="142" t="n"/>
      <c r="BW6" s="141" t="n"/>
      <c r="CG6" s="142" t="n"/>
      <c r="CH6" s="141" t="n"/>
      <c r="DU6" s="142"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41" t="n"/>
      <c r="BV7" s="142" t="n"/>
      <c r="BW7" s="141" t="n"/>
      <c r="CG7" s="142" t="n"/>
      <c r="CH7" s="141" t="n"/>
      <c r="DU7" s="142"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3">
        <f>IF(N(設定!$B$3)=0,"",YEAR(設定!$B$3)-2018)</f>
        <v/>
      </c>
      <c r="AG8" s="95" t="inlineStr">
        <is>
          <t>年</t>
        </is>
      </c>
      <c r="AI8" s="143">
        <f>IF(N(設定!$B$3)=0,"",MONTH(設定!$B$3))</f>
        <v/>
      </c>
      <c r="AL8" s="95" t="inlineStr">
        <is>
          <t>月</t>
        </is>
      </c>
      <c r="AN8" s="143">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41" t="n"/>
      <c r="BV8" s="142" t="n"/>
      <c r="BW8" s="144" t="n"/>
      <c r="BX8" s="145" t="n"/>
      <c r="BY8" s="145" t="n"/>
      <c r="BZ8" s="145" t="n"/>
      <c r="CA8" s="145" t="n"/>
      <c r="CB8" s="145" t="n"/>
      <c r="CC8" s="145" t="n"/>
      <c r="CD8" s="145" t="n"/>
      <c r="CE8" s="145" t="n"/>
      <c r="CF8" s="145" t="n"/>
      <c r="CG8" s="146" t="n"/>
      <c r="CH8" s="144" t="n"/>
      <c r="CI8" s="145" t="n"/>
      <c r="CJ8" s="145" t="n"/>
      <c r="CK8" s="145" t="n"/>
      <c r="CL8" s="145" t="n"/>
      <c r="CM8" s="145" t="n"/>
      <c r="CN8" s="145" t="n"/>
      <c r="CO8" s="145" t="n"/>
      <c r="CP8" s="145" t="n"/>
      <c r="CQ8" s="145" t="n"/>
      <c r="CR8" s="145" t="n"/>
      <c r="CS8" s="145" t="n"/>
      <c r="CT8" s="145" t="n"/>
      <c r="CU8" s="145" t="n"/>
      <c r="CV8" s="145" t="n"/>
      <c r="CW8" s="145" t="n"/>
      <c r="CX8" s="145" t="n"/>
      <c r="CY8" s="145" t="n"/>
      <c r="CZ8" s="145" t="n"/>
      <c r="DA8" s="145" t="n"/>
      <c r="DB8" s="145" t="n"/>
      <c r="DC8" s="145" t="n"/>
      <c r="DD8" s="145" t="n"/>
      <c r="DE8" s="145" t="n"/>
      <c r="DF8" s="145" t="n"/>
      <c r="DG8" s="145" t="n"/>
      <c r="DH8" s="145" t="n"/>
      <c r="DI8" s="145" t="n"/>
      <c r="DJ8" s="145" t="n"/>
      <c r="DK8" s="145" t="n"/>
      <c r="DL8" s="145" t="n"/>
      <c r="DM8" s="145" t="n"/>
      <c r="DN8" s="145" t="n"/>
      <c r="DO8" s="145" t="n"/>
      <c r="DP8" s="145" t="n"/>
      <c r="DQ8" s="145" t="n"/>
      <c r="DR8" s="145" t="n"/>
      <c r="DS8" s="145" t="n"/>
      <c r="DT8" s="145" t="n"/>
      <c r="DU8" s="146"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41" t="n"/>
      <c r="BV9" s="142" t="n"/>
      <c r="BW9" s="147">
        <f>計算!$O$5</f>
        <v/>
      </c>
      <c r="CG9" s="142" t="n"/>
      <c r="CH9" s="148">
        <f>計算!$P$5</f>
        <v/>
      </c>
      <c r="DU9" s="142"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5" t="n"/>
      <c r="AA10" s="145" t="n"/>
      <c r="AB10" s="145" t="n"/>
      <c r="AC10" s="145" t="n"/>
      <c r="AD10" s="145" t="n"/>
      <c r="AE10" s="145" t="n"/>
      <c r="AF10" s="145" t="n"/>
      <c r="AG10" s="145" t="n"/>
      <c r="AH10" s="145" t="n"/>
      <c r="AI10" s="145" t="n"/>
      <c r="AJ10" s="145" t="n"/>
      <c r="AK10" s="145" t="n"/>
      <c r="AL10" s="145" t="n"/>
      <c r="AM10" s="145" t="n"/>
      <c r="AN10" s="145" t="n"/>
      <c r="AO10" s="145" t="n"/>
      <c r="AP10" s="145" t="n"/>
      <c r="AQ10" s="145" t="n"/>
      <c r="AR10" s="145" t="n"/>
      <c r="AS10" s="145" t="n"/>
      <c r="AT10" s="145" t="n"/>
      <c r="AU10" s="12" t="n"/>
      <c r="AV10" s="7" t="n"/>
      <c r="BI10" s="8" t="n"/>
      <c r="BJ10" s="7" t="n"/>
      <c r="BK10" s="2" t="n"/>
      <c r="BL10" s="2" t="n"/>
      <c r="BM10" s="2" t="n"/>
      <c r="BN10" s="2" t="n"/>
      <c r="BO10" s="2" t="n"/>
      <c r="BP10" s="141" t="n"/>
      <c r="BV10" s="142" t="n"/>
      <c r="BW10" s="141" t="n"/>
      <c r="CG10" s="142" t="n"/>
      <c r="DU10" s="142" t="n"/>
      <c r="DV10" s="2" t="n"/>
      <c r="DW10" s="2" t="n"/>
      <c r="DX10" s="2" t="n"/>
      <c r="DY10" s="2" t="n"/>
      <c r="DZ10" s="2" t="n"/>
      <c r="EA10" s="2" t="n"/>
      <c r="EB10" s="2" t="n"/>
      <c r="EC10" s="2" t="n"/>
    </row>
    <row r="11" ht="6.75" customHeight="1" s="118">
      <c r="A11" s="2" t="n"/>
      <c r="B11" s="2" t="n"/>
      <c r="C11" s="2" t="n"/>
      <c r="D11" s="2" t="n"/>
      <c r="E11" s="140" t="inlineStr">
        <is>
          <t>ふ り が な</t>
        </is>
      </c>
      <c r="F11" s="138" t="n"/>
      <c r="G11" s="138" t="n"/>
      <c r="H11" s="138" t="n"/>
      <c r="I11" s="138" t="n"/>
      <c r="J11" s="138" t="n"/>
      <c r="K11" s="139" t="n"/>
      <c r="L11" s="149">
        <f>計算!$C$5</f>
        <v/>
      </c>
      <c r="M11" s="138" t="n"/>
      <c r="N11" s="138" t="n"/>
      <c r="O11" s="138" t="n"/>
      <c r="P11" s="138" t="n"/>
      <c r="Q11" s="138" t="n"/>
      <c r="R11" s="138" t="n"/>
      <c r="S11" s="138" t="n"/>
      <c r="T11" s="138" t="n"/>
      <c r="U11" s="138" t="n"/>
      <c r="V11" s="138" t="n"/>
      <c r="W11" s="138" t="n"/>
      <c r="X11" s="138" t="n"/>
      <c r="Y11" s="138" t="n"/>
      <c r="Z11" s="138" t="n"/>
      <c r="AA11" s="138" t="n"/>
      <c r="AB11" s="138" t="n"/>
      <c r="AC11" s="138" t="n"/>
      <c r="AD11" s="138" t="n"/>
      <c r="AE11" s="138" t="n"/>
      <c r="AF11" s="138" t="n"/>
      <c r="AG11" s="138" t="n"/>
      <c r="AH11" s="138" t="n"/>
      <c r="AI11" s="138" t="n"/>
      <c r="AJ11" s="138" t="n"/>
      <c r="AK11" s="138" t="n"/>
      <c r="AL11" s="138" t="n"/>
      <c r="AM11" s="138" t="n"/>
      <c r="AN11" s="138" t="n"/>
      <c r="AO11" s="138" t="n"/>
      <c r="AP11" s="138" t="n"/>
      <c r="AQ11" s="138" t="n"/>
      <c r="AR11" s="138" t="n"/>
      <c r="AS11" s="138" t="n"/>
      <c r="AT11" s="139"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41" t="n"/>
      <c r="BV11" s="142" t="n"/>
      <c r="BW11" s="141" t="n"/>
      <c r="CG11" s="142" t="n"/>
      <c r="DU11" s="142" t="n"/>
      <c r="DV11" s="2" t="n"/>
      <c r="DW11" s="2" t="n"/>
      <c r="DX11" s="2" t="n"/>
      <c r="DY11" s="2" t="n"/>
      <c r="DZ11" s="2" t="n"/>
      <c r="EA11" s="2" t="n"/>
      <c r="EB11" s="2" t="n"/>
      <c r="EC11" s="2" t="n"/>
    </row>
    <row r="12" ht="6.75" customHeight="1" s="118">
      <c r="A12" s="2" t="n"/>
      <c r="B12" s="2" t="n"/>
      <c r="C12" s="2" t="n"/>
      <c r="D12" s="2" t="n"/>
      <c r="E12" s="141" t="n"/>
      <c r="K12" s="142" t="n"/>
      <c r="AT12" s="142"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41" t="n"/>
      <c r="BV12" s="142" t="n"/>
      <c r="BW12" s="141" t="n"/>
      <c r="CG12" s="142" t="n"/>
      <c r="DU12" s="142" t="n"/>
      <c r="DV12" s="2" t="n"/>
      <c r="DW12" s="2" t="n"/>
      <c r="DX12" s="2" t="n"/>
      <c r="DY12" s="2" t="n"/>
      <c r="DZ12" s="2" t="n"/>
      <c r="EA12" s="2" t="n"/>
      <c r="EB12" s="2" t="n"/>
      <c r="EC12" s="2" t="n"/>
    </row>
    <row r="13" ht="6.75" customHeight="1" s="118">
      <c r="A13" s="2" t="n"/>
      <c r="B13" s="2" t="n"/>
      <c r="C13" s="2" t="n"/>
      <c r="D13" s="2" t="n"/>
      <c r="E13" s="141" t="n"/>
      <c r="K13" s="142" t="n"/>
      <c r="AT13" s="142"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41" t="n"/>
      <c r="BV13" s="142" t="n"/>
      <c r="BW13" s="147">
        <f>計算!$Q$5</f>
        <v/>
      </c>
      <c r="CG13" s="142" t="n"/>
      <c r="CH13" s="148">
        <f>計算!$R$5</f>
        <v/>
      </c>
      <c r="DU13" s="142" t="n"/>
      <c r="DV13" s="2" t="n"/>
      <c r="DW13" s="2" t="n"/>
      <c r="DX13" s="2" t="n"/>
      <c r="DY13" s="2" t="n"/>
      <c r="DZ13" s="2" t="n"/>
      <c r="EA13" s="2" t="n"/>
      <c r="EB13" s="2" t="n"/>
      <c r="EC13" s="2" t="n"/>
    </row>
    <row r="14" ht="6.75" customHeight="1" s="118">
      <c r="A14" s="2" t="n"/>
      <c r="B14" s="2" t="n"/>
      <c r="C14" s="2" t="n"/>
      <c r="D14" s="2" t="n"/>
      <c r="E14" s="144" t="n"/>
      <c r="F14" s="145" t="n"/>
      <c r="G14" s="145" t="n"/>
      <c r="H14" s="145" t="n"/>
      <c r="I14" s="145" t="n"/>
      <c r="J14" s="145" t="n"/>
      <c r="K14" s="146" t="n"/>
      <c r="L14" s="145" t="n"/>
      <c r="M14" s="145" t="n"/>
      <c r="N14" s="145" t="n"/>
      <c r="O14" s="145" t="n"/>
      <c r="P14" s="145" t="n"/>
      <c r="Q14" s="145" t="n"/>
      <c r="R14" s="145" t="n"/>
      <c r="S14" s="145" t="n"/>
      <c r="T14" s="145" t="n"/>
      <c r="U14" s="145" t="n"/>
      <c r="V14" s="145" t="n"/>
      <c r="W14" s="145" t="n"/>
      <c r="X14" s="145" t="n"/>
      <c r="Y14" s="145" t="n"/>
      <c r="Z14" s="145" t="n"/>
      <c r="AA14" s="145" t="n"/>
      <c r="AB14" s="145" t="n"/>
      <c r="AC14" s="145" t="n"/>
      <c r="AD14" s="145" t="n"/>
      <c r="AE14" s="145" t="n"/>
      <c r="AF14" s="145" t="n"/>
      <c r="AG14" s="145" t="n"/>
      <c r="AH14" s="145" t="n"/>
      <c r="AI14" s="145" t="n"/>
      <c r="AJ14" s="145" t="n"/>
      <c r="AK14" s="145" t="n"/>
      <c r="AL14" s="145" t="n"/>
      <c r="AM14" s="145" t="n"/>
      <c r="AN14" s="145" t="n"/>
      <c r="AO14" s="145" t="n"/>
      <c r="AP14" s="145" t="n"/>
      <c r="AQ14" s="145" t="n"/>
      <c r="AR14" s="145" t="n"/>
      <c r="AS14" s="145" t="n"/>
      <c r="AT14" s="146"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41" t="n"/>
      <c r="BV14" s="142" t="n"/>
      <c r="BW14" s="141" t="n"/>
      <c r="CG14" s="142" t="n"/>
      <c r="DU14" s="142" t="n"/>
      <c r="DV14" s="2" t="n"/>
      <c r="DW14" s="2" t="n"/>
      <c r="DX14" s="2" t="n"/>
      <c r="DY14" s="2" t="n"/>
      <c r="DZ14" s="2" t="n"/>
      <c r="EA14" s="2" t="n"/>
      <c r="EB14" s="2" t="n"/>
      <c r="EC14" s="2" t="n"/>
    </row>
    <row r="15" ht="6.75" customHeight="1" s="118">
      <c r="A15" s="2" t="n"/>
      <c r="B15" s="2" t="n"/>
      <c r="C15" s="2" t="n"/>
      <c r="D15" s="2" t="n"/>
      <c r="E15" s="150" t="inlineStr">
        <is>
          <t>名　前</t>
        </is>
      </c>
      <c r="F15" s="138" t="n"/>
      <c r="G15" s="138" t="n"/>
      <c r="H15" s="138" t="n"/>
      <c r="I15" s="138" t="n"/>
      <c r="J15" s="138" t="n"/>
      <c r="K15" s="139" t="n"/>
      <c r="L15" s="151">
        <f>計算!$B$5</f>
        <v/>
      </c>
      <c r="M15" s="138" t="n"/>
      <c r="N15" s="138" t="n"/>
      <c r="O15" s="138" t="n"/>
      <c r="P15" s="138" t="n"/>
      <c r="Q15" s="138" t="n"/>
      <c r="R15" s="138" t="n"/>
      <c r="S15" s="138" t="n"/>
      <c r="T15" s="138" t="n"/>
      <c r="U15" s="138" t="n"/>
      <c r="V15" s="138" t="n"/>
      <c r="W15" s="138" t="n"/>
      <c r="X15" s="138" t="n"/>
      <c r="Y15" s="138" t="n"/>
      <c r="Z15" s="138" t="n"/>
      <c r="AA15" s="138" t="n"/>
      <c r="AB15" s="138" t="n"/>
      <c r="AC15" s="138" t="n"/>
      <c r="AD15" s="138" t="n"/>
      <c r="AE15" s="138" t="n"/>
      <c r="AF15" s="138" t="n"/>
      <c r="AG15" s="138" t="n"/>
      <c r="AH15" s="138" t="n"/>
      <c r="AI15" s="138" t="n"/>
      <c r="AJ15" s="138" t="n"/>
      <c r="AK15" s="138" t="n"/>
      <c r="AL15" s="138" t="n"/>
      <c r="AM15" s="138" t="n"/>
      <c r="AN15" s="138" t="n"/>
      <c r="AO15" s="138" t="n"/>
      <c r="AP15" s="138" t="n"/>
      <c r="AQ15" s="138" t="n"/>
      <c r="AR15" s="138" t="n"/>
      <c r="AS15" s="138" t="n"/>
      <c r="AT15" s="139"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41" t="n"/>
      <c r="BV15" s="142" t="n"/>
      <c r="BW15" s="141" t="n"/>
      <c r="CG15" s="142" t="n"/>
      <c r="DU15" s="142" t="n"/>
      <c r="DV15" s="2" t="n"/>
      <c r="DW15" s="2" t="n"/>
      <c r="DX15" s="2" t="n"/>
      <c r="DY15" s="2" t="n"/>
      <c r="DZ15" s="2" t="n"/>
      <c r="EA15" s="2" t="n"/>
      <c r="EB15" s="2" t="n"/>
      <c r="EC15" s="2" t="n"/>
    </row>
    <row r="16" ht="6.75" customHeight="1" s="118">
      <c r="A16" s="2" t="n"/>
      <c r="B16" s="2" t="n"/>
      <c r="C16" s="2" t="n"/>
      <c r="D16" s="2" t="n"/>
      <c r="E16" s="141" t="n"/>
      <c r="K16" s="142" t="n"/>
      <c r="L16" s="141" t="n"/>
      <c r="AT16" s="142" t="n"/>
      <c r="AU16" s="8" t="n"/>
      <c r="AV16" s="7" t="n"/>
      <c r="AW16" s="2" t="n"/>
      <c r="AX16" s="52" t="inlineStr">
        <is>
          <t>（30×40mm）</t>
        </is>
      </c>
      <c r="BH16" s="2" t="n"/>
      <c r="BI16" s="8" t="n"/>
      <c r="BJ16" s="7" t="n"/>
      <c r="BK16" s="2" t="n"/>
      <c r="BL16" s="2" t="n"/>
      <c r="BM16" s="2" t="n"/>
      <c r="BN16" s="2" t="n"/>
      <c r="BO16" s="2" t="n"/>
      <c r="BP16" s="141" t="n"/>
      <c r="BV16" s="142" t="n"/>
      <c r="BW16" s="141" t="n"/>
      <c r="CG16" s="142" t="n"/>
      <c r="DU16" s="142" t="n"/>
      <c r="DV16" s="2" t="n"/>
      <c r="DW16" s="2" t="n"/>
      <c r="DX16" s="2" t="n"/>
      <c r="DY16" s="2" t="n"/>
      <c r="DZ16" s="2" t="n"/>
      <c r="EA16" s="2" t="n"/>
      <c r="EB16" s="2" t="n"/>
      <c r="EC16" s="2" t="n"/>
    </row>
    <row r="17" ht="6.75" customHeight="1" s="118">
      <c r="A17" s="2" t="n"/>
      <c r="B17" s="2" t="n"/>
      <c r="C17" s="2" t="n"/>
      <c r="D17" s="2" t="n"/>
      <c r="E17" s="141" t="n"/>
      <c r="K17" s="142" t="n"/>
      <c r="L17" s="141" t="n"/>
      <c r="AT17" s="142" t="n"/>
      <c r="AU17" s="8" t="n"/>
      <c r="AV17" s="7" t="n"/>
      <c r="AW17" s="2" t="n"/>
      <c r="BH17" s="2" t="n"/>
      <c r="BI17" s="8" t="n"/>
      <c r="BJ17" s="7" t="n"/>
      <c r="BK17" s="2" t="n"/>
      <c r="BL17" s="2" t="n"/>
      <c r="BM17" s="2" t="n"/>
      <c r="BN17" s="2" t="n"/>
      <c r="BO17" s="2" t="n"/>
      <c r="BP17" s="141" t="n"/>
      <c r="BV17" s="142" t="n"/>
      <c r="BW17" s="147">
        <f>計算!$S$5</f>
        <v/>
      </c>
      <c r="CG17" s="142" t="n"/>
      <c r="CH17" s="148">
        <f>計算!$T$5</f>
        <v/>
      </c>
      <c r="DU17" s="142" t="n"/>
      <c r="DV17" s="2" t="n"/>
      <c r="DW17" s="2" t="n"/>
      <c r="DX17" s="2" t="n"/>
      <c r="DY17" s="2" t="n"/>
      <c r="DZ17" s="2" t="n"/>
      <c r="EA17" s="2" t="n"/>
      <c r="EB17" s="2" t="n"/>
      <c r="EC17" s="2" t="n"/>
    </row>
    <row r="18" ht="6.75" customHeight="1" s="118">
      <c r="A18" s="2" t="n"/>
      <c r="B18" s="2" t="n"/>
      <c r="C18" s="2" t="n"/>
      <c r="D18" s="2" t="n"/>
      <c r="E18" s="141" t="n"/>
      <c r="K18" s="142" t="n"/>
      <c r="L18" s="141" t="n"/>
      <c r="AT18" s="142"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41" t="n"/>
      <c r="BV18" s="142" t="n"/>
      <c r="BW18" s="141" t="n"/>
      <c r="CG18" s="142" t="n"/>
      <c r="DU18" s="142" t="n"/>
      <c r="DV18" s="2" t="n"/>
      <c r="DW18" s="2" t="n"/>
      <c r="DX18" s="2" t="n"/>
      <c r="DY18" s="2" t="n"/>
      <c r="DZ18" s="2" t="n"/>
      <c r="EA18" s="2" t="n"/>
      <c r="EB18" s="2" t="n"/>
      <c r="EC18" s="2" t="n"/>
    </row>
    <row r="19" ht="6.75" customHeight="1" s="118">
      <c r="A19" s="2" t="n"/>
      <c r="B19" s="2" t="n"/>
      <c r="C19" s="2" t="n"/>
      <c r="D19" s="2" t="n"/>
      <c r="E19" s="141" t="n"/>
      <c r="K19" s="142" t="n"/>
      <c r="L19" s="141" t="n"/>
      <c r="AT19" s="142"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41" t="n"/>
      <c r="BV19" s="142" t="n"/>
      <c r="BW19" s="141" t="n"/>
      <c r="CG19" s="142" t="n"/>
      <c r="DU19" s="142" t="n"/>
      <c r="DV19" s="2" t="n"/>
      <c r="DW19" s="2" t="n"/>
      <c r="DX19" s="2" t="n"/>
      <c r="DY19" s="2" t="n"/>
      <c r="DZ19" s="2" t="n"/>
      <c r="EA19" s="2" t="n"/>
      <c r="EB19" s="2" t="n"/>
      <c r="EC19" s="2" t="n"/>
    </row>
    <row r="20" ht="4.5" customHeight="1" s="118">
      <c r="A20" s="2" t="n"/>
      <c r="B20" s="2" t="n"/>
      <c r="C20" s="2" t="n"/>
      <c r="D20" s="2" t="n"/>
      <c r="E20" s="144" t="n"/>
      <c r="F20" s="145" t="n"/>
      <c r="G20" s="145" t="n"/>
      <c r="H20" s="145" t="n"/>
      <c r="I20" s="145" t="n"/>
      <c r="J20" s="145" t="n"/>
      <c r="K20" s="146" t="n"/>
      <c r="L20" s="144" t="n"/>
      <c r="M20" s="145" t="n"/>
      <c r="N20" s="145" t="n"/>
      <c r="O20" s="145" t="n"/>
      <c r="P20" s="145" t="n"/>
      <c r="Q20" s="145" t="n"/>
      <c r="R20" s="145" t="n"/>
      <c r="S20" s="145" t="n"/>
      <c r="T20" s="145" t="n"/>
      <c r="U20" s="145" t="n"/>
      <c r="V20" s="145" t="n"/>
      <c r="W20" s="145" t="n"/>
      <c r="X20" s="145" t="n"/>
      <c r="Y20" s="145" t="n"/>
      <c r="Z20" s="145" t="n"/>
      <c r="AA20" s="145" t="n"/>
      <c r="AB20" s="145" t="n"/>
      <c r="AC20" s="145" t="n"/>
      <c r="AD20" s="145" t="n"/>
      <c r="AE20" s="145" t="n"/>
      <c r="AF20" s="145" t="n"/>
      <c r="AG20" s="145" t="n"/>
      <c r="AH20" s="145" t="n"/>
      <c r="AI20" s="145" t="n"/>
      <c r="AJ20" s="145" t="n"/>
      <c r="AK20" s="145" t="n"/>
      <c r="AL20" s="145" t="n"/>
      <c r="AM20" s="145" t="n"/>
      <c r="AN20" s="145" t="n"/>
      <c r="AO20" s="145" t="n"/>
      <c r="AP20" s="145" t="n"/>
      <c r="AQ20" s="145" t="n"/>
      <c r="AR20" s="145" t="n"/>
      <c r="AS20" s="145" t="n"/>
      <c r="AT20" s="146"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41" t="n"/>
      <c r="BV20" s="142" t="n"/>
      <c r="BW20" s="141" t="n"/>
      <c r="CG20" s="142" t="n"/>
      <c r="DU20" s="142" t="n"/>
      <c r="DV20" s="2" t="n"/>
      <c r="DW20" s="2" t="n"/>
      <c r="DX20" s="2" t="n"/>
      <c r="DY20" s="2" t="n"/>
      <c r="DZ20" s="2" t="n"/>
      <c r="EA20" s="2" t="n"/>
      <c r="EB20" s="2" t="n"/>
      <c r="EC20" s="2" t="n"/>
    </row>
    <row r="21" ht="6.75" customHeight="1" s="118">
      <c r="A21" s="2" t="n"/>
      <c r="B21" s="2" t="n"/>
      <c r="C21" s="2" t="n"/>
      <c r="D21" s="2" t="n"/>
      <c r="E21" s="150" t="inlineStr">
        <is>
          <t>生年月日</t>
        </is>
      </c>
      <c r="F21" s="138" t="n"/>
      <c r="G21" s="138" t="n"/>
      <c r="H21" s="138" t="n"/>
      <c r="I21" s="138" t="n"/>
      <c r="J21" s="138" t="n"/>
      <c r="K21" s="139" t="n"/>
      <c r="L21" s="152" t="inlineStr">
        <is>
          <t>昭和 ・ 平成</t>
        </is>
      </c>
      <c r="M21" s="138" t="n"/>
      <c r="N21" s="138" t="n"/>
      <c r="O21" s="138" t="n"/>
      <c r="P21" s="138" t="n"/>
      <c r="Q21" s="138" t="n"/>
      <c r="R21" s="138" t="n"/>
      <c r="S21" s="138" t="n"/>
      <c r="T21" s="138" t="n"/>
      <c r="U21" s="138" t="n"/>
      <c r="V21" s="153">
        <f>計算!$D$5</f>
        <v/>
      </c>
      <c r="W21" s="138" t="n"/>
      <c r="X21" s="154" t="inlineStr">
        <is>
          <t>年</t>
        </is>
      </c>
      <c r="Y21" s="138" t="n"/>
      <c r="Z21" s="153">
        <f>計算!$E$5</f>
        <v/>
      </c>
      <c r="AA21" s="138" t="n"/>
      <c r="AB21" s="138" t="n"/>
      <c r="AC21" s="154" t="inlineStr">
        <is>
          <t>月</t>
        </is>
      </c>
      <c r="AD21" s="138" t="n"/>
      <c r="AE21" s="153">
        <f>計算!$F$5</f>
        <v/>
      </c>
      <c r="AF21" s="138" t="n"/>
      <c r="AG21" s="138" t="n"/>
      <c r="AH21" s="154" t="inlineStr">
        <is>
          <t>日　生 （満</t>
        </is>
      </c>
      <c r="AI21" s="138" t="n"/>
      <c r="AJ21" s="138" t="n"/>
      <c r="AK21" s="138" t="n"/>
      <c r="AL21" s="138" t="n"/>
      <c r="AM21" s="138" t="n"/>
      <c r="AN21" s="138" t="n"/>
      <c r="AO21" s="138" t="n"/>
      <c r="AP21" s="155">
        <f>計算!$G$5</f>
        <v/>
      </c>
      <c r="AQ21" s="138" t="n"/>
      <c r="AR21" s="156" t="inlineStr">
        <is>
          <t>歳）</t>
        </is>
      </c>
      <c r="AS21" s="138" t="n"/>
      <c r="AT21" s="139"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41" t="n"/>
      <c r="BV21" s="142" t="n"/>
      <c r="BW21" s="147">
        <f>計算!$U$5</f>
        <v/>
      </c>
      <c r="CG21" s="142" t="n"/>
      <c r="CH21" s="148">
        <f>計算!$V$5</f>
        <v/>
      </c>
      <c r="DU21" s="142" t="n"/>
      <c r="DV21" s="2" t="n"/>
      <c r="DW21" s="2" t="n"/>
      <c r="DX21" s="2" t="n"/>
      <c r="DY21" s="2" t="n"/>
      <c r="DZ21" s="2" t="n"/>
      <c r="EA21" s="2" t="n"/>
      <c r="EB21" s="2" t="n"/>
      <c r="EC21" s="2" t="n"/>
    </row>
    <row r="22" ht="6.75" customHeight="1" s="118">
      <c r="A22" s="2" t="n"/>
      <c r="B22" s="2" t="n"/>
      <c r="C22" s="2" t="n"/>
      <c r="D22" s="2" t="n"/>
      <c r="E22" s="141" t="n"/>
      <c r="K22" s="142" t="n"/>
      <c r="L22" s="141" t="n"/>
      <c r="AT22" s="142"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41" t="n"/>
      <c r="BV22" s="142" t="n"/>
      <c r="BW22" s="141" t="n"/>
      <c r="CG22" s="142" t="n"/>
      <c r="DU22" s="142" t="n"/>
      <c r="DV22" s="2" t="n"/>
      <c r="DW22" s="2" t="n"/>
      <c r="DX22" s="2" t="n"/>
      <c r="DY22" s="2" t="n"/>
      <c r="DZ22" s="2" t="n"/>
      <c r="EA22" s="2" t="n"/>
      <c r="EB22" s="2" t="n"/>
      <c r="EC22" s="2" t="n"/>
    </row>
    <row r="23" ht="6.75" customHeight="1" s="118">
      <c r="A23" s="2" t="n"/>
      <c r="B23" s="2" t="n"/>
      <c r="C23" s="2" t="n"/>
      <c r="D23" s="2" t="n"/>
      <c r="E23" s="141" t="n"/>
      <c r="K23" s="142" t="n"/>
      <c r="L23" s="141" t="n"/>
      <c r="AT23" s="142"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41" t="n"/>
      <c r="BV23" s="142" t="n"/>
      <c r="BW23" s="141" t="n"/>
      <c r="CG23" s="142" t="n"/>
      <c r="DU23" s="142" t="n"/>
      <c r="DV23" s="2" t="n"/>
      <c r="DW23" s="2" t="n"/>
      <c r="DX23" s="2" t="n"/>
      <c r="DY23" s="2" t="n"/>
      <c r="DZ23" s="2" t="n"/>
      <c r="EA23" s="2" t="n"/>
      <c r="EB23" s="2" t="n"/>
      <c r="EC23" s="2" t="n"/>
    </row>
    <row r="24" ht="3.75" customHeight="1" s="118">
      <c r="A24" s="2" t="n"/>
      <c r="B24" s="2" t="n"/>
      <c r="C24" s="2" t="n"/>
      <c r="D24" s="2" t="n"/>
      <c r="E24" s="144" t="n"/>
      <c r="F24" s="145" t="n"/>
      <c r="G24" s="145" t="n"/>
      <c r="H24" s="145" t="n"/>
      <c r="I24" s="145" t="n"/>
      <c r="J24" s="145" t="n"/>
      <c r="K24" s="146" t="n"/>
      <c r="L24" s="144" t="n"/>
      <c r="M24" s="145" t="n"/>
      <c r="N24" s="145" t="n"/>
      <c r="O24" s="145" t="n"/>
      <c r="P24" s="145" t="n"/>
      <c r="Q24" s="145" t="n"/>
      <c r="R24" s="145" t="n"/>
      <c r="S24" s="145" t="n"/>
      <c r="T24" s="145" t="n"/>
      <c r="U24" s="145" t="n"/>
      <c r="X24" s="145" t="n"/>
      <c r="Y24" s="145" t="n"/>
      <c r="AC24" s="145" t="n"/>
      <c r="AD24" s="145" t="n"/>
      <c r="AH24" s="145" t="n"/>
      <c r="AI24" s="145" t="n"/>
      <c r="AJ24" s="145" t="n"/>
      <c r="AK24" s="145" t="n"/>
      <c r="AL24" s="145" t="n"/>
      <c r="AM24" s="145" t="n"/>
      <c r="AN24" s="145" t="n"/>
      <c r="AO24" s="145" t="n"/>
      <c r="AP24" s="145" t="n"/>
      <c r="AQ24" s="145" t="n"/>
      <c r="AR24" s="145" t="n"/>
      <c r="AS24" s="145" t="n"/>
      <c r="AT24" s="146"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41" t="n"/>
      <c r="BV24" s="142" t="n"/>
      <c r="BW24" s="141" t="n"/>
      <c r="CG24" s="142" t="n"/>
      <c r="DU24" s="142" t="n"/>
      <c r="DV24" s="2" t="n"/>
      <c r="DW24" s="2" t="n"/>
      <c r="DX24" s="2" t="n"/>
      <c r="DY24" s="2" t="n"/>
      <c r="DZ24" s="2" t="n"/>
      <c r="EA24" s="2" t="n"/>
      <c r="EB24" s="2" t="n"/>
      <c r="EC24" s="2" t="n"/>
    </row>
    <row r="25" ht="6.75" customHeight="1" s="118">
      <c r="A25" s="2" t="n"/>
      <c r="B25" s="2" t="n"/>
      <c r="C25" s="2" t="n"/>
      <c r="D25" s="2" t="n"/>
      <c r="E25" s="157" t="inlineStr">
        <is>
          <t>ふ り が な</t>
        </is>
      </c>
      <c r="F25" s="138" t="n"/>
      <c r="G25" s="138" t="n"/>
      <c r="H25" s="138" t="n"/>
      <c r="I25" s="138" t="n"/>
      <c r="J25" s="138" t="n"/>
      <c r="K25" s="139" t="n"/>
      <c r="L25" s="158">
        <f>計算!$J$5</f>
        <v/>
      </c>
      <c r="M25" s="138" t="n"/>
      <c r="N25" s="138" t="n"/>
      <c r="O25" s="138" t="n"/>
      <c r="P25" s="138" t="n"/>
      <c r="Q25" s="138" t="n"/>
      <c r="R25" s="138" t="n"/>
      <c r="S25" s="138" t="n"/>
      <c r="T25" s="138" t="n"/>
      <c r="U25" s="138" t="n"/>
      <c r="V25" s="138" t="n"/>
      <c r="W25" s="138" t="n"/>
      <c r="X25" s="138" t="n"/>
      <c r="Y25" s="138" t="n"/>
      <c r="Z25" s="138" t="n"/>
      <c r="AA25" s="138" t="n"/>
      <c r="AB25" s="138" t="n"/>
      <c r="AC25" s="138" t="n"/>
      <c r="AD25" s="138" t="n"/>
      <c r="AE25" s="138" t="n"/>
      <c r="AF25" s="138" t="n"/>
      <c r="AG25" s="138" t="n"/>
      <c r="AH25" s="138" t="n"/>
      <c r="AI25" s="138" t="n"/>
      <c r="AJ25" s="138" t="n"/>
      <c r="AK25" s="138" t="n"/>
      <c r="AL25" s="138" t="n"/>
      <c r="AM25" s="138" t="n"/>
      <c r="AN25" s="138" t="n"/>
      <c r="AO25" s="138" t="n"/>
      <c r="AP25" s="138" t="n"/>
      <c r="AQ25" s="138" t="n"/>
      <c r="AR25" s="138" t="n"/>
      <c r="AS25" s="138" t="n"/>
      <c r="AT25" s="138" t="n"/>
      <c r="AU25" s="138" t="n"/>
      <c r="AV25" s="138" t="n"/>
      <c r="AW25" s="138" t="n"/>
      <c r="AX25" s="138" t="n"/>
      <c r="AY25" s="138" t="n"/>
      <c r="AZ25" s="138" t="n"/>
      <c r="BA25" s="138" t="n"/>
      <c r="BB25" s="138" t="n"/>
      <c r="BC25" s="138" t="n"/>
      <c r="BD25" s="138" t="n"/>
      <c r="BE25" s="138" t="n"/>
      <c r="BF25" s="138" t="n"/>
      <c r="BG25" s="138" t="n"/>
      <c r="BH25" s="138" t="n"/>
      <c r="BI25" s="139" t="n"/>
      <c r="BJ25" s="2" t="n"/>
      <c r="BK25" s="2" t="n"/>
      <c r="BL25" s="2" t="n"/>
      <c r="BM25" s="2" t="n"/>
      <c r="BN25" s="2" t="n"/>
      <c r="BO25" s="2" t="n"/>
      <c r="BP25" s="141" t="n"/>
      <c r="BV25" s="142" t="n"/>
      <c r="BW25" s="159">
        <f>計算!$W$5</f>
        <v/>
      </c>
      <c r="CG25" s="142" t="n"/>
      <c r="CH25" s="148">
        <f>計算!$X$5</f>
        <v/>
      </c>
      <c r="DU25" s="142" t="n"/>
      <c r="DV25" s="2" t="n"/>
      <c r="DW25" s="2" t="n"/>
      <c r="DX25" s="2" t="n"/>
      <c r="DY25" s="2" t="n"/>
      <c r="DZ25" s="2" t="n"/>
      <c r="EA25" s="2" t="n"/>
      <c r="EB25" s="2" t="n"/>
      <c r="EC25" s="2" t="n"/>
    </row>
    <row r="26" ht="6.75" customHeight="1" s="118">
      <c r="A26" s="2" t="n"/>
      <c r="B26" s="2" t="n"/>
      <c r="C26" s="2" t="n"/>
      <c r="D26" s="2" t="n"/>
      <c r="E26" s="141" t="n"/>
      <c r="K26" s="142" t="n"/>
      <c r="BI26" s="142" t="n"/>
      <c r="BJ26" s="2" t="n"/>
      <c r="BK26" s="2" t="n"/>
      <c r="BL26" s="2" t="n"/>
      <c r="BM26" s="2" t="n"/>
      <c r="BN26" s="2" t="n"/>
      <c r="BO26" s="2" t="n"/>
      <c r="BP26" s="141" t="n"/>
      <c r="BV26" s="142" t="n"/>
      <c r="BW26" s="141" t="n"/>
      <c r="CG26" s="142" t="n"/>
      <c r="DU26" s="142" t="n"/>
      <c r="DV26" s="2" t="n"/>
      <c r="DW26" s="2" t="n"/>
      <c r="DX26" s="2" t="n"/>
      <c r="DY26" s="2" t="n"/>
      <c r="DZ26" s="2" t="n"/>
      <c r="EA26" s="2" t="n"/>
      <c r="EB26" s="2" t="n"/>
      <c r="EC26" s="2" t="n"/>
    </row>
    <row r="27" ht="6.75" customHeight="1" s="118">
      <c r="A27" s="2" t="n"/>
      <c r="B27" s="2" t="n"/>
      <c r="C27" s="2" t="n"/>
      <c r="D27" s="2" t="n"/>
      <c r="E27" s="160" t="n"/>
      <c r="F27" s="161" t="n"/>
      <c r="G27" s="161" t="n"/>
      <c r="H27" s="161" t="n"/>
      <c r="I27" s="161" t="n"/>
      <c r="J27" s="161" t="n"/>
      <c r="K27" s="162" t="n"/>
      <c r="L27" s="161" t="n"/>
      <c r="M27" s="161" t="n"/>
      <c r="N27" s="161" t="n"/>
      <c r="O27" s="161" t="n"/>
      <c r="P27" s="161" t="n"/>
      <c r="Q27" s="161" t="n"/>
      <c r="R27" s="161" t="n"/>
      <c r="S27" s="161" t="n"/>
      <c r="T27" s="161" t="n"/>
      <c r="U27" s="161" t="n"/>
      <c r="V27" s="161" t="n"/>
      <c r="W27" s="161" t="n"/>
      <c r="X27" s="161" t="n"/>
      <c r="Y27" s="161" t="n"/>
      <c r="Z27" s="161" t="n"/>
      <c r="AA27" s="161" t="n"/>
      <c r="AB27" s="161" t="n"/>
      <c r="AC27" s="161" t="n"/>
      <c r="AD27" s="161" t="n"/>
      <c r="AE27" s="161" t="n"/>
      <c r="AF27" s="161" t="n"/>
      <c r="AG27" s="161" t="n"/>
      <c r="AH27" s="161" t="n"/>
      <c r="AI27" s="161" t="n"/>
      <c r="AJ27" s="161" t="n"/>
      <c r="AK27" s="161" t="n"/>
      <c r="AL27" s="161" t="n"/>
      <c r="AM27" s="161" t="n"/>
      <c r="AN27" s="161" t="n"/>
      <c r="AO27" s="161" t="n"/>
      <c r="AP27" s="161" t="n"/>
      <c r="AQ27" s="161" t="n"/>
      <c r="AR27" s="161" t="n"/>
      <c r="AS27" s="161" t="n"/>
      <c r="AT27" s="161" t="n"/>
      <c r="AU27" s="161" t="n"/>
      <c r="AV27" s="161" t="n"/>
      <c r="AW27" s="161" t="n"/>
      <c r="AX27" s="161" t="n"/>
      <c r="AY27" s="161" t="n"/>
      <c r="AZ27" s="161" t="n"/>
      <c r="BA27" s="161" t="n"/>
      <c r="BB27" s="161" t="n"/>
      <c r="BC27" s="161" t="n"/>
      <c r="BD27" s="161" t="n"/>
      <c r="BE27" s="161" t="n"/>
      <c r="BF27" s="161" t="n"/>
      <c r="BG27" s="161" t="n"/>
      <c r="BH27" s="161" t="n"/>
      <c r="BI27" s="162" t="n"/>
      <c r="BJ27" s="2" t="n"/>
      <c r="BK27" s="2" t="n"/>
      <c r="BL27" s="2" t="n"/>
      <c r="BM27" s="2" t="n"/>
      <c r="BN27" s="2" t="n"/>
      <c r="BO27" s="2" t="n"/>
      <c r="BP27" s="141" t="n"/>
      <c r="BV27" s="142" t="n"/>
      <c r="BW27" s="141" t="n"/>
      <c r="CG27" s="142" t="n"/>
      <c r="DU27" s="142" t="n"/>
      <c r="DV27" s="2" t="n"/>
      <c r="DW27" s="2" t="n"/>
      <c r="DX27" s="2" t="n"/>
      <c r="DY27" s="2" t="n"/>
      <c r="DZ27" s="2" t="n"/>
      <c r="EA27" s="2" t="n"/>
      <c r="EB27" s="2" t="n"/>
      <c r="EC27" s="2" t="n"/>
    </row>
    <row r="28" ht="6.75" customHeight="1" s="118">
      <c r="A28" s="2" t="n"/>
      <c r="B28" s="2" t="n"/>
      <c r="C28" s="2" t="n"/>
      <c r="D28" s="2" t="n"/>
      <c r="E28" s="163" t="inlineStr">
        <is>
          <t>現住所</t>
        </is>
      </c>
      <c r="F28" s="164" t="n"/>
      <c r="G28" s="164" t="n"/>
      <c r="H28" s="164" t="n"/>
      <c r="I28" s="164" t="n"/>
      <c r="J28" s="164" t="n"/>
      <c r="K28" s="165" t="n"/>
      <c r="L28" s="107" t="inlineStr">
        <is>
          <t>〒</t>
        </is>
      </c>
      <c r="M28" s="164" t="n"/>
      <c r="N28" s="164" t="n"/>
      <c r="O28" s="164" t="n"/>
      <c r="P28" s="166">
        <f>計算!$H$5</f>
        <v/>
      </c>
      <c r="Q28" s="164" t="n"/>
      <c r="R28" s="164" t="n"/>
      <c r="S28" s="164" t="n"/>
      <c r="T28" s="164" t="n"/>
      <c r="U28" s="164" t="n"/>
      <c r="V28" s="164" t="n"/>
      <c r="W28" s="164" t="n"/>
      <c r="X28" s="164" t="n"/>
      <c r="Y28" s="164" t="n"/>
      <c r="Z28" s="164" t="n"/>
      <c r="AA28" s="164" t="n"/>
      <c r="AB28" s="164" t="n"/>
      <c r="AC28" s="164" t="n"/>
      <c r="AD28" s="164" t="n"/>
      <c r="AE28" s="164" t="n"/>
      <c r="AF28" s="164" t="n"/>
      <c r="AG28" s="164" t="n"/>
      <c r="AH28" s="164" t="n"/>
      <c r="AI28" s="164" t="n"/>
      <c r="AJ28" s="164"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41" t="n"/>
      <c r="BV28" s="142" t="n"/>
      <c r="BW28" s="141" t="n"/>
      <c r="CG28" s="142" t="n"/>
      <c r="DU28" s="142" t="n"/>
      <c r="DV28" s="2" t="n"/>
      <c r="DW28" s="2" t="n"/>
      <c r="DX28" s="2" t="n"/>
      <c r="DY28" s="2" t="n"/>
      <c r="DZ28" s="2" t="n"/>
      <c r="EA28" s="2" t="n"/>
      <c r="EB28" s="2" t="n"/>
      <c r="EC28" s="2" t="n"/>
    </row>
    <row r="29" ht="4.5" customHeight="1" s="118">
      <c r="A29" s="2" t="n"/>
      <c r="B29" s="2" t="n"/>
      <c r="C29" s="2" t="n"/>
      <c r="D29" s="2" t="n"/>
      <c r="E29" s="141" t="n"/>
      <c r="K29" s="142" t="n"/>
      <c r="L29" s="141"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4" t="n"/>
      <c r="BQ29" s="145" t="n"/>
      <c r="BR29" s="145" t="n"/>
      <c r="BS29" s="145" t="n"/>
      <c r="BT29" s="145" t="n"/>
      <c r="BU29" s="145" t="n"/>
      <c r="BV29" s="146" t="n"/>
      <c r="BW29" s="144" t="n"/>
      <c r="BX29" s="145" t="n"/>
      <c r="BY29" s="145" t="n"/>
      <c r="BZ29" s="145" t="n"/>
      <c r="CA29" s="145" t="n"/>
      <c r="CB29" s="145" t="n"/>
      <c r="CC29" s="145" t="n"/>
      <c r="CD29" s="145" t="n"/>
      <c r="CE29" s="145" t="n"/>
      <c r="CF29" s="145" t="n"/>
      <c r="CG29" s="146" t="n"/>
      <c r="DU29" s="142" t="n"/>
      <c r="DV29" s="2" t="n"/>
      <c r="DW29" s="2" t="n"/>
      <c r="DX29" s="2" t="n"/>
      <c r="DY29" s="2" t="n"/>
      <c r="DZ29" s="2" t="n"/>
      <c r="EA29" s="2" t="n"/>
      <c r="EB29" s="2" t="n"/>
      <c r="EC29" s="2" t="n"/>
    </row>
    <row r="30" ht="6.75" customHeight="1" s="118">
      <c r="A30" s="2" t="n"/>
      <c r="B30" s="2" t="n"/>
      <c r="C30" s="2" t="n"/>
      <c r="D30" s="2" t="n"/>
      <c r="E30" s="141" t="n"/>
      <c r="K30" s="142" t="n"/>
      <c r="L30" s="141"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7" t="inlineStr">
        <is>
          <t>校内外の諸活動</t>
        </is>
      </c>
      <c r="BQ30" s="138" t="n"/>
      <c r="BR30" s="138" t="n"/>
      <c r="BS30" s="138" t="n"/>
      <c r="BT30" s="138" t="n"/>
      <c r="BU30" s="138" t="n"/>
      <c r="BV30" s="139" t="n"/>
      <c r="BW30" s="168">
        <f>計算!$Y$5</f>
        <v/>
      </c>
      <c r="BX30" s="138" t="n"/>
      <c r="BY30" s="138" t="n"/>
      <c r="BZ30" s="138" t="n"/>
      <c r="CA30" s="138" t="n"/>
      <c r="CB30" s="138" t="n"/>
      <c r="CC30" s="138" t="n"/>
      <c r="CD30" s="138" t="n"/>
      <c r="CE30" s="138" t="n"/>
      <c r="CF30" s="138" t="n"/>
      <c r="CG30" s="138" t="n"/>
      <c r="CH30" s="138" t="n"/>
      <c r="CI30" s="138" t="n"/>
      <c r="CJ30" s="138" t="n"/>
      <c r="CK30" s="138" t="n"/>
      <c r="CL30" s="138" t="n"/>
      <c r="CM30" s="138" t="n"/>
      <c r="CN30" s="138" t="n"/>
      <c r="CO30" s="138" t="n"/>
      <c r="CP30" s="138" t="n"/>
      <c r="CQ30" s="138" t="n"/>
      <c r="CR30" s="138" t="n"/>
      <c r="CS30" s="138" t="n"/>
      <c r="CT30" s="138" t="n"/>
      <c r="CU30" s="138" t="n"/>
      <c r="CV30" s="138" t="n"/>
      <c r="CW30" s="138" t="n"/>
      <c r="CX30" s="138" t="n"/>
      <c r="CY30" s="138" t="n"/>
      <c r="CZ30" s="138" t="n"/>
      <c r="DA30" s="138" t="n"/>
      <c r="DB30" s="138" t="n"/>
      <c r="DC30" s="138" t="n"/>
      <c r="DD30" s="138" t="n"/>
      <c r="DE30" s="138" t="n"/>
      <c r="DF30" s="138" t="n"/>
      <c r="DG30" s="138" t="n"/>
      <c r="DH30" s="138" t="n"/>
      <c r="DI30" s="138" t="n"/>
      <c r="DJ30" s="138" t="n"/>
      <c r="DK30" s="138" t="n"/>
      <c r="DL30" s="138" t="n"/>
      <c r="DM30" s="138" t="n"/>
      <c r="DN30" s="138" t="n"/>
      <c r="DO30" s="138" t="n"/>
      <c r="DP30" s="138" t="n"/>
      <c r="DQ30" s="138" t="n"/>
      <c r="DR30" s="138" t="n"/>
      <c r="DS30" s="138" t="n"/>
      <c r="DT30" s="138" t="n"/>
      <c r="DU30" s="139" t="n"/>
      <c r="DV30" s="7" t="n"/>
      <c r="DW30" s="2" t="n"/>
      <c r="DX30" s="2" t="n"/>
      <c r="DY30" s="2" t="n"/>
      <c r="DZ30" s="2" t="n"/>
      <c r="EA30" s="2" t="n"/>
      <c r="EB30" s="2" t="n"/>
      <c r="EC30" s="2" t="n"/>
    </row>
    <row r="31" ht="6.75" customHeight="1" s="118">
      <c r="A31" s="2" t="n"/>
      <c r="B31" s="2" t="n"/>
      <c r="C31" s="2" t="n"/>
      <c r="D31" s="2" t="n"/>
      <c r="E31" s="141" t="n"/>
      <c r="K31" s="142" t="n"/>
      <c r="L31" s="169">
        <f>計算!$I$5</f>
        <v/>
      </c>
      <c r="BI31" s="142" t="n"/>
      <c r="BJ31" s="2" t="n"/>
      <c r="BK31" s="2" t="n"/>
      <c r="BL31" s="2" t="n"/>
      <c r="BM31" s="2" t="n"/>
      <c r="BN31" s="2" t="n"/>
      <c r="BO31" s="2" t="n"/>
      <c r="BP31" s="141" t="n"/>
      <c r="BV31" s="142" t="n"/>
      <c r="DU31" s="142" t="n"/>
      <c r="DV31" s="7" t="n"/>
      <c r="DW31" s="2" t="n"/>
      <c r="DX31" s="2" t="n"/>
      <c r="DY31" s="2" t="n"/>
      <c r="DZ31" s="2" t="n"/>
      <c r="EA31" s="2" t="n"/>
      <c r="EB31" s="2" t="n"/>
      <c r="EC31" s="2" t="n"/>
    </row>
    <row r="32" ht="6.75" customHeight="1" s="118">
      <c r="A32" s="2" t="n"/>
      <c r="B32" s="2" t="n"/>
      <c r="C32" s="2" t="n"/>
      <c r="D32" s="2" t="n"/>
      <c r="E32" s="141" t="n"/>
      <c r="K32" s="142" t="n"/>
      <c r="L32" s="141" t="n"/>
      <c r="BI32" s="142" t="n"/>
      <c r="BJ32" s="2" t="n"/>
      <c r="BK32" s="2" t="n"/>
      <c r="BL32" s="2" t="n"/>
      <c r="BM32" s="2" t="n"/>
      <c r="BN32" s="2" t="n"/>
      <c r="BO32" s="2" t="n"/>
      <c r="BP32" s="141" t="n"/>
      <c r="BV32" s="142" t="n"/>
      <c r="DU32" s="142" t="n"/>
      <c r="DV32" s="7" t="n"/>
      <c r="DW32" s="2" t="n"/>
      <c r="DX32" s="2" t="n"/>
      <c r="DY32" s="2" t="n"/>
      <c r="DZ32" s="2" t="n"/>
      <c r="EA32" s="2" t="n"/>
      <c r="EB32" s="2" t="n"/>
      <c r="EC32" s="2" t="n"/>
    </row>
    <row r="33" ht="6.75" customHeight="1" s="118">
      <c r="A33" s="2" t="n"/>
      <c r="B33" s="2" t="n"/>
      <c r="C33" s="2" t="n"/>
      <c r="D33" s="2" t="n"/>
      <c r="E33" s="144" t="n"/>
      <c r="F33" s="145" t="n"/>
      <c r="G33" s="145" t="n"/>
      <c r="H33" s="145" t="n"/>
      <c r="I33" s="145" t="n"/>
      <c r="J33" s="145" t="n"/>
      <c r="K33" s="146" t="n"/>
      <c r="L33" s="144" t="n"/>
      <c r="M33" s="145" t="n"/>
      <c r="N33" s="145" t="n"/>
      <c r="O33" s="145" t="n"/>
      <c r="P33" s="145" t="n"/>
      <c r="Q33" s="145" t="n"/>
      <c r="R33" s="145" t="n"/>
      <c r="S33" s="145" t="n"/>
      <c r="T33" s="145" t="n"/>
      <c r="U33" s="145" t="n"/>
      <c r="V33" s="145" t="n"/>
      <c r="W33" s="145" t="n"/>
      <c r="X33" s="145" t="n"/>
      <c r="Y33" s="145" t="n"/>
      <c r="Z33" s="145" t="n"/>
      <c r="AA33" s="145" t="n"/>
      <c r="AB33" s="145" t="n"/>
      <c r="AC33" s="145" t="n"/>
      <c r="AD33" s="145" t="n"/>
      <c r="AE33" s="145" t="n"/>
      <c r="AF33" s="145" t="n"/>
      <c r="AG33" s="145" t="n"/>
      <c r="AH33" s="145" t="n"/>
      <c r="AI33" s="145" t="n"/>
      <c r="AJ33" s="145" t="n"/>
      <c r="AK33" s="145" t="n"/>
      <c r="AL33" s="145" t="n"/>
      <c r="AM33" s="145" t="n"/>
      <c r="AN33" s="145" t="n"/>
      <c r="AO33" s="145" t="n"/>
      <c r="AP33" s="145" t="n"/>
      <c r="AQ33" s="145" t="n"/>
      <c r="AR33" s="145" t="n"/>
      <c r="AS33" s="145" t="n"/>
      <c r="AT33" s="145" t="n"/>
      <c r="AU33" s="145" t="n"/>
      <c r="AV33" s="145" t="n"/>
      <c r="AW33" s="145" t="n"/>
      <c r="AX33" s="145" t="n"/>
      <c r="AY33" s="145" t="n"/>
      <c r="AZ33" s="145" t="n"/>
      <c r="BA33" s="145" t="n"/>
      <c r="BB33" s="145" t="n"/>
      <c r="BC33" s="145" t="n"/>
      <c r="BD33" s="145" t="n"/>
      <c r="BE33" s="145" t="n"/>
      <c r="BF33" s="145" t="n"/>
      <c r="BG33" s="145" t="n"/>
      <c r="BH33" s="145" t="n"/>
      <c r="BI33" s="146" t="n"/>
      <c r="BJ33" s="2" t="n"/>
      <c r="BK33" s="2" t="n"/>
      <c r="BL33" s="2" t="n"/>
      <c r="BM33" s="2" t="n"/>
      <c r="BN33" s="2" t="n"/>
      <c r="BO33" s="2" t="n"/>
      <c r="BP33" s="141" t="n"/>
      <c r="BV33" s="142" t="n"/>
      <c r="DU33" s="142" t="n"/>
      <c r="DV33" s="7" t="n"/>
      <c r="DW33" s="2" t="n"/>
      <c r="DX33" s="2" t="n"/>
      <c r="DY33" s="2" t="n"/>
      <c r="DZ33" s="2" t="n"/>
      <c r="EA33" s="2" t="n"/>
      <c r="EB33" s="2" t="n"/>
      <c r="EC33" s="2" t="n"/>
    </row>
    <row r="34" ht="6.75" customHeight="1" s="118">
      <c r="A34" s="2" t="n"/>
      <c r="B34" s="2" t="n"/>
      <c r="C34" s="2" t="n"/>
      <c r="D34" s="2" t="n"/>
      <c r="E34" s="157" t="inlineStr">
        <is>
          <t>ふ り が な</t>
        </is>
      </c>
      <c r="F34" s="138" t="n"/>
      <c r="G34" s="138" t="n"/>
      <c r="H34" s="138" t="n"/>
      <c r="I34" s="138" t="n"/>
      <c r="J34" s="138" t="n"/>
      <c r="K34" s="139" t="n"/>
      <c r="L34" s="158">
        <f>計算!$M$5</f>
        <v/>
      </c>
      <c r="M34" s="138" t="n"/>
      <c r="N34" s="138" t="n"/>
      <c r="O34" s="138" t="n"/>
      <c r="P34" s="138" t="n"/>
      <c r="Q34" s="138" t="n"/>
      <c r="R34" s="138" t="n"/>
      <c r="S34" s="138" t="n"/>
      <c r="T34" s="138" t="n"/>
      <c r="U34" s="138" t="n"/>
      <c r="V34" s="138" t="n"/>
      <c r="W34" s="138" t="n"/>
      <c r="X34" s="138" t="n"/>
      <c r="Y34" s="138" t="n"/>
      <c r="Z34" s="138" t="n"/>
      <c r="AA34" s="138" t="n"/>
      <c r="AB34" s="138" t="n"/>
      <c r="AC34" s="138" t="n"/>
      <c r="AD34" s="138" t="n"/>
      <c r="AE34" s="138" t="n"/>
      <c r="AF34" s="138" t="n"/>
      <c r="AG34" s="138" t="n"/>
      <c r="AH34" s="138" t="n"/>
      <c r="AI34" s="138" t="n"/>
      <c r="AJ34" s="138" t="n"/>
      <c r="AK34" s="138" t="n"/>
      <c r="AL34" s="138" t="n"/>
      <c r="AM34" s="138" t="n"/>
      <c r="AN34" s="138" t="n"/>
      <c r="AO34" s="138" t="n"/>
      <c r="AP34" s="138" t="n"/>
      <c r="AQ34" s="138" t="n"/>
      <c r="AR34" s="138" t="n"/>
      <c r="AS34" s="138" t="n"/>
      <c r="AT34" s="138" t="n"/>
      <c r="AU34" s="138" t="n"/>
      <c r="AV34" s="138" t="n"/>
      <c r="AW34" s="138" t="n"/>
      <c r="AX34" s="138" t="n"/>
      <c r="AY34" s="138" t="n"/>
      <c r="AZ34" s="138" t="n"/>
      <c r="BA34" s="138" t="n"/>
      <c r="BB34" s="138" t="n"/>
      <c r="BC34" s="138" t="n"/>
      <c r="BD34" s="138" t="n"/>
      <c r="BE34" s="138" t="n"/>
      <c r="BF34" s="138" t="n"/>
      <c r="BG34" s="138" t="n"/>
      <c r="BH34" s="138" t="n"/>
      <c r="BI34" s="139" t="n"/>
      <c r="BJ34" s="2" t="n"/>
      <c r="BK34" s="2" t="n"/>
      <c r="BL34" s="2" t="n"/>
      <c r="BM34" s="2" t="n"/>
      <c r="BN34" s="2" t="n"/>
      <c r="BO34" s="2" t="n"/>
      <c r="BP34" s="141" t="n"/>
      <c r="BV34" s="142" t="n"/>
      <c r="DU34" s="142" t="n"/>
      <c r="DV34" s="7" t="n"/>
      <c r="DW34" s="2" t="n"/>
      <c r="DX34" s="2" t="n"/>
      <c r="DY34" s="2" t="n"/>
      <c r="DZ34" s="2" t="n"/>
      <c r="EA34" s="2" t="n"/>
      <c r="EB34" s="2" t="n"/>
      <c r="EC34" s="2" t="n"/>
    </row>
    <row r="35" ht="6.75" customHeight="1" s="118">
      <c r="A35" s="2" t="n"/>
      <c r="B35" s="2" t="n"/>
      <c r="C35" s="2" t="n"/>
      <c r="D35" s="2" t="n"/>
      <c r="E35" s="141" t="n"/>
      <c r="K35" s="142" t="n"/>
      <c r="BI35" s="142" t="n"/>
      <c r="BJ35" s="2" t="n"/>
      <c r="BK35" s="2" t="n"/>
      <c r="BL35" s="2" t="n"/>
      <c r="BM35" s="2" t="n"/>
      <c r="BN35" s="2" t="n"/>
      <c r="BO35" s="2" t="n"/>
      <c r="BP35" s="141" t="n"/>
      <c r="BV35" s="142" t="n"/>
      <c r="DU35" s="142" t="n"/>
      <c r="DV35" s="7" t="n"/>
      <c r="DW35" s="2" t="n"/>
      <c r="DX35" s="2" t="n"/>
      <c r="DY35" s="2" t="n"/>
      <c r="DZ35" s="2" t="n"/>
      <c r="EA35" s="2" t="n"/>
      <c r="EB35" s="2" t="n"/>
      <c r="EC35" s="2" t="n"/>
    </row>
    <row r="36" ht="6.75" customHeight="1" s="118">
      <c r="A36" s="2" t="n"/>
      <c r="B36" s="2" t="n"/>
      <c r="C36" s="2" t="n"/>
      <c r="D36" s="2" t="n"/>
      <c r="E36" s="160" t="n"/>
      <c r="F36" s="161" t="n"/>
      <c r="G36" s="161" t="n"/>
      <c r="H36" s="161" t="n"/>
      <c r="I36" s="161" t="n"/>
      <c r="J36" s="161" t="n"/>
      <c r="K36" s="162" t="n"/>
      <c r="L36" s="161" t="n"/>
      <c r="M36" s="161" t="n"/>
      <c r="N36" s="161" t="n"/>
      <c r="O36" s="161" t="n"/>
      <c r="P36" s="161" t="n"/>
      <c r="Q36" s="161" t="n"/>
      <c r="R36" s="161" t="n"/>
      <c r="S36" s="161" t="n"/>
      <c r="T36" s="161" t="n"/>
      <c r="U36" s="161" t="n"/>
      <c r="V36" s="161" t="n"/>
      <c r="W36" s="161" t="n"/>
      <c r="X36" s="161" t="n"/>
      <c r="Y36" s="161" t="n"/>
      <c r="Z36" s="161" t="n"/>
      <c r="AA36" s="161" t="n"/>
      <c r="AB36" s="161" t="n"/>
      <c r="AC36" s="161" t="n"/>
      <c r="AD36" s="161" t="n"/>
      <c r="AE36" s="161" t="n"/>
      <c r="AF36" s="161" t="n"/>
      <c r="AG36" s="161" t="n"/>
      <c r="AH36" s="161" t="n"/>
      <c r="AI36" s="161" t="n"/>
      <c r="AJ36" s="161" t="n"/>
      <c r="AK36" s="161" t="n"/>
      <c r="AL36" s="161" t="n"/>
      <c r="AM36" s="161" t="n"/>
      <c r="AN36" s="161" t="n"/>
      <c r="AO36" s="161" t="n"/>
      <c r="AP36" s="161" t="n"/>
      <c r="AQ36" s="161" t="n"/>
      <c r="AR36" s="161" t="n"/>
      <c r="AS36" s="161" t="n"/>
      <c r="AT36" s="161" t="n"/>
      <c r="AU36" s="161" t="n"/>
      <c r="AV36" s="161" t="n"/>
      <c r="AW36" s="161" t="n"/>
      <c r="AX36" s="161" t="n"/>
      <c r="AY36" s="161" t="n"/>
      <c r="AZ36" s="161" t="n"/>
      <c r="BA36" s="161" t="n"/>
      <c r="BB36" s="161" t="n"/>
      <c r="BC36" s="161" t="n"/>
      <c r="BD36" s="161" t="n"/>
      <c r="BE36" s="161" t="n"/>
      <c r="BF36" s="161" t="n"/>
      <c r="BG36" s="161" t="n"/>
      <c r="BH36" s="161" t="n"/>
      <c r="BI36" s="162" t="n"/>
      <c r="BJ36" s="2" t="n"/>
      <c r="BK36" s="2" t="n"/>
      <c r="BL36" s="2" t="n"/>
      <c r="BM36" s="2" t="n"/>
      <c r="BN36" s="2" t="n"/>
      <c r="BO36" s="2" t="n"/>
      <c r="BP36" s="141" t="n"/>
      <c r="BV36" s="142" t="n"/>
      <c r="DU36" s="142" t="n"/>
      <c r="DV36" s="7" t="n"/>
      <c r="DW36" s="2" t="n"/>
      <c r="DX36" s="2" t="n"/>
      <c r="DY36" s="2" t="n"/>
      <c r="DZ36" s="2" t="n"/>
      <c r="EA36" s="2" t="n"/>
      <c r="EB36" s="2" t="n"/>
      <c r="EC36" s="2" t="n"/>
    </row>
    <row r="37" ht="6.75" customHeight="1" s="118">
      <c r="A37" s="2" t="n"/>
      <c r="B37" s="2" t="n"/>
      <c r="C37" s="2" t="n"/>
      <c r="D37" s="2" t="n"/>
      <c r="E37" s="163" t="inlineStr">
        <is>
          <t>連絡先</t>
        </is>
      </c>
      <c r="F37" s="164" t="n"/>
      <c r="G37" s="164" t="n"/>
      <c r="H37" s="164" t="n"/>
      <c r="I37" s="164" t="n"/>
      <c r="J37" s="164" t="n"/>
      <c r="K37" s="165" t="n"/>
      <c r="L37" s="107" t="inlineStr">
        <is>
          <t>〒</t>
        </is>
      </c>
      <c r="M37" s="164" t="n"/>
      <c r="N37" s="164" t="n"/>
      <c r="O37" s="164" t="n"/>
      <c r="P37" s="170">
        <f>計算!$K$5</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41" t="n"/>
      <c r="BV37" s="142" t="n"/>
      <c r="DU37" s="142" t="n"/>
      <c r="DV37" s="7" t="n"/>
      <c r="DW37" s="2" t="n"/>
      <c r="DX37" s="2" t="n"/>
      <c r="DY37" s="2" t="n"/>
      <c r="DZ37" s="2" t="n"/>
      <c r="EA37" s="2" t="n"/>
      <c r="EB37" s="2" t="n"/>
      <c r="EC37" s="2" t="n"/>
    </row>
    <row r="38" ht="6.75" customHeight="1" s="118">
      <c r="A38" s="2" t="n"/>
      <c r="B38" s="2" t="n"/>
      <c r="C38" s="2" t="n"/>
      <c r="D38" s="2" t="n"/>
      <c r="E38" s="141" t="n"/>
      <c r="K38" s="142" t="n"/>
      <c r="L38" s="141"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41" t="n"/>
      <c r="BV38" s="142" t="n"/>
      <c r="DU38" s="142" t="n"/>
      <c r="DV38" s="7" t="n"/>
      <c r="DW38" s="2" t="n"/>
      <c r="DX38" s="2" t="n"/>
      <c r="DY38" s="2" t="n"/>
      <c r="DZ38" s="2" t="n"/>
      <c r="EA38" s="2" t="n"/>
      <c r="EB38" s="2" t="n"/>
      <c r="EC38" s="2" t="n"/>
    </row>
    <row r="39" ht="6.75" customHeight="1" s="118">
      <c r="A39" s="2" t="n"/>
      <c r="B39" s="2" t="n"/>
      <c r="C39" s="2" t="n"/>
      <c r="D39" s="2" t="n"/>
      <c r="E39" s="141" t="n"/>
      <c r="K39" s="142" t="n"/>
      <c r="L39" s="141"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41" t="n"/>
      <c r="BV39" s="142" t="n"/>
      <c r="DU39" s="142" t="n"/>
      <c r="DV39" s="7" t="n"/>
      <c r="DW39" s="2" t="n"/>
      <c r="DX39" s="2" t="n"/>
      <c r="DY39" s="2" t="n"/>
      <c r="DZ39" s="2" t="n"/>
      <c r="EA39" s="2" t="n"/>
      <c r="EB39" s="2" t="n"/>
      <c r="EC39" s="2" t="n"/>
    </row>
    <row r="40" ht="6.75" customHeight="1" s="118">
      <c r="A40" s="2" t="n"/>
      <c r="B40" s="2" t="n"/>
      <c r="C40" s="2" t="n"/>
      <c r="D40" s="2" t="n"/>
      <c r="E40" s="141" t="n"/>
      <c r="K40" s="142" t="n"/>
      <c r="L40" s="171">
        <f>計算!$L$5</f>
        <v/>
      </c>
      <c r="BI40" s="142" t="n"/>
      <c r="BJ40" s="2" t="n"/>
      <c r="BK40" s="2" t="n"/>
      <c r="BL40" s="2" t="n"/>
      <c r="BM40" s="2" t="n"/>
      <c r="BN40" s="2" t="n"/>
      <c r="BO40" s="2" t="n"/>
      <c r="BP40" s="141" t="n"/>
      <c r="BV40" s="142" t="n"/>
      <c r="DU40" s="142" t="n"/>
      <c r="DV40" s="7" t="n"/>
      <c r="DW40" s="2" t="n"/>
      <c r="DX40" s="2" t="n"/>
      <c r="DY40" s="2" t="n"/>
      <c r="DZ40" s="2" t="n"/>
      <c r="EA40" s="2" t="n"/>
      <c r="EB40" s="2" t="n"/>
      <c r="EC40" s="2" t="n"/>
    </row>
    <row r="41" ht="6.75" customHeight="1" s="118">
      <c r="A41" s="2" t="n"/>
      <c r="B41" s="2" t="n"/>
      <c r="C41" s="2" t="n"/>
      <c r="D41" s="2" t="n"/>
      <c r="E41" s="144" t="n"/>
      <c r="F41" s="145" t="n"/>
      <c r="G41" s="145" t="n"/>
      <c r="H41" s="145" t="n"/>
      <c r="I41" s="145" t="n"/>
      <c r="J41" s="145" t="n"/>
      <c r="K41" s="146" t="n"/>
      <c r="L41" s="145" t="n"/>
      <c r="M41" s="145" t="n"/>
      <c r="N41" s="145" t="n"/>
      <c r="O41" s="145" t="n"/>
      <c r="P41" s="145" t="n"/>
      <c r="Q41" s="145" t="n"/>
      <c r="R41" s="145" t="n"/>
      <c r="S41" s="145" t="n"/>
      <c r="T41" s="145" t="n"/>
      <c r="U41" s="145" t="n"/>
      <c r="V41" s="145" t="n"/>
      <c r="W41" s="145" t="n"/>
      <c r="X41" s="145" t="n"/>
      <c r="Y41" s="145" t="n"/>
      <c r="Z41" s="145" t="n"/>
      <c r="AA41" s="145" t="n"/>
      <c r="AB41" s="145" t="n"/>
      <c r="AC41" s="145" t="n"/>
      <c r="AD41" s="145" t="n"/>
      <c r="AE41" s="145" t="n"/>
      <c r="AF41" s="145" t="n"/>
      <c r="AG41" s="145" t="n"/>
      <c r="AH41" s="145" t="n"/>
      <c r="AI41" s="145" t="n"/>
      <c r="AJ41" s="145" t="n"/>
      <c r="AK41" s="145" t="n"/>
      <c r="AL41" s="145" t="n"/>
      <c r="AM41" s="145" t="n"/>
      <c r="AN41" s="145" t="n"/>
      <c r="AO41" s="145" t="n"/>
      <c r="AP41" s="145" t="n"/>
      <c r="AQ41" s="145" t="n"/>
      <c r="AR41" s="145" t="n"/>
      <c r="AS41" s="145" t="n"/>
      <c r="AT41" s="145" t="n"/>
      <c r="AU41" s="145" t="n"/>
      <c r="AV41" s="145" t="n"/>
      <c r="AW41" s="145" t="n"/>
      <c r="AX41" s="145" t="n"/>
      <c r="AY41" s="145" t="n"/>
      <c r="AZ41" s="145" t="n"/>
      <c r="BA41" s="145" t="n"/>
      <c r="BB41" s="145" t="n"/>
      <c r="BC41" s="145" t="n"/>
      <c r="BD41" s="145" t="n"/>
      <c r="BE41" s="145" t="n"/>
      <c r="BF41" s="145" t="n"/>
      <c r="BG41" s="145" t="n"/>
      <c r="BH41" s="145" t="n"/>
      <c r="BI41" s="146" t="n"/>
      <c r="BJ41" s="2" t="n"/>
      <c r="BK41" s="2" t="n"/>
      <c r="BL41" s="2" t="n"/>
      <c r="BM41" s="2" t="n"/>
      <c r="BN41" s="2" t="n"/>
      <c r="BO41" s="2" t="n"/>
      <c r="BP41" s="141" t="n"/>
      <c r="BV41" s="142" t="n"/>
      <c r="DU41" s="142"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41" t="n"/>
      <c r="BV42" s="142" t="n"/>
      <c r="DU42" s="142"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41" t="n"/>
      <c r="BV43" s="142" t="n"/>
      <c r="DU43" s="142"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41" t="n"/>
      <c r="BV44" s="142" t="n"/>
      <c r="DU44" s="142"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41" t="n"/>
      <c r="BV45" s="142" t="n"/>
      <c r="DU45" s="142"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41" t="n"/>
      <c r="BV46" s="142" t="n"/>
      <c r="DU46" s="142"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2" t="n"/>
      <c r="BQ47" s="138" t="n"/>
      <c r="BR47" s="173" t="n"/>
      <c r="BS47" s="138" t="n"/>
      <c r="BT47" s="138" t="n"/>
      <c r="BU47" s="28" t="n"/>
      <c r="BV47" s="29" t="n"/>
      <c r="BW47" s="174">
        <f>計算!$Z$5</f>
        <v/>
      </c>
      <c r="BX47" s="138" t="n"/>
      <c r="BY47" s="138" t="n"/>
      <c r="BZ47" s="138" t="n"/>
      <c r="CA47" s="138" t="n"/>
      <c r="CB47" s="138" t="n"/>
      <c r="CC47" s="138" t="n"/>
      <c r="CD47" s="138" t="n"/>
      <c r="CE47" s="138" t="n"/>
      <c r="CF47" s="138" t="n"/>
      <c r="CG47" s="138" t="n"/>
      <c r="CH47" s="138" t="n"/>
      <c r="CI47" s="138" t="n"/>
      <c r="CJ47" s="138" t="n"/>
      <c r="CK47" s="138" t="n"/>
      <c r="CL47" s="138" t="n"/>
      <c r="CM47" s="138" t="n"/>
      <c r="CN47" s="138" t="n"/>
      <c r="CO47" s="138" t="n"/>
      <c r="CP47" s="138" t="n"/>
      <c r="CQ47" s="138" t="n"/>
      <c r="CR47" s="138" t="n"/>
      <c r="CS47" s="138" t="n"/>
      <c r="CT47" s="138" t="n"/>
      <c r="CU47" s="138" t="n"/>
      <c r="CV47" s="138" t="n"/>
      <c r="CW47" s="138" t="n"/>
      <c r="CX47" s="138" t="n"/>
      <c r="CY47" s="138" t="n"/>
      <c r="CZ47" s="138" t="n"/>
      <c r="DA47" s="138" t="n"/>
      <c r="DB47" s="138" t="n"/>
      <c r="DC47" s="138" t="n"/>
      <c r="DD47" s="138" t="n"/>
      <c r="DE47" s="138" t="n"/>
      <c r="DF47" s="138" t="n"/>
      <c r="DG47" s="138" t="n"/>
      <c r="DH47" s="138" t="n"/>
      <c r="DI47" s="138" t="n"/>
      <c r="DJ47" s="138" t="n"/>
      <c r="DK47" s="138" t="n"/>
      <c r="DL47" s="138" t="n"/>
      <c r="DM47" s="138" t="n"/>
      <c r="DN47" s="138" t="n"/>
      <c r="DO47" s="138" t="n"/>
      <c r="DP47" s="138" t="n"/>
      <c r="DQ47" s="138" t="n"/>
      <c r="DR47" s="138" t="n"/>
      <c r="DS47" s="138" t="n"/>
      <c r="DT47" s="138" t="n"/>
      <c r="DU47" s="139"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41" t="n"/>
      <c r="BU48" s="31" t="n"/>
      <c r="BV48" s="32" t="n"/>
      <c r="DU48" s="142"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41" t="n"/>
      <c r="BU49" s="72" t="n"/>
      <c r="BV49" s="142" t="n"/>
      <c r="DU49" s="142"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41" t="n"/>
      <c r="BV50" s="142" t="n"/>
      <c r="DU50" s="142"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41" t="n"/>
      <c r="BV51" s="142" t="n"/>
      <c r="DU51" s="142"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41" t="n"/>
      <c r="BV52" s="142" t="n"/>
      <c r="DU52" s="142" t="n"/>
      <c r="DV52" s="7" t="n"/>
      <c r="DW52" s="2" t="n"/>
      <c r="DX52" s="2" t="n"/>
      <c r="DY52" s="2" t="n"/>
      <c r="DZ52" s="2" t="n"/>
      <c r="EA52" s="2" t="n"/>
      <c r="EB52" s="2" t="n"/>
      <c r="EC52" s="2" t="n"/>
    </row>
    <row r="53" ht="6.75" customHeight="1" s="118">
      <c r="A53" s="2" t="n"/>
      <c r="B53" s="2" t="n"/>
      <c r="C53" s="2" t="n"/>
      <c r="D53" s="2" t="n"/>
      <c r="E53" s="175" t="inlineStr">
        <is>
          <t>在籍校</t>
        </is>
      </c>
      <c r="F53" s="138" t="n"/>
      <c r="G53" s="138" t="n"/>
      <c r="H53" s="138" t="n"/>
      <c r="I53" s="138" t="n"/>
      <c r="J53" s="138" t="n"/>
      <c r="K53" s="139"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8" t="n"/>
      <c r="AY53" s="138" t="n"/>
      <c r="AZ53" s="138" t="n"/>
      <c r="BA53" s="138" t="n"/>
      <c r="BB53" s="138" t="n"/>
      <c r="BC53" s="138" t="n"/>
      <c r="BD53" s="138" t="n"/>
      <c r="BE53" s="138" t="n"/>
      <c r="BF53" s="138" t="n"/>
      <c r="BG53" s="138" t="n"/>
      <c r="BH53" s="138" t="n"/>
      <c r="BI53" s="139" t="n"/>
      <c r="BJ53" s="2" t="n"/>
      <c r="BK53" s="2" t="n"/>
      <c r="BL53" s="2" t="n"/>
      <c r="BM53" s="2" t="n"/>
      <c r="BN53" s="2" t="n"/>
      <c r="BO53" s="2" t="n"/>
      <c r="BP53" s="141" t="n"/>
      <c r="BV53" s="142" t="n"/>
      <c r="DU53" s="142" t="n"/>
      <c r="DV53" s="2" t="n"/>
      <c r="DW53" s="2" t="n"/>
      <c r="DX53" s="2" t="n"/>
      <c r="DY53" s="2" t="n"/>
      <c r="DZ53" s="2" t="n"/>
      <c r="EA53" s="2" t="n"/>
      <c r="EB53" s="2" t="n"/>
      <c r="EC53" s="2" t="n"/>
    </row>
    <row r="54" ht="6.75" customHeight="1" s="118">
      <c r="A54" s="2" t="n"/>
      <c r="B54" s="2" t="n"/>
      <c r="C54" s="2" t="n"/>
      <c r="D54" s="2" t="n"/>
      <c r="E54" s="141" t="n"/>
      <c r="K54" s="142" t="n"/>
      <c r="L54" s="36" t="n"/>
      <c r="M54" s="19" t="n"/>
      <c r="N54" s="19" t="n"/>
      <c r="O54" s="19" t="n"/>
      <c r="P54" s="19" t="n"/>
      <c r="Q54" s="19" t="n"/>
      <c r="R54" s="19" t="n"/>
      <c r="S54" s="19" t="n"/>
      <c r="T54" s="19" t="n"/>
      <c r="U54" s="19" t="n"/>
      <c r="V54" s="19" t="n"/>
      <c r="W54" s="19" t="n"/>
      <c r="X54" s="37" t="n"/>
      <c r="Y54" s="176">
        <f>計算!$N$5</f>
        <v/>
      </c>
      <c r="BI54" s="142" t="n"/>
      <c r="BJ54" s="2" t="n"/>
      <c r="BK54" s="2" t="n"/>
      <c r="BL54" s="2" t="n"/>
      <c r="BM54" s="2" t="n"/>
      <c r="BN54" s="2" t="n"/>
      <c r="BO54" s="2" t="n"/>
      <c r="BP54" s="141" t="n"/>
      <c r="BV54" s="142" t="n"/>
      <c r="DU54" s="142" t="n"/>
      <c r="DV54" s="2" t="n"/>
      <c r="DW54" s="2" t="n"/>
      <c r="DX54" s="2" t="n"/>
      <c r="DY54" s="2" t="n"/>
      <c r="DZ54" s="2" t="n"/>
      <c r="EA54" s="2" t="n"/>
      <c r="EB54" s="2" t="n"/>
      <c r="EC54" s="2" t="n"/>
    </row>
    <row r="55" ht="6.75" customHeight="1" s="118">
      <c r="A55" s="2" t="n"/>
      <c r="B55" s="2" t="n"/>
      <c r="C55" s="2" t="n"/>
      <c r="D55" s="2" t="n"/>
      <c r="E55" s="141" t="n"/>
      <c r="K55" s="142" t="n"/>
      <c r="L55" s="36" t="n"/>
      <c r="M55" s="19" t="n"/>
      <c r="N55" s="19" t="n"/>
      <c r="O55" s="19" t="n"/>
      <c r="P55" s="177">
        <f>設定!$B$6</f>
        <v/>
      </c>
      <c r="S55" s="11" t="n"/>
      <c r="T55" s="11" t="n"/>
      <c r="U55" s="177">
        <f>設定!$B$7</f>
        <v/>
      </c>
      <c r="W55" s="11" t="n"/>
      <c r="X55" s="12" t="n"/>
      <c r="Y55" s="141" t="n"/>
      <c r="BI55" s="142" t="n"/>
      <c r="BJ55" s="2" t="n"/>
      <c r="BK55" s="2" t="n"/>
      <c r="BL55" s="2" t="n"/>
      <c r="BM55" s="2" t="n"/>
      <c r="BN55" s="2" t="n"/>
      <c r="BO55" s="2" t="n"/>
      <c r="BP55" s="141" t="n"/>
      <c r="BV55" s="142" t="n"/>
      <c r="DU55" s="142" t="n"/>
      <c r="DV55" s="2" t="n"/>
      <c r="DW55" s="2" t="n"/>
      <c r="DX55" s="2" t="n"/>
      <c r="DY55" s="2" t="n"/>
      <c r="DZ55" s="2" t="n"/>
      <c r="EA55" s="2" t="n"/>
      <c r="EB55" s="2" t="n"/>
      <c r="EC55" s="2" t="n"/>
    </row>
    <row r="56" ht="6.75" customHeight="1" s="118">
      <c r="A56" s="2" t="n"/>
      <c r="B56" s="2" t="n"/>
      <c r="C56" s="2" t="n"/>
      <c r="D56" s="2" t="n"/>
      <c r="E56" s="141" t="n"/>
      <c r="K56" s="142" t="n"/>
      <c r="L56" s="92" t="inlineStr">
        <is>
          <t>令和</t>
        </is>
      </c>
      <c r="S56" s="52" t="inlineStr">
        <is>
          <t>年</t>
        </is>
      </c>
      <c r="W56" s="53" t="inlineStr">
        <is>
          <t>月</t>
        </is>
      </c>
      <c r="X56" s="142" t="n"/>
      <c r="Y56" s="141" t="n"/>
      <c r="BI56" s="142" t="n"/>
      <c r="BJ56" s="2" t="n"/>
      <c r="BK56" s="2" t="n"/>
      <c r="BL56" s="2" t="n"/>
      <c r="BM56" s="2" t="n"/>
      <c r="BN56" s="2" t="n"/>
      <c r="BO56" s="2" t="n"/>
      <c r="BP56" s="141" t="n"/>
      <c r="BV56" s="142" t="n"/>
      <c r="DU56" s="142" t="n"/>
      <c r="DV56" s="2" t="n"/>
      <c r="DW56" s="2" t="n"/>
      <c r="DX56" s="2" t="n"/>
      <c r="DY56" s="2" t="n"/>
      <c r="DZ56" s="2" t="n"/>
      <c r="EA56" s="2" t="n"/>
      <c r="EB56" s="2" t="n"/>
      <c r="EC56" s="2" t="n"/>
    </row>
    <row r="57" ht="6.75" customHeight="1" s="118">
      <c r="A57" s="2" t="n"/>
      <c r="B57" s="2" t="n"/>
      <c r="C57" s="2" t="n"/>
      <c r="D57" s="2" t="n"/>
      <c r="E57" s="141" t="n"/>
      <c r="K57" s="142" t="n"/>
      <c r="L57" s="141" t="n"/>
      <c r="X57" s="142" t="n"/>
      <c r="Y57" s="141" t="n"/>
      <c r="AW57" s="75" t="inlineStr">
        <is>
          <t>卒業</t>
        </is>
      </c>
      <c r="BI57" s="142" t="n"/>
      <c r="BJ57" s="2" t="n"/>
      <c r="BK57" s="2" t="n"/>
      <c r="BL57" s="2" t="n"/>
      <c r="BM57" s="2" t="n"/>
      <c r="BN57" s="2" t="n"/>
      <c r="BO57" s="2" t="n"/>
      <c r="BP57" s="141" t="n"/>
      <c r="BV57" s="142" t="n"/>
      <c r="DU57" s="142" t="n"/>
      <c r="DV57" s="2" t="n"/>
      <c r="DW57" s="2" t="n"/>
      <c r="DX57" s="2" t="n"/>
      <c r="DY57" s="2" t="n"/>
      <c r="DZ57" s="2" t="n"/>
      <c r="EA57" s="2" t="n"/>
      <c r="EB57" s="2" t="n"/>
      <c r="EC57" s="2" t="n"/>
    </row>
    <row r="58" ht="6.75" customHeight="1" s="118">
      <c r="A58" s="2" t="n"/>
      <c r="B58" s="2" t="n"/>
      <c r="C58" s="2" t="n"/>
      <c r="D58" s="2" t="n"/>
      <c r="E58" s="141" t="n"/>
      <c r="K58" s="142" t="n"/>
      <c r="L58" s="36" t="n"/>
      <c r="M58" s="19" t="n"/>
      <c r="N58" s="19" t="n"/>
      <c r="O58" s="19" t="n"/>
      <c r="P58" s="19" t="n"/>
      <c r="Q58" s="19" t="n"/>
      <c r="R58" s="19" t="n"/>
      <c r="S58" s="19" t="n"/>
      <c r="T58" s="19" t="n"/>
      <c r="U58" s="19" t="n"/>
      <c r="V58" s="19" t="n"/>
      <c r="W58" s="19" t="n"/>
      <c r="X58" s="37" t="n"/>
      <c r="Y58" s="141" t="n"/>
      <c r="BI58" s="142" t="n"/>
      <c r="BJ58" s="2" t="n"/>
      <c r="BK58" s="2" t="n"/>
      <c r="BL58" s="2" t="n"/>
      <c r="BM58" s="2" t="n"/>
      <c r="BN58" s="2" t="n"/>
      <c r="BO58" s="2" t="n"/>
      <c r="BP58" s="141" t="n"/>
      <c r="BV58" s="142" t="n"/>
      <c r="DU58" s="142" t="n"/>
      <c r="DV58" s="2" t="n"/>
      <c r="DW58" s="2" t="n"/>
      <c r="DX58" s="2" t="n"/>
      <c r="DY58" s="2" t="n"/>
      <c r="DZ58" s="2" t="n"/>
      <c r="EA58" s="2" t="n"/>
      <c r="EB58" s="2" t="n"/>
      <c r="EC58" s="2" t="n"/>
    </row>
    <row r="59" ht="6.75" customHeight="1" s="118">
      <c r="A59" s="2" t="n"/>
      <c r="B59" s="2" t="n"/>
      <c r="C59" s="2" t="n"/>
      <c r="D59" s="2" t="n"/>
      <c r="E59" s="141" t="n"/>
      <c r="K59" s="142" t="n"/>
      <c r="L59" s="36" t="n"/>
      <c r="M59" s="19" t="n"/>
      <c r="N59" s="19" t="n"/>
      <c r="O59" s="19" t="n"/>
      <c r="P59" s="19" t="n"/>
      <c r="Q59" s="19" t="n"/>
      <c r="R59" s="19" t="n"/>
      <c r="S59" s="19" t="n"/>
      <c r="T59" s="19" t="n"/>
      <c r="U59" s="19" t="n"/>
      <c r="V59" s="19" t="n"/>
      <c r="W59" s="19" t="n"/>
      <c r="X59" s="37" t="n"/>
      <c r="Y59" s="141" t="n"/>
      <c r="BI59" s="142" t="n"/>
      <c r="BJ59" s="2" t="n"/>
      <c r="BK59" s="2" t="n"/>
      <c r="BL59" s="2" t="n"/>
      <c r="BM59" s="2" t="n"/>
      <c r="BN59" s="2" t="n"/>
      <c r="BO59" s="2" t="n"/>
      <c r="BP59" s="141" t="n"/>
      <c r="BV59" s="142" t="n"/>
      <c r="DU59" s="142" t="n"/>
      <c r="DV59" s="2" t="n"/>
      <c r="DW59" s="2" t="n"/>
      <c r="DX59" s="2" t="n"/>
      <c r="DY59" s="2" t="n"/>
      <c r="DZ59" s="2" t="n"/>
      <c r="EA59" s="2" t="n"/>
      <c r="EB59" s="2" t="n"/>
      <c r="EC59" s="2" t="n"/>
    </row>
    <row r="60" ht="6.75" customHeight="1" s="118">
      <c r="A60" s="2" t="n"/>
      <c r="B60" s="2" t="n"/>
      <c r="C60" s="2" t="n"/>
      <c r="D60" s="2" t="n"/>
      <c r="E60" s="144" t="n"/>
      <c r="F60" s="145" t="n"/>
      <c r="G60" s="145" t="n"/>
      <c r="H60" s="145" t="n"/>
      <c r="I60" s="145" t="n"/>
      <c r="J60" s="145" t="n"/>
      <c r="K60" s="146"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5" t="n"/>
      <c r="AX60" s="145" t="n"/>
      <c r="AY60" s="145" t="n"/>
      <c r="AZ60" s="145" t="n"/>
      <c r="BA60" s="145" t="n"/>
      <c r="BB60" s="145" t="n"/>
      <c r="BC60" s="145" t="n"/>
      <c r="BD60" s="145" t="n"/>
      <c r="BE60" s="145" t="n"/>
      <c r="BF60" s="145" t="n"/>
      <c r="BG60" s="145" t="n"/>
      <c r="BH60" s="145" t="n"/>
      <c r="BI60" s="146" t="n"/>
      <c r="BJ60" s="2" t="n"/>
      <c r="BK60" s="2" t="n"/>
      <c r="BL60" s="2" t="n"/>
      <c r="BM60" s="2" t="n"/>
      <c r="BN60" s="2" t="n"/>
      <c r="BO60" s="2" t="n"/>
      <c r="BP60" s="141" t="n"/>
      <c r="BV60" s="142" t="n"/>
      <c r="DU60" s="142"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8" t="n"/>
      <c r="U61" s="17" t="n"/>
      <c r="V61" s="17" t="n"/>
      <c r="W61" s="76" t="n"/>
      <c r="X61" s="138"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41" t="n"/>
      <c r="BV61" s="142" t="n"/>
      <c r="DU61" s="142"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41" t="n"/>
      <c r="BV62" s="142" t="n"/>
      <c r="DU62" s="142"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41" t="n"/>
      <c r="BV63" s="142" t="n"/>
      <c r="DU63" s="142" t="n"/>
      <c r="DV63" s="2" t="n"/>
      <c r="DW63" s="2" t="n"/>
      <c r="DX63" s="2" t="n"/>
      <c r="DY63" s="2" t="n"/>
      <c r="DZ63" s="2" t="n"/>
      <c r="EA63" s="2" t="n"/>
      <c r="EB63" s="2" t="n"/>
      <c r="EC63" s="2" t="n"/>
    </row>
    <row r="64" ht="6.75" customHeight="1" s="118">
      <c r="A64" s="2" t="n"/>
      <c r="B64" s="2" t="n"/>
      <c r="C64" s="2" t="n"/>
      <c r="D64" s="2" t="n"/>
      <c r="E64" s="178" t="inlineStr">
        <is>
          <t>職　歴</t>
        </is>
      </c>
      <c r="K64" s="142" t="n"/>
      <c r="L64" s="54" t="inlineStr">
        <is>
          <t>平成</t>
        </is>
      </c>
      <c r="M64" s="138" t="n"/>
      <c r="N64" s="138" t="n"/>
      <c r="O64" s="138" t="n"/>
      <c r="P64" s="19" t="n"/>
      <c r="Q64" s="19" t="n"/>
      <c r="R64" s="19" t="n"/>
      <c r="S64" s="19" t="n"/>
      <c r="T64" s="19" t="n"/>
      <c r="U64" s="19" t="n"/>
      <c r="V64" s="19" t="n"/>
      <c r="W64" s="19" t="n"/>
      <c r="X64" s="37" t="n"/>
      <c r="Y64" s="169">
        <f>計算!$AD$5</f>
        <v/>
      </c>
      <c r="BI64" s="142" t="n"/>
      <c r="BJ64" s="2" t="n"/>
      <c r="BK64" s="2" t="n"/>
      <c r="BL64" s="2" t="n"/>
      <c r="BM64" s="2" t="n"/>
      <c r="BN64" s="2" t="n"/>
      <c r="BO64" s="2" t="n"/>
      <c r="BP64" s="141" t="n"/>
      <c r="BV64" s="142" t="n"/>
      <c r="DU64" s="142" t="n"/>
      <c r="DV64" s="2" t="n"/>
      <c r="DW64" s="2" t="n"/>
      <c r="DX64" s="2" t="n"/>
      <c r="DY64" s="2" t="n"/>
      <c r="DZ64" s="2" t="n"/>
      <c r="EA64" s="2" t="n"/>
      <c r="EB64" s="2" t="n"/>
      <c r="EC64" s="2" t="n"/>
    </row>
    <row r="65" ht="6.75" customHeight="1" s="118">
      <c r="A65" s="2" t="n"/>
      <c r="B65" s="2" t="n"/>
      <c r="C65" s="2" t="n"/>
      <c r="D65" s="2" t="n"/>
      <c r="E65" s="141" t="n"/>
      <c r="K65" s="142" t="n"/>
      <c r="L65" s="141" t="n"/>
      <c r="P65" s="19" t="n"/>
      <c r="Q65" s="19" t="n"/>
      <c r="R65" s="19" t="n"/>
      <c r="S65" s="19" t="n"/>
      <c r="T65" s="19" t="n"/>
      <c r="U65" s="19" t="n"/>
      <c r="V65" s="19" t="n"/>
      <c r="W65" s="19" t="n"/>
      <c r="X65" s="37" t="n"/>
      <c r="Y65" s="141" t="n"/>
      <c r="BI65" s="142" t="n"/>
      <c r="BJ65" s="2" t="n"/>
      <c r="BK65" s="2" t="n"/>
      <c r="BL65" s="2" t="n"/>
      <c r="BM65" s="2" t="n"/>
      <c r="BN65" s="2" t="n"/>
      <c r="BO65" s="2" t="n"/>
      <c r="BP65" s="141" t="n"/>
      <c r="BV65" s="142" t="n"/>
      <c r="DU65" s="142" t="n"/>
      <c r="DV65" s="2" t="n"/>
      <c r="DW65" s="2" t="n"/>
      <c r="DX65" s="2" t="n"/>
      <c r="DY65" s="2" t="n"/>
      <c r="DZ65" s="2" t="n"/>
      <c r="EA65" s="2" t="n"/>
      <c r="EB65" s="2" t="n"/>
      <c r="EC65" s="2" t="n"/>
    </row>
    <row r="66" ht="6.75" customHeight="1" s="118">
      <c r="A66" s="2" t="n"/>
      <c r="B66" s="2" t="n"/>
      <c r="C66" s="2" t="n"/>
      <c r="D66" s="2" t="n"/>
      <c r="E66" s="141" t="n"/>
      <c r="K66" s="142" t="n"/>
      <c r="L66" s="141" t="n"/>
      <c r="P66" s="177">
        <f>計算!$AB$5</f>
        <v/>
      </c>
      <c r="S66" s="52" t="inlineStr">
        <is>
          <t>年</t>
        </is>
      </c>
      <c r="U66" s="177">
        <f>計算!$AC$5</f>
        <v/>
      </c>
      <c r="W66" s="53" t="inlineStr">
        <is>
          <t>月</t>
        </is>
      </c>
      <c r="X66" s="142" t="n"/>
      <c r="Y66" s="141" t="n"/>
      <c r="BI66" s="142" t="n"/>
      <c r="BJ66" s="2" t="n"/>
      <c r="BK66" s="2" t="n"/>
      <c r="BL66" s="2" t="n"/>
      <c r="BM66" s="2" t="n"/>
      <c r="BN66" s="2" t="n"/>
      <c r="BO66" s="2" t="n"/>
      <c r="BP66" s="141" t="n"/>
      <c r="BV66" s="142" t="n"/>
      <c r="DU66" s="142" t="n"/>
      <c r="DV66" s="2" t="n"/>
      <c r="DW66" s="2" t="n"/>
      <c r="DX66" s="2" t="n"/>
      <c r="DY66" s="2" t="n"/>
      <c r="DZ66" s="2" t="n"/>
      <c r="EA66" s="2" t="n"/>
      <c r="EB66" s="2" t="n"/>
      <c r="EC66" s="2" t="n"/>
    </row>
    <row r="67" ht="6.75" customHeight="1" s="118">
      <c r="A67" s="2" t="n"/>
      <c r="B67" s="2" t="n"/>
      <c r="C67" s="2" t="n"/>
      <c r="D67" s="2" t="n"/>
      <c r="E67" s="141" t="n"/>
      <c r="K67" s="142" t="n"/>
      <c r="L67" s="49" t="inlineStr">
        <is>
          <t>令和</t>
        </is>
      </c>
      <c r="X67" s="142" t="n"/>
      <c r="Y67" s="141" t="n"/>
      <c r="BI67" s="142" t="n"/>
      <c r="BJ67" s="2" t="n"/>
      <c r="BK67" s="2" t="n"/>
      <c r="BL67" s="2" t="n"/>
      <c r="BM67" s="2" t="n"/>
      <c r="BN67" s="2" t="n"/>
      <c r="BO67" s="2" t="n"/>
      <c r="BP67" s="141" t="n"/>
      <c r="BV67" s="142" t="n"/>
      <c r="DU67" s="142" t="n"/>
      <c r="DV67" s="2" t="n"/>
      <c r="DW67" s="2" t="n"/>
      <c r="DX67" s="2" t="n"/>
      <c r="DY67" s="2" t="n"/>
      <c r="DZ67" s="2" t="n"/>
      <c r="EA67" s="2" t="n"/>
      <c r="EB67" s="2" t="n"/>
      <c r="EC67" s="2" t="n"/>
    </row>
    <row r="68" ht="6.75" customHeight="1" s="118">
      <c r="A68" s="2" t="n"/>
      <c r="B68" s="2" t="n"/>
      <c r="C68" s="2" t="n"/>
      <c r="D68" s="2" t="n"/>
      <c r="E68" s="141" t="n"/>
      <c r="K68" s="142" t="n"/>
      <c r="L68" s="141" t="n"/>
      <c r="P68" s="19" t="n"/>
      <c r="Q68" s="19" t="n"/>
      <c r="R68" s="19" t="n"/>
      <c r="S68" s="19" t="n"/>
      <c r="T68" s="19" t="n"/>
      <c r="U68" s="19" t="n"/>
      <c r="V68" s="19" t="n"/>
      <c r="W68" s="19" t="n"/>
      <c r="X68" s="37" t="n"/>
      <c r="Y68" s="141" t="n"/>
      <c r="BI68" s="142" t="n"/>
      <c r="BJ68" s="2" t="n"/>
      <c r="BK68" s="2" t="n"/>
      <c r="BL68" s="2" t="n"/>
      <c r="BM68" s="2" t="n"/>
      <c r="BN68" s="2" t="n"/>
      <c r="BO68" s="2" t="n"/>
      <c r="BP68" s="141" t="n"/>
      <c r="BV68" s="142" t="n"/>
      <c r="DU68" s="142" t="n"/>
      <c r="DV68" s="2" t="n"/>
      <c r="DW68" s="2" t="n"/>
      <c r="DX68" s="2" t="n"/>
      <c r="DY68" s="2" t="n"/>
      <c r="DZ68" s="2" t="n"/>
      <c r="EA68" s="2" t="n"/>
      <c r="EB68" s="2" t="n"/>
      <c r="EC68" s="2" t="n"/>
    </row>
    <row r="69" ht="5.25" customHeight="1" s="118">
      <c r="A69" s="2" t="n"/>
      <c r="B69" s="2" t="n"/>
      <c r="C69" s="2" t="n"/>
      <c r="D69" s="2" t="n"/>
      <c r="E69" s="141" t="n"/>
      <c r="K69" s="142" t="n"/>
      <c r="L69" s="144" t="n"/>
      <c r="M69" s="145" t="n"/>
      <c r="N69" s="145" t="n"/>
      <c r="O69" s="145" t="n"/>
      <c r="P69" s="20" t="n"/>
      <c r="Q69" s="20" t="n"/>
      <c r="R69" s="20" t="n"/>
      <c r="S69" s="20" t="n"/>
      <c r="T69" s="20" t="n"/>
      <c r="U69" s="20" t="n"/>
      <c r="V69" s="20" t="n"/>
      <c r="W69" s="20" t="n"/>
      <c r="X69" s="39" t="n"/>
      <c r="Y69" s="144" t="n"/>
      <c r="Z69" s="145" t="n"/>
      <c r="AA69" s="145" t="n"/>
      <c r="AB69" s="145" t="n"/>
      <c r="AC69" s="145" t="n"/>
      <c r="AD69" s="145" t="n"/>
      <c r="AE69" s="145" t="n"/>
      <c r="AF69" s="145" t="n"/>
      <c r="AG69" s="145" t="n"/>
      <c r="AH69" s="145" t="n"/>
      <c r="AI69" s="145" t="n"/>
      <c r="AJ69" s="145" t="n"/>
      <c r="AK69" s="145" t="n"/>
      <c r="AL69" s="145" t="n"/>
      <c r="AM69" s="145" t="n"/>
      <c r="AN69" s="145" t="n"/>
      <c r="AO69" s="145" t="n"/>
      <c r="AP69" s="145" t="n"/>
      <c r="AQ69" s="145" t="n"/>
      <c r="AR69" s="145" t="n"/>
      <c r="AS69" s="145" t="n"/>
      <c r="AT69" s="145" t="n"/>
      <c r="AU69" s="145" t="n"/>
      <c r="AV69" s="145" t="n"/>
      <c r="AW69" s="145" t="n"/>
      <c r="AX69" s="145" t="n"/>
      <c r="AY69" s="145" t="n"/>
      <c r="AZ69" s="145" t="n"/>
      <c r="BA69" s="145" t="n"/>
      <c r="BB69" s="145" t="n"/>
      <c r="BC69" s="145" t="n"/>
      <c r="BD69" s="145" t="n"/>
      <c r="BE69" s="145" t="n"/>
      <c r="BF69" s="145" t="n"/>
      <c r="BG69" s="145" t="n"/>
      <c r="BH69" s="145" t="n"/>
      <c r="BI69" s="146" t="n"/>
      <c r="BJ69" s="2" t="n"/>
      <c r="BK69" s="2" t="n"/>
      <c r="BL69" s="2" t="n"/>
      <c r="BM69" s="2" t="n"/>
      <c r="BN69" s="2" t="n"/>
      <c r="BO69" s="2" t="n"/>
      <c r="BP69" s="141" t="n"/>
      <c r="BV69" s="142" t="n"/>
      <c r="DU69" s="142" t="n"/>
      <c r="DV69" s="2" t="n"/>
      <c r="DW69" s="2" t="n"/>
      <c r="DX69" s="2" t="n"/>
      <c r="DY69" s="2" t="n"/>
      <c r="DZ69" s="2" t="n"/>
      <c r="EA69" s="2" t="n"/>
      <c r="EB69" s="2" t="n"/>
      <c r="EC69" s="2" t="n"/>
    </row>
    <row r="70" ht="6.75" customHeight="1" s="118">
      <c r="A70" s="2" t="n"/>
      <c r="B70" s="2" t="n"/>
      <c r="C70" s="2" t="n"/>
      <c r="D70" s="2" t="n"/>
      <c r="E70" s="141" t="n"/>
      <c r="K70" s="142" t="n"/>
      <c r="L70" s="54" t="inlineStr">
        <is>
          <t>平成</t>
        </is>
      </c>
      <c r="M70" s="138" t="n"/>
      <c r="N70" s="138" t="n"/>
      <c r="O70" s="138" t="n"/>
      <c r="P70" s="18" t="n"/>
      <c r="Q70" s="18" t="n"/>
      <c r="R70" s="18" t="n"/>
      <c r="S70" s="18" t="n"/>
      <c r="T70" s="18" t="n"/>
      <c r="U70" s="18" t="n"/>
      <c r="V70" s="18" t="n"/>
      <c r="W70" s="18" t="n"/>
      <c r="X70" s="35" t="n"/>
      <c r="Y70" s="169">
        <f>計算!$AG$5</f>
        <v/>
      </c>
      <c r="BI70" s="142" t="n"/>
      <c r="BJ70" s="2" t="n"/>
      <c r="BK70" s="2" t="n"/>
      <c r="BL70" s="2" t="n"/>
      <c r="BM70" s="2" t="n"/>
      <c r="BN70" s="2" t="n"/>
      <c r="BO70" s="2" t="n"/>
      <c r="BP70" s="141" t="n"/>
      <c r="BV70" s="142" t="n"/>
      <c r="DU70" s="142" t="n"/>
      <c r="DV70" s="2" t="n"/>
      <c r="DW70" s="2" t="n"/>
      <c r="DX70" s="2" t="n"/>
      <c r="DY70" s="2" t="n"/>
      <c r="DZ70" s="2" t="n"/>
      <c r="EA70" s="2" t="n"/>
      <c r="EB70" s="2" t="n"/>
      <c r="EC70" s="2" t="n"/>
    </row>
    <row r="71" ht="6.75" customHeight="1" s="118">
      <c r="A71" s="2" t="n"/>
      <c r="B71" s="2" t="n"/>
      <c r="C71" s="2" t="n"/>
      <c r="D71" s="2" t="n"/>
      <c r="E71" s="141" t="n"/>
      <c r="K71" s="142" t="n"/>
      <c r="L71" s="141" t="n"/>
      <c r="P71" s="19" t="n"/>
      <c r="Q71" s="19" t="n"/>
      <c r="R71" s="19" t="n"/>
      <c r="S71" s="19" t="n"/>
      <c r="T71" s="19" t="n"/>
      <c r="U71" s="19" t="n"/>
      <c r="V71" s="19" t="n"/>
      <c r="W71" s="19" t="n"/>
      <c r="X71" s="37" t="n"/>
      <c r="Y71" s="141" t="n"/>
      <c r="BI71" s="142" t="n"/>
      <c r="BJ71" s="2" t="n"/>
      <c r="BK71" s="2" t="n"/>
      <c r="BL71" s="2" t="n"/>
      <c r="BM71" s="2" t="n"/>
      <c r="BN71" s="2" t="n"/>
      <c r="BO71" s="2" t="n"/>
      <c r="BP71" s="141" t="n"/>
      <c r="BV71" s="142" t="n"/>
      <c r="DU71" s="142" t="n"/>
      <c r="DV71" s="2" t="n"/>
      <c r="DW71" s="2" t="n"/>
      <c r="DX71" s="2" t="n"/>
      <c r="DY71" s="2" t="n"/>
      <c r="DZ71" s="2" t="n"/>
      <c r="EA71" s="2" t="n"/>
      <c r="EB71" s="2" t="n"/>
      <c r="EC71" s="2" t="n"/>
    </row>
    <row r="72" ht="6.75" customHeight="1" s="118">
      <c r="A72" s="2" t="n"/>
      <c r="B72" s="2" t="n"/>
      <c r="C72" s="2" t="n"/>
      <c r="D72" s="2" t="n"/>
      <c r="E72" s="141" t="n"/>
      <c r="K72" s="142" t="n"/>
      <c r="L72" s="141" t="n"/>
      <c r="P72" s="177">
        <f>計算!$AE$5</f>
        <v/>
      </c>
      <c r="S72" s="52" t="inlineStr">
        <is>
          <t>年</t>
        </is>
      </c>
      <c r="U72" s="177">
        <f>計算!$AF$5</f>
        <v/>
      </c>
      <c r="W72" s="53" t="inlineStr">
        <is>
          <t>月</t>
        </is>
      </c>
      <c r="X72" s="142" t="n"/>
      <c r="Y72" s="141" t="n"/>
      <c r="BI72" s="142" t="n"/>
      <c r="BJ72" s="2" t="n"/>
      <c r="BK72" s="2" t="n"/>
      <c r="BL72" s="2" t="n"/>
      <c r="BM72" s="2" t="n"/>
      <c r="BN72" s="2" t="n"/>
      <c r="BO72" s="2" t="n"/>
      <c r="BP72" s="141" t="n"/>
      <c r="BV72" s="142" t="n"/>
      <c r="DU72" s="142" t="n"/>
      <c r="DV72" s="2" t="n"/>
      <c r="DW72" s="2" t="n"/>
      <c r="DX72" s="2" t="n"/>
      <c r="DY72" s="2" t="n"/>
      <c r="DZ72" s="2" t="n"/>
      <c r="EA72" s="2" t="n"/>
      <c r="EB72" s="2" t="n"/>
      <c r="EC72" s="2" t="n"/>
    </row>
    <row r="73" ht="6.75" customHeight="1" s="118">
      <c r="A73" s="2" t="n"/>
      <c r="B73" s="2" t="n"/>
      <c r="C73" s="2" t="n"/>
      <c r="D73" s="2" t="n"/>
      <c r="E73" s="141" t="n"/>
      <c r="K73" s="142" t="n"/>
      <c r="L73" s="49" t="inlineStr">
        <is>
          <t>令和</t>
        </is>
      </c>
      <c r="X73" s="142" t="n"/>
      <c r="Y73" s="141" t="n"/>
      <c r="BI73" s="142" t="n"/>
      <c r="BJ73" s="2" t="n"/>
      <c r="BK73" s="2" t="n"/>
      <c r="BL73" s="2" t="n"/>
      <c r="BM73" s="2" t="n"/>
      <c r="BN73" s="2" t="n"/>
      <c r="BO73" s="2" t="n"/>
      <c r="BP73" s="141" t="n"/>
      <c r="BV73" s="142" t="n"/>
      <c r="DU73" s="142" t="n"/>
      <c r="DV73" s="2" t="n"/>
      <c r="DW73" s="2" t="n"/>
      <c r="DX73" s="2" t="n"/>
      <c r="DY73" s="2" t="n"/>
      <c r="DZ73" s="2" t="n"/>
      <c r="EA73" s="2" t="n"/>
      <c r="EB73" s="2" t="n"/>
      <c r="EC73" s="2" t="n"/>
    </row>
    <row r="74" ht="6.75" customHeight="1" s="118">
      <c r="A74" s="2" t="n"/>
      <c r="B74" s="2" t="n"/>
      <c r="C74" s="2" t="n"/>
      <c r="D74" s="2" t="n"/>
      <c r="E74" s="141" t="n"/>
      <c r="K74" s="142" t="n"/>
      <c r="L74" s="141" t="n"/>
      <c r="P74" s="19" t="n"/>
      <c r="Q74" s="19" t="n"/>
      <c r="R74" s="19" t="n"/>
      <c r="S74" s="19" t="n"/>
      <c r="T74" s="19" t="n"/>
      <c r="U74" s="19" t="n"/>
      <c r="V74" s="19" t="n"/>
      <c r="W74" s="19" t="n"/>
      <c r="X74" s="37" t="n"/>
      <c r="Y74" s="141" t="n"/>
      <c r="BI74" s="142" t="n"/>
      <c r="BJ74" s="2" t="n"/>
      <c r="BK74" s="2" t="n"/>
      <c r="BL74" s="2" t="n"/>
      <c r="BM74" s="2" t="n"/>
      <c r="BN74" s="2" t="n"/>
      <c r="BO74" s="2" t="n"/>
      <c r="BP74" s="141" t="n"/>
      <c r="BU74" s="43" t="n"/>
      <c r="BV74" s="44" t="n"/>
      <c r="DU74" s="142" t="n"/>
      <c r="DV74" s="2" t="n"/>
      <c r="DW74" s="2" t="n"/>
      <c r="DX74" s="2" t="n"/>
      <c r="DY74" s="2" t="n"/>
      <c r="DZ74" s="2" t="n"/>
      <c r="EA74" s="2" t="n"/>
      <c r="EB74" s="2" t="n"/>
      <c r="EC74" s="2" t="n"/>
    </row>
    <row r="75" ht="4.5" customHeight="1" s="118">
      <c r="A75" s="2" t="n"/>
      <c r="B75" s="2" t="n"/>
      <c r="C75" s="2" t="n"/>
      <c r="D75" s="2" t="n"/>
      <c r="E75" s="141" t="n"/>
      <c r="K75" s="142" t="n"/>
      <c r="L75" s="144" t="n"/>
      <c r="M75" s="145" t="n"/>
      <c r="N75" s="145" t="n"/>
      <c r="O75" s="145" t="n"/>
      <c r="P75" s="20" t="n"/>
      <c r="Q75" s="20" t="n"/>
      <c r="R75" s="20" t="n"/>
      <c r="S75" s="20" t="n"/>
      <c r="T75" s="20" t="n"/>
      <c r="U75" s="20" t="n"/>
      <c r="V75" s="20" t="n"/>
      <c r="W75" s="20" t="n"/>
      <c r="X75" s="39" t="n"/>
      <c r="Y75" s="144" t="n"/>
      <c r="Z75" s="145" t="n"/>
      <c r="AA75" s="145" t="n"/>
      <c r="AB75" s="145" t="n"/>
      <c r="AC75" s="145" t="n"/>
      <c r="AD75" s="145" t="n"/>
      <c r="AE75" s="145" t="n"/>
      <c r="AF75" s="145" t="n"/>
      <c r="AG75" s="145" t="n"/>
      <c r="AH75" s="145" t="n"/>
      <c r="AI75" s="145" t="n"/>
      <c r="AJ75" s="145" t="n"/>
      <c r="AK75" s="145" t="n"/>
      <c r="AL75" s="145" t="n"/>
      <c r="AM75" s="145" t="n"/>
      <c r="AN75" s="145" t="n"/>
      <c r="AO75" s="145" t="n"/>
      <c r="AP75" s="145" t="n"/>
      <c r="AQ75" s="145" t="n"/>
      <c r="AR75" s="145" t="n"/>
      <c r="AS75" s="145" t="n"/>
      <c r="AT75" s="145" t="n"/>
      <c r="AU75" s="145" t="n"/>
      <c r="AV75" s="145" t="n"/>
      <c r="AW75" s="145" t="n"/>
      <c r="AX75" s="145" t="n"/>
      <c r="AY75" s="145" t="n"/>
      <c r="AZ75" s="145" t="n"/>
      <c r="BA75" s="145" t="n"/>
      <c r="BB75" s="145" t="n"/>
      <c r="BC75" s="145" t="n"/>
      <c r="BD75" s="145" t="n"/>
      <c r="BE75" s="145" t="n"/>
      <c r="BF75" s="145" t="n"/>
      <c r="BG75" s="145" t="n"/>
      <c r="BH75" s="145" t="n"/>
      <c r="BI75" s="146" t="n"/>
      <c r="BJ75" s="2" t="n"/>
      <c r="BK75" s="2" t="n"/>
      <c r="BL75" s="2" t="n"/>
      <c r="BM75" s="2" t="n"/>
      <c r="BN75" s="2" t="n"/>
      <c r="BO75" s="2" t="n"/>
      <c r="BP75" s="144" t="n"/>
      <c r="BQ75" s="145" t="n"/>
      <c r="BR75" s="145" t="n"/>
      <c r="BS75" s="145" t="n"/>
      <c r="BT75" s="145" t="n"/>
      <c r="BU75" s="42" t="n"/>
      <c r="BV75" s="45" t="n"/>
      <c r="BW75" s="145" t="n"/>
      <c r="BX75" s="145" t="n"/>
      <c r="BY75" s="145" t="n"/>
      <c r="BZ75" s="145" t="n"/>
      <c r="CA75" s="145" t="n"/>
      <c r="CB75" s="145" t="n"/>
      <c r="CC75" s="145" t="n"/>
      <c r="CD75" s="145" t="n"/>
      <c r="CE75" s="145" t="n"/>
      <c r="CF75" s="145" t="n"/>
      <c r="CG75" s="145" t="n"/>
      <c r="CH75" s="145" t="n"/>
      <c r="CI75" s="145" t="n"/>
      <c r="CJ75" s="145" t="n"/>
      <c r="CK75" s="145" t="n"/>
      <c r="CL75" s="145" t="n"/>
      <c r="CM75" s="145" t="n"/>
      <c r="CN75" s="145" t="n"/>
      <c r="CO75" s="145" t="n"/>
      <c r="CP75" s="145" t="n"/>
      <c r="CQ75" s="145" t="n"/>
      <c r="CR75" s="145" t="n"/>
      <c r="CS75" s="145" t="n"/>
      <c r="CT75" s="145" t="n"/>
      <c r="CU75" s="145" t="n"/>
      <c r="CV75" s="145" t="n"/>
      <c r="CW75" s="145" t="n"/>
      <c r="CX75" s="145" t="n"/>
      <c r="CY75" s="145" t="n"/>
      <c r="CZ75" s="145" t="n"/>
      <c r="DA75" s="145" t="n"/>
      <c r="DB75" s="145" t="n"/>
      <c r="DC75" s="145" t="n"/>
      <c r="DD75" s="145" t="n"/>
      <c r="DE75" s="145" t="n"/>
      <c r="DF75" s="145" t="n"/>
      <c r="DG75" s="145" t="n"/>
      <c r="DH75" s="145" t="n"/>
      <c r="DI75" s="145" t="n"/>
      <c r="DJ75" s="145" t="n"/>
      <c r="DK75" s="145" t="n"/>
      <c r="DL75" s="145" t="n"/>
      <c r="DM75" s="145" t="n"/>
      <c r="DN75" s="145" t="n"/>
      <c r="DO75" s="145" t="n"/>
      <c r="DP75" s="145" t="n"/>
      <c r="DQ75" s="145" t="n"/>
      <c r="DR75" s="145" t="n"/>
      <c r="DS75" s="145" t="n"/>
      <c r="DT75" s="145" t="n"/>
      <c r="DU75" s="146" t="n"/>
      <c r="DV75" s="2" t="n"/>
      <c r="DW75" s="2" t="n"/>
      <c r="DX75" s="2" t="n"/>
      <c r="DY75" s="2" t="n"/>
      <c r="DZ75" s="2" t="n"/>
      <c r="EA75" s="2" t="n"/>
      <c r="EB75" s="2" t="n"/>
      <c r="EC75" s="2" t="n"/>
    </row>
    <row r="76" ht="6.75" customHeight="1" s="118">
      <c r="A76" s="2" t="n"/>
      <c r="B76" s="2" t="n"/>
      <c r="C76" s="2" t="n"/>
      <c r="D76" s="2" t="n"/>
      <c r="E76" s="141" t="n"/>
      <c r="K76" s="142" t="n"/>
      <c r="L76" s="54" t="inlineStr">
        <is>
          <t>平成</t>
        </is>
      </c>
      <c r="M76" s="138" t="n"/>
      <c r="N76" s="138" t="n"/>
      <c r="O76" s="138"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7" t="inlineStr">
        <is>
          <t>備　考</t>
        </is>
      </c>
      <c r="BQ76" s="138" t="n"/>
      <c r="BR76" s="138" t="n"/>
      <c r="BS76" s="138" t="n"/>
      <c r="BT76" s="138" t="n"/>
      <c r="BU76" s="138" t="n"/>
      <c r="BV76" s="139" t="n"/>
      <c r="BW76" s="174">
        <f>計算!$AA$5</f>
        <v/>
      </c>
      <c r="BX76" s="138" t="n"/>
      <c r="BY76" s="138" t="n"/>
      <c r="BZ76" s="138" t="n"/>
      <c r="CA76" s="138" t="n"/>
      <c r="CB76" s="138" t="n"/>
      <c r="CC76" s="138" t="n"/>
      <c r="CD76" s="138" t="n"/>
      <c r="CE76" s="138" t="n"/>
      <c r="CF76" s="138" t="n"/>
      <c r="CG76" s="138" t="n"/>
      <c r="CH76" s="138" t="n"/>
      <c r="CI76" s="138" t="n"/>
      <c r="CJ76" s="138" t="n"/>
      <c r="CK76" s="138" t="n"/>
      <c r="CL76" s="138" t="n"/>
      <c r="CM76" s="138" t="n"/>
      <c r="CN76" s="138" t="n"/>
      <c r="CO76" s="138" t="n"/>
      <c r="CP76" s="138" t="n"/>
      <c r="CQ76" s="138" t="n"/>
      <c r="CR76" s="138" t="n"/>
      <c r="CS76" s="138" t="n"/>
      <c r="CT76" s="138" t="n"/>
      <c r="CU76" s="138" t="n"/>
      <c r="CV76" s="138" t="n"/>
      <c r="CW76" s="138" t="n"/>
      <c r="CX76" s="138" t="n"/>
      <c r="CY76" s="138" t="n"/>
      <c r="CZ76" s="138" t="n"/>
      <c r="DA76" s="138" t="n"/>
      <c r="DB76" s="138" t="n"/>
      <c r="DC76" s="138" t="n"/>
      <c r="DD76" s="138" t="n"/>
      <c r="DE76" s="138" t="n"/>
      <c r="DF76" s="138" t="n"/>
      <c r="DG76" s="138" t="n"/>
      <c r="DH76" s="138" t="n"/>
      <c r="DI76" s="138" t="n"/>
      <c r="DJ76" s="138" t="n"/>
      <c r="DK76" s="138" t="n"/>
      <c r="DL76" s="138" t="n"/>
      <c r="DM76" s="138" t="n"/>
      <c r="DN76" s="138" t="n"/>
      <c r="DO76" s="138" t="n"/>
      <c r="DP76" s="138" t="n"/>
      <c r="DQ76" s="138" t="n"/>
      <c r="DR76" s="138" t="n"/>
      <c r="DS76" s="138" t="n"/>
      <c r="DT76" s="138" t="n"/>
      <c r="DU76" s="139" t="n"/>
      <c r="DV76" s="2" t="n"/>
      <c r="DW76" s="2" t="n"/>
      <c r="DX76" s="2" t="n"/>
      <c r="DY76" s="2" t="n"/>
      <c r="DZ76" s="2" t="n"/>
      <c r="EA76" s="2" t="n"/>
      <c r="EB76" s="2" t="n"/>
      <c r="EC76" s="2" t="n"/>
    </row>
    <row r="77" ht="6.75" customHeight="1" s="118">
      <c r="A77" s="2" t="n"/>
      <c r="B77" s="2" t="n"/>
      <c r="C77" s="2" t="n"/>
      <c r="D77" s="2" t="n"/>
      <c r="E77" s="141" t="n"/>
      <c r="K77" s="142" t="n"/>
      <c r="L77" s="141"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41" t="n"/>
      <c r="BV77" s="142" t="n"/>
      <c r="DU77" s="142" t="n"/>
      <c r="DV77" s="2" t="n"/>
      <c r="DW77" s="2" t="n"/>
      <c r="DX77" s="2" t="n"/>
      <c r="DY77" s="2" t="n"/>
      <c r="DZ77" s="2" t="n"/>
      <c r="EA77" s="2" t="n"/>
      <c r="EB77" s="2" t="n"/>
      <c r="EC77" s="2" t="n"/>
    </row>
    <row r="78" ht="6.75" customHeight="1" s="118">
      <c r="A78" s="2" t="n"/>
      <c r="B78" s="2" t="n"/>
      <c r="C78" s="2" t="n"/>
      <c r="D78" s="2" t="n"/>
      <c r="E78" s="141" t="n"/>
      <c r="K78" s="142" t="n"/>
      <c r="L78" s="141" t="n"/>
      <c r="P78" s="19" t="n"/>
      <c r="Q78" s="19" t="n"/>
      <c r="R78" s="19" t="n"/>
      <c r="S78" s="52" t="inlineStr">
        <is>
          <t>年</t>
        </is>
      </c>
      <c r="U78" s="11" t="n"/>
      <c r="V78" s="11" t="n"/>
      <c r="W78" s="53" t="inlineStr">
        <is>
          <t>月</t>
        </is>
      </c>
      <c r="X78" s="142"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41" t="n"/>
      <c r="BV78" s="142" t="n"/>
      <c r="DU78" s="142" t="n"/>
      <c r="DV78" s="2" t="n"/>
      <c r="DW78" s="2" t="n"/>
      <c r="DX78" s="2" t="n"/>
      <c r="DY78" s="2" t="n"/>
      <c r="DZ78" s="2" t="n"/>
      <c r="EA78" s="2" t="n"/>
      <c r="EB78" s="2" t="n"/>
      <c r="EC78" s="2" t="n"/>
    </row>
    <row r="79" ht="6.75" customHeight="1" s="118">
      <c r="A79" s="2" t="n"/>
      <c r="B79" s="2" t="n"/>
      <c r="C79" s="2" t="n"/>
      <c r="D79" s="2" t="n"/>
      <c r="E79" s="141" t="n"/>
      <c r="K79" s="142" t="n"/>
      <c r="L79" s="49" t="inlineStr">
        <is>
          <t>令和</t>
        </is>
      </c>
      <c r="P79" s="19" t="n"/>
      <c r="Q79" s="19" t="n"/>
      <c r="R79" s="19" t="n"/>
      <c r="U79" s="11" t="n"/>
      <c r="V79" s="11" t="n"/>
      <c r="X79" s="142"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41" t="n"/>
      <c r="BV79" s="142" t="n"/>
      <c r="DU79" s="142" t="n"/>
      <c r="DV79" s="2" t="n"/>
      <c r="DW79" s="2" t="n"/>
      <c r="DX79" s="2" t="n"/>
      <c r="DY79" s="2" t="n"/>
      <c r="DZ79" s="2" t="n"/>
      <c r="EA79" s="2" t="n"/>
      <c r="EB79" s="2" t="n"/>
      <c r="EC79" s="2" t="n"/>
    </row>
    <row r="80" ht="6.75" customHeight="1" s="118">
      <c r="A80" s="2" t="n"/>
      <c r="B80" s="2" t="n"/>
      <c r="C80" s="2" t="n"/>
      <c r="D80" s="2" t="n"/>
      <c r="E80" s="141" t="n"/>
      <c r="K80" s="142" t="n"/>
      <c r="L80" s="141"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41" t="n"/>
      <c r="BV80" s="142" t="n"/>
      <c r="DU80" s="142" t="n"/>
      <c r="DV80" s="2" t="n"/>
      <c r="DW80" s="2" t="n"/>
      <c r="DX80" s="2" t="n"/>
      <c r="DY80" s="2" t="n"/>
      <c r="DZ80" s="2" t="n"/>
      <c r="EA80" s="2" t="n"/>
      <c r="EB80" s="2" t="n"/>
      <c r="EC80" s="2" t="n"/>
    </row>
    <row r="81" ht="3.75" customHeight="1" s="118">
      <c r="A81" s="2" t="n"/>
      <c r="B81" s="2" t="n"/>
      <c r="C81" s="2" t="n"/>
      <c r="D81" s="2" t="n"/>
      <c r="E81" s="141" t="n"/>
      <c r="K81" s="142" t="n"/>
      <c r="L81" s="144" t="n"/>
      <c r="M81" s="145" t="n"/>
      <c r="N81" s="145" t="n"/>
      <c r="O81" s="145"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41" t="n"/>
      <c r="BV81" s="142" t="n"/>
      <c r="DU81" s="142" t="n"/>
      <c r="DV81" s="2" t="n"/>
      <c r="DW81" s="2" t="n"/>
      <c r="DX81" s="2" t="n"/>
      <c r="DY81" s="2" t="n"/>
      <c r="DZ81" s="2" t="n"/>
      <c r="EA81" s="2" t="n"/>
      <c r="EB81" s="2" t="n"/>
      <c r="EC81" s="2" t="n"/>
    </row>
    <row r="82" ht="6.75" customHeight="1" s="118">
      <c r="A82" s="2" t="n"/>
      <c r="B82" s="2" t="n"/>
      <c r="C82" s="2" t="n"/>
      <c r="D82" s="2" t="n"/>
      <c r="E82" s="141" t="n"/>
      <c r="K82" s="142" t="n"/>
      <c r="L82" s="54" t="inlineStr">
        <is>
          <t>平成</t>
        </is>
      </c>
      <c r="M82" s="138" t="n"/>
      <c r="N82" s="138" t="n"/>
      <c r="O82" s="138"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41" t="n"/>
      <c r="BV82" s="142" t="n"/>
      <c r="DU82" s="142" t="n"/>
      <c r="DV82" s="2" t="n"/>
      <c r="DW82" s="2" t="n"/>
      <c r="DX82" s="2" t="n"/>
      <c r="DY82" s="2" t="n"/>
      <c r="DZ82" s="2" t="n"/>
      <c r="EA82" s="2" t="n"/>
      <c r="EB82" s="2" t="n"/>
      <c r="EC82" s="2" t="n"/>
    </row>
    <row r="83" ht="6.75" customHeight="1" s="118">
      <c r="A83" s="2" t="n"/>
      <c r="B83" s="2" t="n"/>
      <c r="C83" s="2" t="n"/>
      <c r="D83" s="2" t="n"/>
      <c r="E83" s="141" t="n"/>
      <c r="K83" s="142" t="n"/>
      <c r="L83" s="141"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41" t="n"/>
      <c r="BV83" s="142" t="n"/>
      <c r="DU83" s="142" t="n"/>
      <c r="DV83" s="2" t="n"/>
      <c r="DW83" s="2" t="n"/>
      <c r="DX83" s="2" t="n"/>
      <c r="DY83" s="2" t="n"/>
      <c r="DZ83" s="2" t="n"/>
      <c r="EA83" s="2" t="n"/>
      <c r="EB83" s="2" t="n"/>
      <c r="EC83" s="2" t="n"/>
    </row>
    <row r="84" ht="6.75" customHeight="1" s="118">
      <c r="A84" s="2" t="n"/>
      <c r="B84" s="2" t="n"/>
      <c r="C84" s="2" t="n"/>
      <c r="D84" s="2" t="n"/>
      <c r="E84" s="141" t="n"/>
      <c r="K84" s="142" t="n"/>
      <c r="L84" s="141" t="n"/>
      <c r="P84" s="19" t="n"/>
      <c r="Q84" s="19" t="n"/>
      <c r="R84" s="19" t="n"/>
      <c r="S84" s="52" t="inlineStr">
        <is>
          <t>年</t>
        </is>
      </c>
      <c r="U84" s="11" t="n"/>
      <c r="V84" s="11" t="n"/>
      <c r="W84" s="53" t="inlineStr">
        <is>
          <t>月</t>
        </is>
      </c>
      <c r="X84" s="142"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41" t="n"/>
      <c r="BV84" s="142" t="n"/>
      <c r="DU84" s="142" t="n"/>
      <c r="DV84" s="2" t="n"/>
      <c r="DW84" s="2" t="n"/>
      <c r="DX84" s="2" t="n"/>
      <c r="DY84" s="2" t="n"/>
      <c r="DZ84" s="2" t="n"/>
      <c r="EA84" s="2" t="n"/>
      <c r="EB84" s="2" t="n"/>
      <c r="EC84" s="2" t="n"/>
    </row>
    <row r="85" ht="6.75" customHeight="1" s="118">
      <c r="A85" s="2" t="n"/>
      <c r="B85" s="2" t="n"/>
      <c r="C85" s="2" t="n"/>
      <c r="D85" s="2" t="n"/>
      <c r="E85" s="141" t="n"/>
      <c r="K85" s="142" t="n"/>
      <c r="L85" s="49" t="inlineStr">
        <is>
          <t>令和</t>
        </is>
      </c>
      <c r="P85" s="19" t="n"/>
      <c r="Q85" s="19" t="n"/>
      <c r="R85" s="19" t="n"/>
      <c r="U85" s="11" t="n"/>
      <c r="V85" s="11" t="n"/>
      <c r="X85" s="142"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41" t="n"/>
      <c r="BV85" s="142" t="n"/>
      <c r="DU85" s="142" t="n"/>
      <c r="DV85" s="2" t="n"/>
      <c r="DW85" s="2" t="n"/>
      <c r="DX85" s="2" t="n"/>
      <c r="DY85" s="2" t="n"/>
      <c r="DZ85" s="2" t="n"/>
      <c r="EA85" s="2" t="n"/>
      <c r="EB85" s="2" t="n"/>
      <c r="EC85" s="2" t="n"/>
    </row>
    <row r="86" ht="6.75" customHeight="1" s="118">
      <c r="A86" s="2" t="n"/>
      <c r="B86" s="2" t="n"/>
      <c r="C86" s="2" t="n"/>
      <c r="D86" s="2" t="n"/>
      <c r="E86" s="141" t="n"/>
      <c r="K86" s="142" t="n"/>
      <c r="L86" s="141"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41" t="n"/>
      <c r="BV86" s="142" t="n"/>
      <c r="DU86" s="142" t="n"/>
      <c r="DV86" s="2" t="n"/>
      <c r="DW86" s="2" t="n"/>
      <c r="DX86" s="2" t="n"/>
      <c r="DY86" s="2" t="n"/>
      <c r="DZ86" s="2" t="n"/>
      <c r="EA86" s="2" t="n"/>
      <c r="EB86" s="2" t="n"/>
      <c r="EC86" s="2" t="n"/>
    </row>
    <row r="87" ht="6.75" customHeight="1" s="118">
      <c r="A87" s="2" t="n"/>
      <c r="B87" s="2" t="n"/>
      <c r="C87" s="2" t="n"/>
      <c r="D87" s="2" t="n"/>
      <c r="E87" s="144" t="n"/>
      <c r="F87" s="145" t="n"/>
      <c r="G87" s="145" t="n"/>
      <c r="H87" s="145" t="n"/>
      <c r="I87" s="145" t="n"/>
      <c r="J87" s="145" t="n"/>
      <c r="K87" s="146" t="n"/>
      <c r="L87" s="144" t="n"/>
      <c r="M87" s="145" t="n"/>
      <c r="N87" s="145" t="n"/>
      <c r="O87" s="145"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4" t="n"/>
      <c r="BQ87" s="145" t="n"/>
      <c r="BR87" s="145" t="n"/>
      <c r="BS87" s="145" t="n"/>
      <c r="BT87" s="145" t="n"/>
      <c r="BU87" s="145" t="n"/>
      <c r="BV87" s="146" t="n"/>
      <c r="BW87" s="145" t="n"/>
      <c r="BX87" s="145" t="n"/>
      <c r="BY87" s="145" t="n"/>
      <c r="BZ87" s="145" t="n"/>
      <c r="CA87" s="145" t="n"/>
      <c r="CB87" s="145" t="n"/>
      <c r="CC87" s="145" t="n"/>
      <c r="CD87" s="145" t="n"/>
      <c r="CE87" s="145" t="n"/>
      <c r="CF87" s="145" t="n"/>
      <c r="CG87" s="145" t="n"/>
      <c r="CH87" s="145" t="n"/>
      <c r="CI87" s="145" t="n"/>
      <c r="CJ87" s="145" t="n"/>
      <c r="CK87" s="145" t="n"/>
      <c r="CL87" s="145" t="n"/>
      <c r="CM87" s="145" t="n"/>
      <c r="CN87" s="145" t="n"/>
      <c r="CO87" s="145" t="n"/>
      <c r="CP87" s="145" t="n"/>
      <c r="CQ87" s="145" t="n"/>
      <c r="CR87" s="145" t="n"/>
      <c r="CS87" s="145" t="n"/>
      <c r="CT87" s="145" t="n"/>
      <c r="CU87" s="145" t="n"/>
      <c r="CV87" s="145" t="n"/>
      <c r="CW87" s="145" t="n"/>
      <c r="CX87" s="145" t="n"/>
      <c r="CY87" s="145" t="n"/>
      <c r="CZ87" s="145" t="n"/>
      <c r="DA87" s="145" t="n"/>
      <c r="DB87" s="145" t="n"/>
      <c r="DC87" s="145" t="n"/>
      <c r="DD87" s="145" t="n"/>
      <c r="DE87" s="145" t="n"/>
      <c r="DF87" s="145" t="n"/>
      <c r="DG87" s="145" t="n"/>
      <c r="DH87" s="145" t="n"/>
      <c r="DI87" s="145" t="n"/>
      <c r="DJ87" s="145" t="n"/>
      <c r="DK87" s="145" t="n"/>
      <c r="DL87" s="145" t="n"/>
      <c r="DM87" s="145" t="n"/>
      <c r="DN87" s="145" t="n"/>
      <c r="DO87" s="145" t="n"/>
      <c r="DP87" s="145" t="n"/>
      <c r="DQ87" s="145" t="n"/>
      <c r="DR87" s="145" t="n"/>
      <c r="DS87" s="145" t="n"/>
      <c r="DT87" s="145" t="n"/>
      <c r="DU87" s="146"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13.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7" t="inlineStr">
        <is>
          <t xml:space="preserve">資 　格  等      </t>
        </is>
      </c>
      <c r="BQ5" s="138" t="n"/>
      <c r="BR5" s="138" t="n"/>
      <c r="BS5" s="138" t="n"/>
      <c r="BT5" s="138" t="n"/>
      <c r="BU5" s="138" t="n"/>
      <c r="BV5" s="139" t="n"/>
      <c r="BW5" s="140" t="inlineStr">
        <is>
          <t>取  得  年  月</t>
        </is>
      </c>
      <c r="BX5" s="138" t="n"/>
      <c r="BY5" s="138" t="n"/>
      <c r="BZ5" s="138" t="n"/>
      <c r="CA5" s="138" t="n"/>
      <c r="CB5" s="138" t="n"/>
      <c r="CC5" s="138" t="n"/>
      <c r="CD5" s="138" t="n"/>
      <c r="CE5" s="138" t="n"/>
      <c r="CF5" s="138" t="n"/>
      <c r="CG5" s="139" t="n"/>
      <c r="CH5" s="140" t="inlineStr">
        <is>
          <t>資       格       等       の       名       称</t>
        </is>
      </c>
      <c r="CI5" s="138" t="n"/>
      <c r="CJ5" s="138" t="n"/>
      <c r="CK5" s="138" t="n"/>
      <c r="CL5" s="138" t="n"/>
      <c r="CM5" s="138" t="n"/>
      <c r="CN5" s="138" t="n"/>
      <c r="CO5" s="138" t="n"/>
      <c r="CP5" s="138" t="n"/>
      <c r="CQ5" s="138" t="n"/>
      <c r="CR5" s="138" t="n"/>
      <c r="CS5" s="138" t="n"/>
      <c r="CT5" s="138" t="n"/>
      <c r="CU5" s="138" t="n"/>
      <c r="CV5" s="138" t="n"/>
      <c r="CW5" s="138" t="n"/>
      <c r="CX5" s="138" t="n"/>
      <c r="CY5" s="138" t="n"/>
      <c r="CZ5" s="138" t="n"/>
      <c r="DA5" s="138" t="n"/>
      <c r="DB5" s="138" t="n"/>
      <c r="DC5" s="138" t="n"/>
      <c r="DD5" s="138" t="n"/>
      <c r="DE5" s="138" t="n"/>
      <c r="DF5" s="138" t="n"/>
      <c r="DG5" s="138" t="n"/>
      <c r="DH5" s="138" t="n"/>
      <c r="DI5" s="138" t="n"/>
      <c r="DJ5" s="138" t="n"/>
      <c r="DK5" s="138" t="n"/>
      <c r="DL5" s="138" t="n"/>
      <c r="DM5" s="138" t="n"/>
      <c r="DN5" s="138" t="n"/>
      <c r="DO5" s="138" t="n"/>
      <c r="DP5" s="138" t="n"/>
      <c r="DQ5" s="138" t="n"/>
      <c r="DR5" s="138" t="n"/>
      <c r="DS5" s="138" t="n"/>
      <c r="DT5" s="138" t="n"/>
      <c r="DU5" s="139"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41" t="n"/>
      <c r="BV6" s="142" t="n"/>
      <c r="BW6" s="141" t="n"/>
      <c r="CG6" s="142" t="n"/>
      <c r="CH6" s="141" t="n"/>
      <c r="DU6" s="142"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41" t="n"/>
      <c r="BV7" s="142" t="n"/>
      <c r="BW7" s="141" t="n"/>
      <c r="CG7" s="142" t="n"/>
      <c r="CH7" s="141" t="n"/>
      <c r="DU7" s="142"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3">
        <f>IF(N(設定!$B$3)=0,"",YEAR(設定!$B$3)-2018)</f>
        <v/>
      </c>
      <c r="AG8" s="95" t="inlineStr">
        <is>
          <t>年</t>
        </is>
      </c>
      <c r="AI8" s="143">
        <f>IF(N(設定!$B$3)=0,"",MONTH(設定!$B$3))</f>
        <v/>
      </c>
      <c r="AL8" s="95" t="inlineStr">
        <is>
          <t>月</t>
        </is>
      </c>
      <c r="AN8" s="143">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41" t="n"/>
      <c r="BV8" s="142" t="n"/>
      <c r="BW8" s="144" t="n"/>
      <c r="BX8" s="145" t="n"/>
      <c r="BY8" s="145" t="n"/>
      <c r="BZ8" s="145" t="n"/>
      <c r="CA8" s="145" t="n"/>
      <c r="CB8" s="145" t="n"/>
      <c r="CC8" s="145" t="n"/>
      <c r="CD8" s="145" t="n"/>
      <c r="CE8" s="145" t="n"/>
      <c r="CF8" s="145" t="n"/>
      <c r="CG8" s="146" t="n"/>
      <c r="CH8" s="144" t="n"/>
      <c r="CI8" s="145" t="n"/>
      <c r="CJ8" s="145" t="n"/>
      <c r="CK8" s="145" t="n"/>
      <c r="CL8" s="145" t="n"/>
      <c r="CM8" s="145" t="n"/>
      <c r="CN8" s="145" t="n"/>
      <c r="CO8" s="145" t="n"/>
      <c r="CP8" s="145" t="n"/>
      <c r="CQ8" s="145" t="n"/>
      <c r="CR8" s="145" t="n"/>
      <c r="CS8" s="145" t="n"/>
      <c r="CT8" s="145" t="n"/>
      <c r="CU8" s="145" t="n"/>
      <c r="CV8" s="145" t="n"/>
      <c r="CW8" s="145" t="n"/>
      <c r="CX8" s="145" t="n"/>
      <c r="CY8" s="145" t="n"/>
      <c r="CZ8" s="145" t="n"/>
      <c r="DA8" s="145" t="n"/>
      <c r="DB8" s="145" t="n"/>
      <c r="DC8" s="145" t="n"/>
      <c r="DD8" s="145" t="n"/>
      <c r="DE8" s="145" t="n"/>
      <c r="DF8" s="145" t="n"/>
      <c r="DG8" s="145" t="n"/>
      <c r="DH8" s="145" t="n"/>
      <c r="DI8" s="145" t="n"/>
      <c r="DJ8" s="145" t="n"/>
      <c r="DK8" s="145" t="n"/>
      <c r="DL8" s="145" t="n"/>
      <c r="DM8" s="145" t="n"/>
      <c r="DN8" s="145" t="n"/>
      <c r="DO8" s="145" t="n"/>
      <c r="DP8" s="145" t="n"/>
      <c r="DQ8" s="145" t="n"/>
      <c r="DR8" s="145" t="n"/>
      <c r="DS8" s="145" t="n"/>
      <c r="DT8" s="145" t="n"/>
      <c r="DU8" s="146"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41" t="n"/>
      <c r="BV9" s="142" t="n"/>
      <c r="BW9" s="147">
        <f>計算!$O$6</f>
        <v/>
      </c>
      <c r="CG9" s="142" t="n"/>
      <c r="CH9" s="148">
        <f>計算!$P$6</f>
        <v/>
      </c>
      <c r="DU9" s="142"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5" t="n"/>
      <c r="AA10" s="145" t="n"/>
      <c r="AB10" s="145" t="n"/>
      <c r="AC10" s="145" t="n"/>
      <c r="AD10" s="145" t="n"/>
      <c r="AE10" s="145" t="n"/>
      <c r="AF10" s="145" t="n"/>
      <c r="AG10" s="145" t="n"/>
      <c r="AH10" s="145" t="n"/>
      <c r="AI10" s="145" t="n"/>
      <c r="AJ10" s="145" t="n"/>
      <c r="AK10" s="145" t="n"/>
      <c r="AL10" s="145" t="n"/>
      <c r="AM10" s="145" t="n"/>
      <c r="AN10" s="145" t="n"/>
      <c r="AO10" s="145" t="n"/>
      <c r="AP10" s="145" t="n"/>
      <c r="AQ10" s="145" t="n"/>
      <c r="AR10" s="145" t="n"/>
      <c r="AS10" s="145" t="n"/>
      <c r="AT10" s="145" t="n"/>
      <c r="AU10" s="12" t="n"/>
      <c r="AV10" s="7" t="n"/>
      <c r="BI10" s="8" t="n"/>
      <c r="BJ10" s="7" t="n"/>
      <c r="BK10" s="2" t="n"/>
      <c r="BL10" s="2" t="n"/>
      <c r="BM10" s="2" t="n"/>
      <c r="BN10" s="2" t="n"/>
      <c r="BO10" s="2" t="n"/>
      <c r="BP10" s="141" t="n"/>
      <c r="BV10" s="142" t="n"/>
      <c r="BW10" s="141" t="n"/>
      <c r="CG10" s="142" t="n"/>
      <c r="DU10" s="142" t="n"/>
      <c r="DV10" s="2" t="n"/>
      <c r="DW10" s="2" t="n"/>
      <c r="DX10" s="2" t="n"/>
      <c r="DY10" s="2" t="n"/>
      <c r="DZ10" s="2" t="n"/>
      <c r="EA10" s="2" t="n"/>
      <c r="EB10" s="2" t="n"/>
      <c r="EC10" s="2" t="n"/>
    </row>
    <row r="11" ht="6.75" customHeight="1" s="118">
      <c r="A11" s="2" t="n"/>
      <c r="B11" s="2" t="n"/>
      <c r="C11" s="2" t="n"/>
      <c r="D11" s="2" t="n"/>
      <c r="E11" s="140" t="inlineStr">
        <is>
          <t>ふ り が な</t>
        </is>
      </c>
      <c r="F11" s="138" t="n"/>
      <c r="G11" s="138" t="n"/>
      <c r="H11" s="138" t="n"/>
      <c r="I11" s="138" t="n"/>
      <c r="J11" s="138" t="n"/>
      <c r="K11" s="139" t="n"/>
      <c r="L11" s="149">
        <f>計算!$C$6</f>
        <v/>
      </c>
      <c r="M11" s="138" t="n"/>
      <c r="N11" s="138" t="n"/>
      <c r="O11" s="138" t="n"/>
      <c r="P11" s="138" t="n"/>
      <c r="Q11" s="138" t="n"/>
      <c r="R11" s="138" t="n"/>
      <c r="S11" s="138" t="n"/>
      <c r="T11" s="138" t="n"/>
      <c r="U11" s="138" t="n"/>
      <c r="V11" s="138" t="n"/>
      <c r="W11" s="138" t="n"/>
      <c r="X11" s="138" t="n"/>
      <c r="Y11" s="138" t="n"/>
      <c r="Z11" s="138" t="n"/>
      <c r="AA11" s="138" t="n"/>
      <c r="AB11" s="138" t="n"/>
      <c r="AC11" s="138" t="n"/>
      <c r="AD11" s="138" t="n"/>
      <c r="AE11" s="138" t="n"/>
      <c r="AF11" s="138" t="n"/>
      <c r="AG11" s="138" t="n"/>
      <c r="AH11" s="138" t="n"/>
      <c r="AI11" s="138" t="n"/>
      <c r="AJ11" s="138" t="n"/>
      <c r="AK11" s="138" t="n"/>
      <c r="AL11" s="138" t="n"/>
      <c r="AM11" s="138" t="n"/>
      <c r="AN11" s="138" t="n"/>
      <c r="AO11" s="138" t="n"/>
      <c r="AP11" s="138" t="n"/>
      <c r="AQ11" s="138" t="n"/>
      <c r="AR11" s="138" t="n"/>
      <c r="AS11" s="138" t="n"/>
      <c r="AT11" s="139"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41" t="n"/>
      <c r="BV11" s="142" t="n"/>
      <c r="BW11" s="141" t="n"/>
      <c r="CG11" s="142" t="n"/>
      <c r="DU11" s="142" t="n"/>
      <c r="DV11" s="2" t="n"/>
      <c r="DW11" s="2" t="n"/>
      <c r="DX11" s="2" t="n"/>
      <c r="DY11" s="2" t="n"/>
      <c r="DZ11" s="2" t="n"/>
      <c r="EA11" s="2" t="n"/>
      <c r="EB11" s="2" t="n"/>
      <c r="EC11" s="2" t="n"/>
    </row>
    <row r="12" ht="6.75" customHeight="1" s="118">
      <c r="A12" s="2" t="n"/>
      <c r="B12" s="2" t="n"/>
      <c r="C12" s="2" t="n"/>
      <c r="D12" s="2" t="n"/>
      <c r="E12" s="141" t="n"/>
      <c r="K12" s="142" t="n"/>
      <c r="AT12" s="142"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41" t="n"/>
      <c r="BV12" s="142" t="n"/>
      <c r="BW12" s="141" t="n"/>
      <c r="CG12" s="142" t="n"/>
      <c r="DU12" s="142" t="n"/>
      <c r="DV12" s="2" t="n"/>
      <c r="DW12" s="2" t="n"/>
      <c r="DX12" s="2" t="n"/>
      <c r="DY12" s="2" t="n"/>
      <c r="DZ12" s="2" t="n"/>
      <c r="EA12" s="2" t="n"/>
      <c r="EB12" s="2" t="n"/>
      <c r="EC12" s="2" t="n"/>
    </row>
    <row r="13" ht="6.75" customHeight="1" s="118">
      <c r="A13" s="2" t="n"/>
      <c r="B13" s="2" t="n"/>
      <c r="C13" s="2" t="n"/>
      <c r="D13" s="2" t="n"/>
      <c r="E13" s="141" t="n"/>
      <c r="K13" s="142" t="n"/>
      <c r="AT13" s="142"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41" t="n"/>
      <c r="BV13" s="142" t="n"/>
      <c r="BW13" s="147">
        <f>計算!$Q$6</f>
        <v/>
      </c>
      <c r="CG13" s="142" t="n"/>
      <c r="CH13" s="148">
        <f>計算!$R$6</f>
        <v/>
      </c>
      <c r="DU13" s="142" t="n"/>
      <c r="DV13" s="2" t="n"/>
      <c r="DW13" s="2" t="n"/>
      <c r="DX13" s="2" t="n"/>
      <c r="DY13" s="2" t="n"/>
      <c r="DZ13" s="2" t="n"/>
      <c r="EA13" s="2" t="n"/>
      <c r="EB13" s="2" t="n"/>
      <c r="EC13" s="2" t="n"/>
    </row>
    <row r="14" ht="6.75" customHeight="1" s="118">
      <c r="A14" s="2" t="n"/>
      <c r="B14" s="2" t="n"/>
      <c r="C14" s="2" t="n"/>
      <c r="D14" s="2" t="n"/>
      <c r="E14" s="144" t="n"/>
      <c r="F14" s="145" t="n"/>
      <c r="G14" s="145" t="n"/>
      <c r="H14" s="145" t="n"/>
      <c r="I14" s="145" t="n"/>
      <c r="J14" s="145" t="n"/>
      <c r="K14" s="146" t="n"/>
      <c r="L14" s="145" t="n"/>
      <c r="M14" s="145" t="n"/>
      <c r="N14" s="145" t="n"/>
      <c r="O14" s="145" t="n"/>
      <c r="P14" s="145" t="n"/>
      <c r="Q14" s="145" t="n"/>
      <c r="R14" s="145" t="n"/>
      <c r="S14" s="145" t="n"/>
      <c r="T14" s="145" t="n"/>
      <c r="U14" s="145" t="n"/>
      <c r="V14" s="145" t="n"/>
      <c r="W14" s="145" t="n"/>
      <c r="X14" s="145" t="n"/>
      <c r="Y14" s="145" t="n"/>
      <c r="Z14" s="145" t="n"/>
      <c r="AA14" s="145" t="n"/>
      <c r="AB14" s="145" t="n"/>
      <c r="AC14" s="145" t="n"/>
      <c r="AD14" s="145" t="n"/>
      <c r="AE14" s="145" t="n"/>
      <c r="AF14" s="145" t="n"/>
      <c r="AG14" s="145" t="n"/>
      <c r="AH14" s="145" t="n"/>
      <c r="AI14" s="145" t="n"/>
      <c r="AJ14" s="145" t="n"/>
      <c r="AK14" s="145" t="n"/>
      <c r="AL14" s="145" t="n"/>
      <c r="AM14" s="145" t="n"/>
      <c r="AN14" s="145" t="n"/>
      <c r="AO14" s="145" t="n"/>
      <c r="AP14" s="145" t="n"/>
      <c r="AQ14" s="145" t="n"/>
      <c r="AR14" s="145" t="n"/>
      <c r="AS14" s="145" t="n"/>
      <c r="AT14" s="146"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41" t="n"/>
      <c r="BV14" s="142" t="n"/>
      <c r="BW14" s="141" t="n"/>
      <c r="CG14" s="142" t="n"/>
      <c r="DU14" s="142" t="n"/>
      <c r="DV14" s="2" t="n"/>
      <c r="DW14" s="2" t="n"/>
      <c r="DX14" s="2" t="n"/>
      <c r="DY14" s="2" t="n"/>
      <c r="DZ14" s="2" t="n"/>
      <c r="EA14" s="2" t="n"/>
      <c r="EB14" s="2" t="n"/>
      <c r="EC14" s="2" t="n"/>
    </row>
    <row r="15" ht="6.75" customHeight="1" s="118">
      <c r="A15" s="2" t="n"/>
      <c r="B15" s="2" t="n"/>
      <c r="C15" s="2" t="n"/>
      <c r="D15" s="2" t="n"/>
      <c r="E15" s="150" t="inlineStr">
        <is>
          <t>名　前</t>
        </is>
      </c>
      <c r="F15" s="138" t="n"/>
      <c r="G15" s="138" t="n"/>
      <c r="H15" s="138" t="n"/>
      <c r="I15" s="138" t="n"/>
      <c r="J15" s="138" t="n"/>
      <c r="K15" s="139" t="n"/>
      <c r="L15" s="151">
        <f>計算!$B$6</f>
        <v/>
      </c>
      <c r="M15" s="138" t="n"/>
      <c r="N15" s="138" t="n"/>
      <c r="O15" s="138" t="n"/>
      <c r="P15" s="138" t="n"/>
      <c r="Q15" s="138" t="n"/>
      <c r="R15" s="138" t="n"/>
      <c r="S15" s="138" t="n"/>
      <c r="T15" s="138" t="n"/>
      <c r="U15" s="138" t="n"/>
      <c r="V15" s="138" t="n"/>
      <c r="W15" s="138" t="n"/>
      <c r="X15" s="138" t="n"/>
      <c r="Y15" s="138" t="n"/>
      <c r="Z15" s="138" t="n"/>
      <c r="AA15" s="138" t="n"/>
      <c r="AB15" s="138" t="n"/>
      <c r="AC15" s="138" t="n"/>
      <c r="AD15" s="138" t="n"/>
      <c r="AE15" s="138" t="n"/>
      <c r="AF15" s="138" t="n"/>
      <c r="AG15" s="138" t="n"/>
      <c r="AH15" s="138" t="n"/>
      <c r="AI15" s="138" t="n"/>
      <c r="AJ15" s="138" t="n"/>
      <c r="AK15" s="138" t="n"/>
      <c r="AL15" s="138" t="n"/>
      <c r="AM15" s="138" t="n"/>
      <c r="AN15" s="138" t="n"/>
      <c r="AO15" s="138" t="n"/>
      <c r="AP15" s="138" t="n"/>
      <c r="AQ15" s="138" t="n"/>
      <c r="AR15" s="138" t="n"/>
      <c r="AS15" s="138" t="n"/>
      <c r="AT15" s="139"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41" t="n"/>
      <c r="BV15" s="142" t="n"/>
      <c r="BW15" s="141" t="n"/>
      <c r="CG15" s="142" t="n"/>
      <c r="DU15" s="142" t="n"/>
      <c r="DV15" s="2" t="n"/>
      <c r="DW15" s="2" t="n"/>
      <c r="DX15" s="2" t="n"/>
      <c r="DY15" s="2" t="n"/>
      <c r="DZ15" s="2" t="n"/>
      <c r="EA15" s="2" t="n"/>
      <c r="EB15" s="2" t="n"/>
      <c r="EC15" s="2" t="n"/>
    </row>
    <row r="16" ht="6.75" customHeight="1" s="118">
      <c r="A16" s="2" t="n"/>
      <c r="B16" s="2" t="n"/>
      <c r="C16" s="2" t="n"/>
      <c r="D16" s="2" t="n"/>
      <c r="E16" s="141" t="n"/>
      <c r="K16" s="142" t="n"/>
      <c r="L16" s="141" t="n"/>
      <c r="AT16" s="142" t="n"/>
      <c r="AU16" s="8" t="n"/>
      <c r="AV16" s="7" t="n"/>
      <c r="AW16" s="2" t="n"/>
      <c r="AX16" s="52" t="inlineStr">
        <is>
          <t>（30×40mm）</t>
        </is>
      </c>
      <c r="BH16" s="2" t="n"/>
      <c r="BI16" s="8" t="n"/>
      <c r="BJ16" s="7" t="n"/>
      <c r="BK16" s="2" t="n"/>
      <c r="BL16" s="2" t="n"/>
      <c r="BM16" s="2" t="n"/>
      <c r="BN16" s="2" t="n"/>
      <c r="BO16" s="2" t="n"/>
      <c r="BP16" s="141" t="n"/>
      <c r="BV16" s="142" t="n"/>
      <c r="BW16" s="141" t="n"/>
      <c r="CG16" s="142" t="n"/>
      <c r="DU16" s="142" t="n"/>
      <c r="DV16" s="2" t="n"/>
      <c r="DW16" s="2" t="n"/>
      <c r="DX16" s="2" t="n"/>
      <c r="DY16" s="2" t="n"/>
      <c r="DZ16" s="2" t="n"/>
      <c r="EA16" s="2" t="n"/>
      <c r="EB16" s="2" t="n"/>
      <c r="EC16" s="2" t="n"/>
    </row>
    <row r="17" ht="6.75" customHeight="1" s="118">
      <c r="A17" s="2" t="n"/>
      <c r="B17" s="2" t="n"/>
      <c r="C17" s="2" t="n"/>
      <c r="D17" s="2" t="n"/>
      <c r="E17" s="141" t="n"/>
      <c r="K17" s="142" t="n"/>
      <c r="L17" s="141" t="n"/>
      <c r="AT17" s="142" t="n"/>
      <c r="AU17" s="8" t="n"/>
      <c r="AV17" s="7" t="n"/>
      <c r="AW17" s="2" t="n"/>
      <c r="BH17" s="2" t="n"/>
      <c r="BI17" s="8" t="n"/>
      <c r="BJ17" s="7" t="n"/>
      <c r="BK17" s="2" t="n"/>
      <c r="BL17" s="2" t="n"/>
      <c r="BM17" s="2" t="n"/>
      <c r="BN17" s="2" t="n"/>
      <c r="BO17" s="2" t="n"/>
      <c r="BP17" s="141" t="n"/>
      <c r="BV17" s="142" t="n"/>
      <c r="BW17" s="147">
        <f>計算!$S$6</f>
        <v/>
      </c>
      <c r="CG17" s="142" t="n"/>
      <c r="CH17" s="148">
        <f>計算!$T$6</f>
        <v/>
      </c>
      <c r="DU17" s="142" t="n"/>
      <c r="DV17" s="2" t="n"/>
      <c r="DW17" s="2" t="n"/>
      <c r="DX17" s="2" t="n"/>
      <c r="DY17" s="2" t="n"/>
      <c r="DZ17" s="2" t="n"/>
      <c r="EA17" s="2" t="n"/>
      <c r="EB17" s="2" t="n"/>
      <c r="EC17" s="2" t="n"/>
    </row>
    <row r="18" ht="6.75" customHeight="1" s="118">
      <c r="A18" s="2" t="n"/>
      <c r="B18" s="2" t="n"/>
      <c r="C18" s="2" t="n"/>
      <c r="D18" s="2" t="n"/>
      <c r="E18" s="141" t="n"/>
      <c r="K18" s="142" t="n"/>
      <c r="L18" s="141" t="n"/>
      <c r="AT18" s="142"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41" t="n"/>
      <c r="BV18" s="142" t="n"/>
      <c r="BW18" s="141" t="n"/>
      <c r="CG18" s="142" t="n"/>
      <c r="DU18" s="142" t="n"/>
      <c r="DV18" s="2" t="n"/>
      <c r="DW18" s="2" t="n"/>
      <c r="DX18" s="2" t="n"/>
      <c r="DY18" s="2" t="n"/>
      <c r="DZ18" s="2" t="n"/>
      <c r="EA18" s="2" t="n"/>
      <c r="EB18" s="2" t="n"/>
      <c r="EC18" s="2" t="n"/>
    </row>
    <row r="19" ht="6.75" customHeight="1" s="118">
      <c r="A19" s="2" t="n"/>
      <c r="B19" s="2" t="n"/>
      <c r="C19" s="2" t="n"/>
      <c r="D19" s="2" t="n"/>
      <c r="E19" s="141" t="n"/>
      <c r="K19" s="142" t="n"/>
      <c r="L19" s="141" t="n"/>
      <c r="AT19" s="142"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41" t="n"/>
      <c r="BV19" s="142" t="n"/>
      <c r="BW19" s="141" t="n"/>
      <c r="CG19" s="142" t="n"/>
      <c r="DU19" s="142" t="n"/>
      <c r="DV19" s="2" t="n"/>
      <c r="DW19" s="2" t="n"/>
      <c r="DX19" s="2" t="n"/>
      <c r="DY19" s="2" t="n"/>
      <c r="DZ19" s="2" t="n"/>
      <c r="EA19" s="2" t="n"/>
      <c r="EB19" s="2" t="n"/>
      <c r="EC19" s="2" t="n"/>
    </row>
    <row r="20" ht="4.5" customHeight="1" s="118">
      <c r="A20" s="2" t="n"/>
      <c r="B20" s="2" t="n"/>
      <c r="C20" s="2" t="n"/>
      <c r="D20" s="2" t="n"/>
      <c r="E20" s="144" t="n"/>
      <c r="F20" s="145" t="n"/>
      <c r="G20" s="145" t="n"/>
      <c r="H20" s="145" t="n"/>
      <c r="I20" s="145" t="n"/>
      <c r="J20" s="145" t="n"/>
      <c r="K20" s="146" t="n"/>
      <c r="L20" s="144" t="n"/>
      <c r="M20" s="145" t="n"/>
      <c r="N20" s="145" t="n"/>
      <c r="O20" s="145" t="n"/>
      <c r="P20" s="145" t="n"/>
      <c r="Q20" s="145" t="n"/>
      <c r="R20" s="145" t="n"/>
      <c r="S20" s="145" t="n"/>
      <c r="T20" s="145" t="n"/>
      <c r="U20" s="145" t="n"/>
      <c r="V20" s="145" t="n"/>
      <c r="W20" s="145" t="n"/>
      <c r="X20" s="145" t="n"/>
      <c r="Y20" s="145" t="n"/>
      <c r="Z20" s="145" t="n"/>
      <c r="AA20" s="145" t="n"/>
      <c r="AB20" s="145" t="n"/>
      <c r="AC20" s="145" t="n"/>
      <c r="AD20" s="145" t="n"/>
      <c r="AE20" s="145" t="n"/>
      <c r="AF20" s="145" t="n"/>
      <c r="AG20" s="145" t="n"/>
      <c r="AH20" s="145" t="n"/>
      <c r="AI20" s="145" t="n"/>
      <c r="AJ20" s="145" t="n"/>
      <c r="AK20" s="145" t="n"/>
      <c r="AL20" s="145" t="n"/>
      <c r="AM20" s="145" t="n"/>
      <c r="AN20" s="145" t="n"/>
      <c r="AO20" s="145" t="n"/>
      <c r="AP20" s="145" t="n"/>
      <c r="AQ20" s="145" t="n"/>
      <c r="AR20" s="145" t="n"/>
      <c r="AS20" s="145" t="n"/>
      <c r="AT20" s="146"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41" t="n"/>
      <c r="BV20" s="142" t="n"/>
      <c r="BW20" s="141" t="n"/>
      <c r="CG20" s="142" t="n"/>
      <c r="DU20" s="142" t="n"/>
      <c r="DV20" s="2" t="n"/>
      <c r="DW20" s="2" t="n"/>
      <c r="DX20" s="2" t="n"/>
      <c r="DY20" s="2" t="n"/>
      <c r="DZ20" s="2" t="n"/>
      <c r="EA20" s="2" t="n"/>
      <c r="EB20" s="2" t="n"/>
      <c r="EC20" s="2" t="n"/>
    </row>
    <row r="21" ht="6.75" customHeight="1" s="118">
      <c r="A21" s="2" t="n"/>
      <c r="B21" s="2" t="n"/>
      <c r="C21" s="2" t="n"/>
      <c r="D21" s="2" t="n"/>
      <c r="E21" s="150" t="inlineStr">
        <is>
          <t>生年月日</t>
        </is>
      </c>
      <c r="F21" s="138" t="n"/>
      <c r="G21" s="138" t="n"/>
      <c r="H21" s="138" t="n"/>
      <c r="I21" s="138" t="n"/>
      <c r="J21" s="138" t="n"/>
      <c r="K21" s="139" t="n"/>
      <c r="L21" s="152" t="inlineStr">
        <is>
          <t>昭和 ・ 平成</t>
        </is>
      </c>
      <c r="M21" s="138" t="n"/>
      <c r="N21" s="138" t="n"/>
      <c r="O21" s="138" t="n"/>
      <c r="P21" s="138" t="n"/>
      <c r="Q21" s="138" t="n"/>
      <c r="R21" s="138" t="n"/>
      <c r="S21" s="138" t="n"/>
      <c r="T21" s="138" t="n"/>
      <c r="U21" s="138" t="n"/>
      <c r="V21" s="153">
        <f>計算!$D$6</f>
        <v/>
      </c>
      <c r="W21" s="138" t="n"/>
      <c r="X21" s="154" t="inlineStr">
        <is>
          <t>年</t>
        </is>
      </c>
      <c r="Y21" s="138" t="n"/>
      <c r="Z21" s="153">
        <f>計算!$E$6</f>
        <v/>
      </c>
      <c r="AA21" s="138" t="n"/>
      <c r="AB21" s="138" t="n"/>
      <c r="AC21" s="154" t="inlineStr">
        <is>
          <t>月</t>
        </is>
      </c>
      <c r="AD21" s="138" t="n"/>
      <c r="AE21" s="153">
        <f>計算!$F$6</f>
        <v/>
      </c>
      <c r="AF21" s="138" t="n"/>
      <c r="AG21" s="138" t="n"/>
      <c r="AH21" s="154" t="inlineStr">
        <is>
          <t>日　生 （満</t>
        </is>
      </c>
      <c r="AI21" s="138" t="n"/>
      <c r="AJ21" s="138" t="n"/>
      <c r="AK21" s="138" t="n"/>
      <c r="AL21" s="138" t="n"/>
      <c r="AM21" s="138" t="n"/>
      <c r="AN21" s="138" t="n"/>
      <c r="AO21" s="138" t="n"/>
      <c r="AP21" s="155">
        <f>計算!$G$6</f>
        <v/>
      </c>
      <c r="AQ21" s="138" t="n"/>
      <c r="AR21" s="156" t="inlineStr">
        <is>
          <t>歳）</t>
        </is>
      </c>
      <c r="AS21" s="138" t="n"/>
      <c r="AT21" s="139"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41" t="n"/>
      <c r="BV21" s="142" t="n"/>
      <c r="BW21" s="147">
        <f>計算!$U$6</f>
        <v/>
      </c>
      <c r="CG21" s="142" t="n"/>
      <c r="CH21" s="148">
        <f>計算!$V$6</f>
        <v/>
      </c>
      <c r="DU21" s="142" t="n"/>
      <c r="DV21" s="2" t="n"/>
      <c r="DW21" s="2" t="n"/>
      <c r="DX21" s="2" t="n"/>
      <c r="DY21" s="2" t="n"/>
      <c r="DZ21" s="2" t="n"/>
      <c r="EA21" s="2" t="n"/>
      <c r="EB21" s="2" t="n"/>
      <c r="EC21" s="2" t="n"/>
    </row>
    <row r="22" ht="6.75" customHeight="1" s="118">
      <c r="A22" s="2" t="n"/>
      <c r="B22" s="2" t="n"/>
      <c r="C22" s="2" t="n"/>
      <c r="D22" s="2" t="n"/>
      <c r="E22" s="141" t="n"/>
      <c r="K22" s="142" t="n"/>
      <c r="L22" s="141" t="n"/>
      <c r="AT22" s="142"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41" t="n"/>
      <c r="BV22" s="142" t="n"/>
      <c r="BW22" s="141" t="n"/>
      <c r="CG22" s="142" t="n"/>
      <c r="DU22" s="142" t="n"/>
      <c r="DV22" s="2" t="n"/>
      <c r="DW22" s="2" t="n"/>
      <c r="DX22" s="2" t="n"/>
      <c r="DY22" s="2" t="n"/>
      <c r="DZ22" s="2" t="n"/>
      <c r="EA22" s="2" t="n"/>
      <c r="EB22" s="2" t="n"/>
      <c r="EC22" s="2" t="n"/>
    </row>
    <row r="23" ht="6.75" customHeight="1" s="118">
      <c r="A23" s="2" t="n"/>
      <c r="B23" s="2" t="n"/>
      <c r="C23" s="2" t="n"/>
      <c r="D23" s="2" t="n"/>
      <c r="E23" s="141" t="n"/>
      <c r="K23" s="142" t="n"/>
      <c r="L23" s="141" t="n"/>
      <c r="AT23" s="142"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41" t="n"/>
      <c r="BV23" s="142" t="n"/>
      <c r="BW23" s="141" t="n"/>
      <c r="CG23" s="142" t="n"/>
      <c r="DU23" s="142" t="n"/>
      <c r="DV23" s="2" t="n"/>
      <c r="DW23" s="2" t="n"/>
      <c r="DX23" s="2" t="n"/>
      <c r="DY23" s="2" t="n"/>
      <c r="DZ23" s="2" t="n"/>
      <c r="EA23" s="2" t="n"/>
      <c r="EB23" s="2" t="n"/>
      <c r="EC23" s="2" t="n"/>
    </row>
    <row r="24" ht="3.75" customHeight="1" s="118">
      <c r="A24" s="2" t="n"/>
      <c r="B24" s="2" t="n"/>
      <c r="C24" s="2" t="n"/>
      <c r="D24" s="2" t="n"/>
      <c r="E24" s="144" t="n"/>
      <c r="F24" s="145" t="n"/>
      <c r="G24" s="145" t="n"/>
      <c r="H24" s="145" t="n"/>
      <c r="I24" s="145" t="n"/>
      <c r="J24" s="145" t="n"/>
      <c r="K24" s="146" t="n"/>
      <c r="L24" s="144" t="n"/>
      <c r="M24" s="145" t="n"/>
      <c r="N24" s="145" t="n"/>
      <c r="O24" s="145" t="n"/>
      <c r="P24" s="145" t="n"/>
      <c r="Q24" s="145" t="n"/>
      <c r="R24" s="145" t="n"/>
      <c r="S24" s="145" t="n"/>
      <c r="T24" s="145" t="n"/>
      <c r="U24" s="145" t="n"/>
      <c r="X24" s="145" t="n"/>
      <c r="Y24" s="145" t="n"/>
      <c r="AC24" s="145" t="n"/>
      <c r="AD24" s="145" t="n"/>
      <c r="AH24" s="145" t="n"/>
      <c r="AI24" s="145" t="n"/>
      <c r="AJ24" s="145" t="n"/>
      <c r="AK24" s="145" t="n"/>
      <c r="AL24" s="145" t="n"/>
      <c r="AM24" s="145" t="n"/>
      <c r="AN24" s="145" t="n"/>
      <c r="AO24" s="145" t="n"/>
      <c r="AP24" s="145" t="n"/>
      <c r="AQ24" s="145" t="n"/>
      <c r="AR24" s="145" t="n"/>
      <c r="AS24" s="145" t="n"/>
      <c r="AT24" s="146"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41" t="n"/>
      <c r="BV24" s="142" t="n"/>
      <c r="BW24" s="141" t="n"/>
      <c r="CG24" s="142" t="n"/>
      <c r="DU24" s="142" t="n"/>
      <c r="DV24" s="2" t="n"/>
      <c r="DW24" s="2" t="n"/>
      <c r="DX24" s="2" t="n"/>
      <c r="DY24" s="2" t="n"/>
      <c r="DZ24" s="2" t="n"/>
      <c r="EA24" s="2" t="n"/>
      <c r="EB24" s="2" t="n"/>
      <c r="EC24" s="2" t="n"/>
    </row>
    <row r="25" ht="6.75" customHeight="1" s="118">
      <c r="A25" s="2" t="n"/>
      <c r="B25" s="2" t="n"/>
      <c r="C25" s="2" t="n"/>
      <c r="D25" s="2" t="n"/>
      <c r="E25" s="157" t="inlineStr">
        <is>
          <t>ふ り が な</t>
        </is>
      </c>
      <c r="F25" s="138" t="n"/>
      <c r="G25" s="138" t="n"/>
      <c r="H25" s="138" t="n"/>
      <c r="I25" s="138" t="n"/>
      <c r="J25" s="138" t="n"/>
      <c r="K25" s="139" t="n"/>
      <c r="L25" s="158">
        <f>計算!$J$6</f>
        <v/>
      </c>
      <c r="M25" s="138" t="n"/>
      <c r="N25" s="138" t="n"/>
      <c r="O25" s="138" t="n"/>
      <c r="P25" s="138" t="n"/>
      <c r="Q25" s="138" t="n"/>
      <c r="R25" s="138" t="n"/>
      <c r="S25" s="138" t="n"/>
      <c r="T25" s="138" t="n"/>
      <c r="U25" s="138" t="n"/>
      <c r="V25" s="138" t="n"/>
      <c r="W25" s="138" t="n"/>
      <c r="X25" s="138" t="n"/>
      <c r="Y25" s="138" t="n"/>
      <c r="Z25" s="138" t="n"/>
      <c r="AA25" s="138" t="n"/>
      <c r="AB25" s="138" t="n"/>
      <c r="AC25" s="138" t="n"/>
      <c r="AD25" s="138" t="n"/>
      <c r="AE25" s="138" t="n"/>
      <c r="AF25" s="138" t="n"/>
      <c r="AG25" s="138" t="n"/>
      <c r="AH25" s="138" t="n"/>
      <c r="AI25" s="138" t="n"/>
      <c r="AJ25" s="138" t="n"/>
      <c r="AK25" s="138" t="n"/>
      <c r="AL25" s="138" t="n"/>
      <c r="AM25" s="138" t="n"/>
      <c r="AN25" s="138" t="n"/>
      <c r="AO25" s="138" t="n"/>
      <c r="AP25" s="138" t="n"/>
      <c r="AQ25" s="138" t="n"/>
      <c r="AR25" s="138" t="n"/>
      <c r="AS25" s="138" t="n"/>
      <c r="AT25" s="138" t="n"/>
      <c r="AU25" s="138" t="n"/>
      <c r="AV25" s="138" t="n"/>
      <c r="AW25" s="138" t="n"/>
      <c r="AX25" s="138" t="n"/>
      <c r="AY25" s="138" t="n"/>
      <c r="AZ25" s="138" t="n"/>
      <c r="BA25" s="138" t="n"/>
      <c r="BB25" s="138" t="n"/>
      <c r="BC25" s="138" t="n"/>
      <c r="BD25" s="138" t="n"/>
      <c r="BE25" s="138" t="n"/>
      <c r="BF25" s="138" t="n"/>
      <c r="BG25" s="138" t="n"/>
      <c r="BH25" s="138" t="n"/>
      <c r="BI25" s="139" t="n"/>
      <c r="BJ25" s="2" t="n"/>
      <c r="BK25" s="2" t="n"/>
      <c r="BL25" s="2" t="n"/>
      <c r="BM25" s="2" t="n"/>
      <c r="BN25" s="2" t="n"/>
      <c r="BO25" s="2" t="n"/>
      <c r="BP25" s="141" t="n"/>
      <c r="BV25" s="142" t="n"/>
      <c r="BW25" s="159">
        <f>計算!$W$6</f>
        <v/>
      </c>
      <c r="CG25" s="142" t="n"/>
      <c r="CH25" s="148">
        <f>計算!$X$6</f>
        <v/>
      </c>
      <c r="DU25" s="142" t="n"/>
      <c r="DV25" s="2" t="n"/>
      <c r="DW25" s="2" t="n"/>
      <c r="DX25" s="2" t="n"/>
      <c r="DY25" s="2" t="n"/>
      <c r="DZ25" s="2" t="n"/>
      <c r="EA25" s="2" t="n"/>
      <c r="EB25" s="2" t="n"/>
      <c r="EC25" s="2" t="n"/>
    </row>
    <row r="26" ht="6.75" customHeight="1" s="118">
      <c r="A26" s="2" t="n"/>
      <c r="B26" s="2" t="n"/>
      <c r="C26" s="2" t="n"/>
      <c r="D26" s="2" t="n"/>
      <c r="E26" s="141" t="n"/>
      <c r="K26" s="142" t="n"/>
      <c r="BI26" s="142" t="n"/>
      <c r="BJ26" s="2" t="n"/>
      <c r="BK26" s="2" t="n"/>
      <c r="BL26" s="2" t="n"/>
      <c r="BM26" s="2" t="n"/>
      <c r="BN26" s="2" t="n"/>
      <c r="BO26" s="2" t="n"/>
      <c r="BP26" s="141" t="n"/>
      <c r="BV26" s="142" t="n"/>
      <c r="BW26" s="141" t="n"/>
      <c r="CG26" s="142" t="n"/>
      <c r="DU26" s="142" t="n"/>
      <c r="DV26" s="2" t="n"/>
      <c r="DW26" s="2" t="n"/>
      <c r="DX26" s="2" t="n"/>
      <c r="DY26" s="2" t="n"/>
      <c r="DZ26" s="2" t="n"/>
      <c r="EA26" s="2" t="n"/>
      <c r="EB26" s="2" t="n"/>
      <c r="EC26" s="2" t="n"/>
    </row>
    <row r="27" ht="6.75" customHeight="1" s="118">
      <c r="A27" s="2" t="n"/>
      <c r="B27" s="2" t="n"/>
      <c r="C27" s="2" t="n"/>
      <c r="D27" s="2" t="n"/>
      <c r="E27" s="160" t="n"/>
      <c r="F27" s="161" t="n"/>
      <c r="G27" s="161" t="n"/>
      <c r="H27" s="161" t="n"/>
      <c r="I27" s="161" t="n"/>
      <c r="J27" s="161" t="n"/>
      <c r="K27" s="162" t="n"/>
      <c r="L27" s="161" t="n"/>
      <c r="M27" s="161" t="n"/>
      <c r="N27" s="161" t="n"/>
      <c r="O27" s="161" t="n"/>
      <c r="P27" s="161" t="n"/>
      <c r="Q27" s="161" t="n"/>
      <c r="R27" s="161" t="n"/>
      <c r="S27" s="161" t="n"/>
      <c r="T27" s="161" t="n"/>
      <c r="U27" s="161" t="n"/>
      <c r="V27" s="161" t="n"/>
      <c r="W27" s="161" t="n"/>
      <c r="X27" s="161" t="n"/>
      <c r="Y27" s="161" t="n"/>
      <c r="Z27" s="161" t="n"/>
      <c r="AA27" s="161" t="n"/>
      <c r="AB27" s="161" t="n"/>
      <c r="AC27" s="161" t="n"/>
      <c r="AD27" s="161" t="n"/>
      <c r="AE27" s="161" t="n"/>
      <c r="AF27" s="161" t="n"/>
      <c r="AG27" s="161" t="n"/>
      <c r="AH27" s="161" t="n"/>
      <c r="AI27" s="161" t="n"/>
      <c r="AJ27" s="161" t="n"/>
      <c r="AK27" s="161" t="n"/>
      <c r="AL27" s="161" t="n"/>
      <c r="AM27" s="161" t="n"/>
      <c r="AN27" s="161" t="n"/>
      <c r="AO27" s="161" t="n"/>
      <c r="AP27" s="161" t="n"/>
      <c r="AQ27" s="161" t="n"/>
      <c r="AR27" s="161" t="n"/>
      <c r="AS27" s="161" t="n"/>
      <c r="AT27" s="161" t="n"/>
      <c r="AU27" s="161" t="n"/>
      <c r="AV27" s="161" t="n"/>
      <c r="AW27" s="161" t="n"/>
      <c r="AX27" s="161" t="n"/>
      <c r="AY27" s="161" t="n"/>
      <c r="AZ27" s="161" t="n"/>
      <c r="BA27" s="161" t="n"/>
      <c r="BB27" s="161" t="n"/>
      <c r="BC27" s="161" t="n"/>
      <c r="BD27" s="161" t="n"/>
      <c r="BE27" s="161" t="n"/>
      <c r="BF27" s="161" t="n"/>
      <c r="BG27" s="161" t="n"/>
      <c r="BH27" s="161" t="n"/>
      <c r="BI27" s="162" t="n"/>
      <c r="BJ27" s="2" t="n"/>
      <c r="BK27" s="2" t="n"/>
      <c r="BL27" s="2" t="n"/>
      <c r="BM27" s="2" t="n"/>
      <c r="BN27" s="2" t="n"/>
      <c r="BO27" s="2" t="n"/>
      <c r="BP27" s="141" t="n"/>
      <c r="BV27" s="142" t="n"/>
      <c r="BW27" s="141" t="n"/>
      <c r="CG27" s="142" t="n"/>
      <c r="DU27" s="142" t="n"/>
      <c r="DV27" s="2" t="n"/>
      <c r="DW27" s="2" t="n"/>
      <c r="DX27" s="2" t="n"/>
      <c r="DY27" s="2" t="n"/>
      <c r="DZ27" s="2" t="n"/>
      <c r="EA27" s="2" t="n"/>
      <c r="EB27" s="2" t="n"/>
      <c r="EC27" s="2" t="n"/>
    </row>
    <row r="28" ht="6.75" customHeight="1" s="118">
      <c r="A28" s="2" t="n"/>
      <c r="B28" s="2" t="n"/>
      <c r="C28" s="2" t="n"/>
      <c r="D28" s="2" t="n"/>
      <c r="E28" s="163" t="inlineStr">
        <is>
          <t>現住所</t>
        </is>
      </c>
      <c r="F28" s="164" t="n"/>
      <c r="G28" s="164" t="n"/>
      <c r="H28" s="164" t="n"/>
      <c r="I28" s="164" t="n"/>
      <c r="J28" s="164" t="n"/>
      <c r="K28" s="165" t="n"/>
      <c r="L28" s="107" t="inlineStr">
        <is>
          <t>〒</t>
        </is>
      </c>
      <c r="M28" s="164" t="n"/>
      <c r="N28" s="164" t="n"/>
      <c r="O28" s="164" t="n"/>
      <c r="P28" s="166">
        <f>計算!$H$6</f>
        <v/>
      </c>
      <c r="Q28" s="164" t="n"/>
      <c r="R28" s="164" t="n"/>
      <c r="S28" s="164" t="n"/>
      <c r="T28" s="164" t="n"/>
      <c r="U28" s="164" t="n"/>
      <c r="V28" s="164" t="n"/>
      <c r="W28" s="164" t="n"/>
      <c r="X28" s="164" t="n"/>
      <c r="Y28" s="164" t="n"/>
      <c r="Z28" s="164" t="n"/>
      <c r="AA28" s="164" t="n"/>
      <c r="AB28" s="164" t="n"/>
      <c r="AC28" s="164" t="n"/>
      <c r="AD28" s="164" t="n"/>
      <c r="AE28" s="164" t="n"/>
      <c r="AF28" s="164" t="n"/>
      <c r="AG28" s="164" t="n"/>
      <c r="AH28" s="164" t="n"/>
      <c r="AI28" s="164" t="n"/>
      <c r="AJ28" s="164"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41" t="n"/>
      <c r="BV28" s="142" t="n"/>
      <c r="BW28" s="141" t="n"/>
      <c r="CG28" s="142" t="n"/>
      <c r="DU28" s="142" t="n"/>
      <c r="DV28" s="2" t="n"/>
      <c r="DW28" s="2" t="n"/>
      <c r="DX28" s="2" t="n"/>
      <c r="DY28" s="2" t="n"/>
      <c r="DZ28" s="2" t="n"/>
      <c r="EA28" s="2" t="n"/>
      <c r="EB28" s="2" t="n"/>
      <c r="EC28" s="2" t="n"/>
    </row>
    <row r="29" ht="4.5" customHeight="1" s="118">
      <c r="A29" s="2" t="n"/>
      <c r="B29" s="2" t="n"/>
      <c r="C29" s="2" t="n"/>
      <c r="D29" s="2" t="n"/>
      <c r="E29" s="141" t="n"/>
      <c r="K29" s="142" t="n"/>
      <c r="L29" s="141"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4" t="n"/>
      <c r="BQ29" s="145" t="n"/>
      <c r="BR29" s="145" t="n"/>
      <c r="BS29" s="145" t="n"/>
      <c r="BT29" s="145" t="n"/>
      <c r="BU29" s="145" t="n"/>
      <c r="BV29" s="146" t="n"/>
      <c r="BW29" s="144" t="n"/>
      <c r="BX29" s="145" t="n"/>
      <c r="BY29" s="145" t="n"/>
      <c r="BZ29" s="145" t="n"/>
      <c r="CA29" s="145" t="n"/>
      <c r="CB29" s="145" t="n"/>
      <c r="CC29" s="145" t="n"/>
      <c r="CD29" s="145" t="n"/>
      <c r="CE29" s="145" t="n"/>
      <c r="CF29" s="145" t="n"/>
      <c r="CG29" s="146" t="n"/>
      <c r="DU29" s="142" t="n"/>
      <c r="DV29" s="2" t="n"/>
      <c r="DW29" s="2" t="n"/>
      <c r="DX29" s="2" t="n"/>
      <c r="DY29" s="2" t="n"/>
      <c r="DZ29" s="2" t="n"/>
      <c r="EA29" s="2" t="n"/>
      <c r="EB29" s="2" t="n"/>
      <c r="EC29" s="2" t="n"/>
    </row>
    <row r="30" ht="6.75" customHeight="1" s="118">
      <c r="A30" s="2" t="n"/>
      <c r="B30" s="2" t="n"/>
      <c r="C30" s="2" t="n"/>
      <c r="D30" s="2" t="n"/>
      <c r="E30" s="141" t="n"/>
      <c r="K30" s="142" t="n"/>
      <c r="L30" s="141"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7" t="inlineStr">
        <is>
          <t>校内外の諸活動</t>
        </is>
      </c>
      <c r="BQ30" s="138" t="n"/>
      <c r="BR30" s="138" t="n"/>
      <c r="BS30" s="138" t="n"/>
      <c r="BT30" s="138" t="n"/>
      <c r="BU30" s="138" t="n"/>
      <c r="BV30" s="139" t="n"/>
      <c r="BW30" s="168">
        <f>計算!$Y$6</f>
        <v/>
      </c>
      <c r="BX30" s="138" t="n"/>
      <c r="BY30" s="138" t="n"/>
      <c r="BZ30" s="138" t="n"/>
      <c r="CA30" s="138" t="n"/>
      <c r="CB30" s="138" t="n"/>
      <c r="CC30" s="138" t="n"/>
      <c r="CD30" s="138" t="n"/>
      <c r="CE30" s="138" t="n"/>
      <c r="CF30" s="138" t="n"/>
      <c r="CG30" s="138" t="n"/>
      <c r="CH30" s="138" t="n"/>
      <c r="CI30" s="138" t="n"/>
      <c r="CJ30" s="138" t="n"/>
      <c r="CK30" s="138" t="n"/>
      <c r="CL30" s="138" t="n"/>
      <c r="CM30" s="138" t="n"/>
      <c r="CN30" s="138" t="n"/>
      <c r="CO30" s="138" t="n"/>
      <c r="CP30" s="138" t="n"/>
      <c r="CQ30" s="138" t="n"/>
      <c r="CR30" s="138" t="n"/>
      <c r="CS30" s="138" t="n"/>
      <c r="CT30" s="138" t="n"/>
      <c r="CU30" s="138" t="n"/>
      <c r="CV30" s="138" t="n"/>
      <c r="CW30" s="138" t="n"/>
      <c r="CX30" s="138" t="n"/>
      <c r="CY30" s="138" t="n"/>
      <c r="CZ30" s="138" t="n"/>
      <c r="DA30" s="138" t="n"/>
      <c r="DB30" s="138" t="n"/>
      <c r="DC30" s="138" t="n"/>
      <c r="DD30" s="138" t="n"/>
      <c r="DE30" s="138" t="n"/>
      <c r="DF30" s="138" t="n"/>
      <c r="DG30" s="138" t="n"/>
      <c r="DH30" s="138" t="n"/>
      <c r="DI30" s="138" t="n"/>
      <c r="DJ30" s="138" t="n"/>
      <c r="DK30" s="138" t="n"/>
      <c r="DL30" s="138" t="n"/>
      <c r="DM30" s="138" t="n"/>
      <c r="DN30" s="138" t="n"/>
      <c r="DO30" s="138" t="n"/>
      <c r="DP30" s="138" t="n"/>
      <c r="DQ30" s="138" t="n"/>
      <c r="DR30" s="138" t="n"/>
      <c r="DS30" s="138" t="n"/>
      <c r="DT30" s="138" t="n"/>
      <c r="DU30" s="139" t="n"/>
      <c r="DV30" s="7" t="n"/>
      <c r="DW30" s="2" t="n"/>
      <c r="DX30" s="2" t="n"/>
      <c r="DY30" s="2" t="n"/>
      <c r="DZ30" s="2" t="n"/>
      <c r="EA30" s="2" t="n"/>
      <c r="EB30" s="2" t="n"/>
      <c r="EC30" s="2" t="n"/>
    </row>
    <row r="31" ht="6.75" customHeight="1" s="118">
      <c r="A31" s="2" t="n"/>
      <c r="B31" s="2" t="n"/>
      <c r="C31" s="2" t="n"/>
      <c r="D31" s="2" t="n"/>
      <c r="E31" s="141" t="n"/>
      <c r="K31" s="142" t="n"/>
      <c r="L31" s="169">
        <f>計算!$I$6</f>
        <v/>
      </c>
      <c r="BI31" s="142" t="n"/>
      <c r="BJ31" s="2" t="n"/>
      <c r="BK31" s="2" t="n"/>
      <c r="BL31" s="2" t="n"/>
      <c r="BM31" s="2" t="n"/>
      <c r="BN31" s="2" t="n"/>
      <c r="BO31" s="2" t="n"/>
      <c r="BP31" s="141" t="n"/>
      <c r="BV31" s="142" t="n"/>
      <c r="DU31" s="142" t="n"/>
      <c r="DV31" s="7" t="n"/>
      <c r="DW31" s="2" t="n"/>
      <c r="DX31" s="2" t="n"/>
      <c r="DY31" s="2" t="n"/>
      <c r="DZ31" s="2" t="n"/>
      <c r="EA31" s="2" t="n"/>
      <c r="EB31" s="2" t="n"/>
      <c r="EC31" s="2" t="n"/>
    </row>
    <row r="32" ht="6.75" customHeight="1" s="118">
      <c r="A32" s="2" t="n"/>
      <c r="B32" s="2" t="n"/>
      <c r="C32" s="2" t="n"/>
      <c r="D32" s="2" t="n"/>
      <c r="E32" s="141" t="n"/>
      <c r="K32" s="142" t="n"/>
      <c r="L32" s="141" t="n"/>
      <c r="BI32" s="142" t="n"/>
      <c r="BJ32" s="2" t="n"/>
      <c r="BK32" s="2" t="n"/>
      <c r="BL32" s="2" t="n"/>
      <c r="BM32" s="2" t="n"/>
      <c r="BN32" s="2" t="n"/>
      <c r="BO32" s="2" t="n"/>
      <c r="BP32" s="141" t="n"/>
      <c r="BV32" s="142" t="n"/>
      <c r="DU32" s="142" t="n"/>
      <c r="DV32" s="7" t="n"/>
      <c r="DW32" s="2" t="n"/>
      <c r="DX32" s="2" t="n"/>
      <c r="DY32" s="2" t="n"/>
      <c r="DZ32" s="2" t="n"/>
      <c r="EA32" s="2" t="n"/>
      <c r="EB32" s="2" t="n"/>
      <c r="EC32" s="2" t="n"/>
    </row>
    <row r="33" ht="6.75" customHeight="1" s="118">
      <c r="A33" s="2" t="n"/>
      <c r="B33" s="2" t="n"/>
      <c r="C33" s="2" t="n"/>
      <c r="D33" s="2" t="n"/>
      <c r="E33" s="144" t="n"/>
      <c r="F33" s="145" t="n"/>
      <c r="G33" s="145" t="n"/>
      <c r="H33" s="145" t="n"/>
      <c r="I33" s="145" t="n"/>
      <c r="J33" s="145" t="n"/>
      <c r="K33" s="146" t="n"/>
      <c r="L33" s="144" t="n"/>
      <c r="M33" s="145" t="n"/>
      <c r="N33" s="145" t="n"/>
      <c r="O33" s="145" t="n"/>
      <c r="P33" s="145" t="n"/>
      <c r="Q33" s="145" t="n"/>
      <c r="R33" s="145" t="n"/>
      <c r="S33" s="145" t="n"/>
      <c r="T33" s="145" t="n"/>
      <c r="U33" s="145" t="n"/>
      <c r="V33" s="145" t="n"/>
      <c r="W33" s="145" t="n"/>
      <c r="X33" s="145" t="n"/>
      <c r="Y33" s="145" t="n"/>
      <c r="Z33" s="145" t="n"/>
      <c r="AA33" s="145" t="n"/>
      <c r="AB33" s="145" t="n"/>
      <c r="AC33" s="145" t="n"/>
      <c r="AD33" s="145" t="n"/>
      <c r="AE33" s="145" t="n"/>
      <c r="AF33" s="145" t="n"/>
      <c r="AG33" s="145" t="n"/>
      <c r="AH33" s="145" t="n"/>
      <c r="AI33" s="145" t="n"/>
      <c r="AJ33" s="145" t="n"/>
      <c r="AK33" s="145" t="n"/>
      <c r="AL33" s="145" t="n"/>
      <c r="AM33" s="145" t="n"/>
      <c r="AN33" s="145" t="n"/>
      <c r="AO33" s="145" t="n"/>
      <c r="AP33" s="145" t="n"/>
      <c r="AQ33" s="145" t="n"/>
      <c r="AR33" s="145" t="n"/>
      <c r="AS33" s="145" t="n"/>
      <c r="AT33" s="145" t="n"/>
      <c r="AU33" s="145" t="n"/>
      <c r="AV33" s="145" t="n"/>
      <c r="AW33" s="145" t="n"/>
      <c r="AX33" s="145" t="n"/>
      <c r="AY33" s="145" t="n"/>
      <c r="AZ33" s="145" t="n"/>
      <c r="BA33" s="145" t="n"/>
      <c r="BB33" s="145" t="n"/>
      <c r="BC33" s="145" t="n"/>
      <c r="BD33" s="145" t="n"/>
      <c r="BE33" s="145" t="n"/>
      <c r="BF33" s="145" t="n"/>
      <c r="BG33" s="145" t="n"/>
      <c r="BH33" s="145" t="n"/>
      <c r="BI33" s="146" t="n"/>
      <c r="BJ33" s="2" t="n"/>
      <c r="BK33" s="2" t="n"/>
      <c r="BL33" s="2" t="n"/>
      <c r="BM33" s="2" t="n"/>
      <c r="BN33" s="2" t="n"/>
      <c r="BO33" s="2" t="n"/>
      <c r="BP33" s="141" t="n"/>
      <c r="BV33" s="142" t="n"/>
      <c r="DU33" s="142" t="n"/>
      <c r="DV33" s="7" t="n"/>
      <c r="DW33" s="2" t="n"/>
      <c r="DX33" s="2" t="n"/>
      <c r="DY33" s="2" t="n"/>
      <c r="DZ33" s="2" t="n"/>
      <c r="EA33" s="2" t="n"/>
      <c r="EB33" s="2" t="n"/>
      <c r="EC33" s="2" t="n"/>
    </row>
    <row r="34" ht="6.75" customHeight="1" s="118">
      <c r="A34" s="2" t="n"/>
      <c r="B34" s="2" t="n"/>
      <c r="C34" s="2" t="n"/>
      <c r="D34" s="2" t="n"/>
      <c r="E34" s="157" t="inlineStr">
        <is>
          <t>ふ り が な</t>
        </is>
      </c>
      <c r="F34" s="138" t="n"/>
      <c r="G34" s="138" t="n"/>
      <c r="H34" s="138" t="n"/>
      <c r="I34" s="138" t="n"/>
      <c r="J34" s="138" t="n"/>
      <c r="K34" s="139" t="n"/>
      <c r="L34" s="158">
        <f>計算!$M$6</f>
        <v/>
      </c>
      <c r="M34" s="138" t="n"/>
      <c r="N34" s="138" t="n"/>
      <c r="O34" s="138" t="n"/>
      <c r="P34" s="138" t="n"/>
      <c r="Q34" s="138" t="n"/>
      <c r="R34" s="138" t="n"/>
      <c r="S34" s="138" t="n"/>
      <c r="T34" s="138" t="n"/>
      <c r="U34" s="138" t="n"/>
      <c r="V34" s="138" t="n"/>
      <c r="W34" s="138" t="n"/>
      <c r="X34" s="138" t="n"/>
      <c r="Y34" s="138" t="n"/>
      <c r="Z34" s="138" t="n"/>
      <c r="AA34" s="138" t="n"/>
      <c r="AB34" s="138" t="n"/>
      <c r="AC34" s="138" t="n"/>
      <c r="AD34" s="138" t="n"/>
      <c r="AE34" s="138" t="n"/>
      <c r="AF34" s="138" t="n"/>
      <c r="AG34" s="138" t="n"/>
      <c r="AH34" s="138" t="n"/>
      <c r="AI34" s="138" t="n"/>
      <c r="AJ34" s="138" t="n"/>
      <c r="AK34" s="138" t="n"/>
      <c r="AL34" s="138" t="n"/>
      <c r="AM34" s="138" t="n"/>
      <c r="AN34" s="138" t="n"/>
      <c r="AO34" s="138" t="n"/>
      <c r="AP34" s="138" t="n"/>
      <c r="AQ34" s="138" t="n"/>
      <c r="AR34" s="138" t="n"/>
      <c r="AS34" s="138" t="n"/>
      <c r="AT34" s="138" t="n"/>
      <c r="AU34" s="138" t="n"/>
      <c r="AV34" s="138" t="n"/>
      <c r="AW34" s="138" t="n"/>
      <c r="AX34" s="138" t="n"/>
      <c r="AY34" s="138" t="n"/>
      <c r="AZ34" s="138" t="n"/>
      <c r="BA34" s="138" t="n"/>
      <c r="BB34" s="138" t="n"/>
      <c r="BC34" s="138" t="n"/>
      <c r="BD34" s="138" t="n"/>
      <c r="BE34" s="138" t="n"/>
      <c r="BF34" s="138" t="n"/>
      <c r="BG34" s="138" t="n"/>
      <c r="BH34" s="138" t="n"/>
      <c r="BI34" s="139" t="n"/>
      <c r="BJ34" s="2" t="n"/>
      <c r="BK34" s="2" t="n"/>
      <c r="BL34" s="2" t="n"/>
      <c r="BM34" s="2" t="n"/>
      <c r="BN34" s="2" t="n"/>
      <c r="BO34" s="2" t="n"/>
      <c r="BP34" s="141" t="n"/>
      <c r="BV34" s="142" t="n"/>
      <c r="DU34" s="142" t="n"/>
      <c r="DV34" s="7" t="n"/>
      <c r="DW34" s="2" t="n"/>
      <c r="DX34" s="2" t="n"/>
      <c r="DY34" s="2" t="n"/>
      <c r="DZ34" s="2" t="n"/>
      <c r="EA34" s="2" t="n"/>
      <c r="EB34" s="2" t="n"/>
      <c r="EC34" s="2" t="n"/>
    </row>
    <row r="35" ht="6.75" customHeight="1" s="118">
      <c r="A35" s="2" t="n"/>
      <c r="B35" s="2" t="n"/>
      <c r="C35" s="2" t="n"/>
      <c r="D35" s="2" t="n"/>
      <c r="E35" s="141" t="n"/>
      <c r="K35" s="142" t="n"/>
      <c r="BI35" s="142" t="n"/>
      <c r="BJ35" s="2" t="n"/>
      <c r="BK35" s="2" t="n"/>
      <c r="BL35" s="2" t="n"/>
      <c r="BM35" s="2" t="n"/>
      <c r="BN35" s="2" t="n"/>
      <c r="BO35" s="2" t="n"/>
      <c r="BP35" s="141" t="n"/>
      <c r="BV35" s="142" t="n"/>
      <c r="DU35" s="142" t="n"/>
      <c r="DV35" s="7" t="n"/>
      <c r="DW35" s="2" t="n"/>
      <c r="DX35" s="2" t="n"/>
      <c r="DY35" s="2" t="n"/>
      <c r="DZ35" s="2" t="n"/>
      <c r="EA35" s="2" t="n"/>
      <c r="EB35" s="2" t="n"/>
      <c r="EC35" s="2" t="n"/>
    </row>
    <row r="36" ht="6.75" customHeight="1" s="118">
      <c r="A36" s="2" t="n"/>
      <c r="B36" s="2" t="n"/>
      <c r="C36" s="2" t="n"/>
      <c r="D36" s="2" t="n"/>
      <c r="E36" s="160" t="n"/>
      <c r="F36" s="161" t="n"/>
      <c r="G36" s="161" t="n"/>
      <c r="H36" s="161" t="n"/>
      <c r="I36" s="161" t="n"/>
      <c r="J36" s="161" t="n"/>
      <c r="K36" s="162" t="n"/>
      <c r="L36" s="161" t="n"/>
      <c r="M36" s="161" t="n"/>
      <c r="N36" s="161" t="n"/>
      <c r="O36" s="161" t="n"/>
      <c r="P36" s="161" t="n"/>
      <c r="Q36" s="161" t="n"/>
      <c r="R36" s="161" t="n"/>
      <c r="S36" s="161" t="n"/>
      <c r="T36" s="161" t="n"/>
      <c r="U36" s="161" t="n"/>
      <c r="V36" s="161" t="n"/>
      <c r="W36" s="161" t="n"/>
      <c r="X36" s="161" t="n"/>
      <c r="Y36" s="161" t="n"/>
      <c r="Z36" s="161" t="n"/>
      <c r="AA36" s="161" t="n"/>
      <c r="AB36" s="161" t="n"/>
      <c r="AC36" s="161" t="n"/>
      <c r="AD36" s="161" t="n"/>
      <c r="AE36" s="161" t="n"/>
      <c r="AF36" s="161" t="n"/>
      <c r="AG36" s="161" t="n"/>
      <c r="AH36" s="161" t="n"/>
      <c r="AI36" s="161" t="n"/>
      <c r="AJ36" s="161" t="n"/>
      <c r="AK36" s="161" t="n"/>
      <c r="AL36" s="161" t="n"/>
      <c r="AM36" s="161" t="n"/>
      <c r="AN36" s="161" t="n"/>
      <c r="AO36" s="161" t="n"/>
      <c r="AP36" s="161" t="n"/>
      <c r="AQ36" s="161" t="n"/>
      <c r="AR36" s="161" t="n"/>
      <c r="AS36" s="161" t="n"/>
      <c r="AT36" s="161" t="n"/>
      <c r="AU36" s="161" t="n"/>
      <c r="AV36" s="161" t="n"/>
      <c r="AW36" s="161" t="n"/>
      <c r="AX36" s="161" t="n"/>
      <c r="AY36" s="161" t="n"/>
      <c r="AZ36" s="161" t="n"/>
      <c r="BA36" s="161" t="n"/>
      <c r="BB36" s="161" t="n"/>
      <c r="BC36" s="161" t="n"/>
      <c r="BD36" s="161" t="n"/>
      <c r="BE36" s="161" t="n"/>
      <c r="BF36" s="161" t="n"/>
      <c r="BG36" s="161" t="n"/>
      <c r="BH36" s="161" t="n"/>
      <c r="BI36" s="162" t="n"/>
      <c r="BJ36" s="2" t="n"/>
      <c r="BK36" s="2" t="n"/>
      <c r="BL36" s="2" t="n"/>
      <c r="BM36" s="2" t="n"/>
      <c r="BN36" s="2" t="n"/>
      <c r="BO36" s="2" t="n"/>
      <c r="BP36" s="141" t="n"/>
      <c r="BV36" s="142" t="n"/>
      <c r="DU36" s="142" t="n"/>
      <c r="DV36" s="7" t="n"/>
      <c r="DW36" s="2" t="n"/>
      <c r="DX36" s="2" t="n"/>
      <c r="DY36" s="2" t="n"/>
      <c r="DZ36" s="2" t="n"/>
      <c r="EA36" s="2" t="n"/>
      <c r="EB36" s="2" t="n"/>
      <c r="EC36" s="2" t="n"/>
    </row>
    <row r="37" ht="6.75" customHeight="1" s="118">
      <c r="A37" s="2" t="n"/>
      <c r="B37" s="2" t="n"/>
      <c r="C37" s="2" t="n"/>
      <c r="D37" s="2" t="n"/>
      <c r="E37" s="163" t="inlineStr">
        <is>
          <t>連絡先</t>
        </is>
      </c>
      <c r="F37" s="164" t="n"/>
      <c r="G37" s="164" t="n"/>
      <c r="H37" s="164" t="n"/>
      <c r="I37" s="164" t="n"/>
      <c r="J37" s="164" t="n"/>
      <c r="K37" s="165" t="n"/>
      <c r="L37" s="107" t="inlineStr">
        <is>
          <t>〒</t>
        </is>
      </c>
      <c r="M37" s="164" t="n"/>
      <c r="N37" s="164" t="n"/>
      <c r="O37" s="164" t="n"/>
      <c r="P37" s="170">
        <f>計算!$K$6</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41" t="n"/>
      <c r="BV37" s="142" t="n"/>
      <c r="DU37" s="142" t="n"/>
      <c r="DV37" s="7" t="n"/>
      <c r="DW37" s="2" t="n"/>
      <c r="DX37" s="2" t="n"/>
      <c r="DY37" s="2" t="n"/>
      <c r="DZ37" s="2" t="n"/>
      <c r="EA37" s="2" t="n"/>
      <c r="EB37" s="2" t="n"/>
      <c r="EC37" s="2" t="n"/>
    </row>
    <row r="38" ht="6.75" customHeight="1" s="118">
      <c r="A38" s="2" t="n"/>
      <c r="B38" s="2" t="n"/>
      <c r="C38" s="2" t="n"/>
      <c r="D38" s="2" t="n"/>
      <c r="E38" s="141" t="n"/>
      <c r="K38" s="142" t="n"/>
      <c r="L38" s="141"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41" t="n"/>
      <c r="BV38" s="142" t="n"/>
      <c r="DU38" s="142" t="n"/>
      <c r="DV38" s="7" t="n"/>
      <c r="DW38" s="2" t="n"/>
      <c r="DX38" s="2" t="n"/>
      <c r="DY38" s="2" t="n"/>
      <c r="DZ38" s="2" t="n"/>
      <c r="EA38" s="2" t="n"/>
      <c r="EB38" s="2" t="n"/>
      <c r="EC38" s="2" t="n"/>
    </row>
    <row r="39" ht="6.75" customHeight="1" s="118">
      <c r="A39" s="2" t="n"/>
      <c r="B39" s="2" t="n"/>
      <c r="C39" s="2" t="n"/>
      <c r="D39" s="2" t="n"/>
      <c r="E39" s="141" t="n"/>
      <c r="K39" s="142" t="n"/>
      <c r="L39" s="141"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41" t="n"/>
      <c r="BV39" s="142" t="n"/>
      <c r="DU39" s="142" t="n"/>
      <c r="DV39" s="7" t="n"/>
      <c r="DW39" s="2" t="n"/>
      <c r="DX39" s="2" t="n"/>
      <c r="DY39" s="2" t="n"/>
      <c r="DZ39" s="2" t="n"/>
      <c r="EA39" s="2" t="n"/>
      <c r="EB39" s="2" t="n"/>
      <c r="EC39" s="2" t="n"/>
    </row>
    <row r="40" ht="6.75" customHeight="1" s="118">
      <c r="A40" s="2" t="n"/>
      <c r="B40" s="2" t="n"/>
      <c r="C40" s="2" t="n"/>
      <c r="D40" s="2" t="n"/>
      <c r="E40" s="141" t="n"/>
      <c r="K40" s="142" t="n"/>
      <c r="L40" s="171">
        <f>計算!$L$6</f>
        <v/>
      </c>
      <c r="BI40" s="142" t="n"/>
      <c r="BJ40" s="2" t="n"/>
      <c r="BK40" s="2" t="n"/>
      <c r="BL40" s="2" t="n"/>
      <c r="BM40" s="2" t="n"/>
      <c r="BN40" s="2" t="n"/>
      <c r="BO40" s="2" t="n"/>
      <c r="BP40" s="141" t="n"/>
      <c r="BV40" s="142" t="n"/>
      <c r="DU40" s="142" t="n"/>
      <c r="DV40" s="7" t="n"/>
      <c r="DW40" s="2" t="n"/>
      <c r="DX40" s="2" t="n"/>
      <c r="DY40" s="2" t="n"/>
      <c r="DZ40" s="2" t="n"/>
      <c r="EA40" s="2" t="n"/>
      <c r="EB40" s="2" t="n"/>
      <c r="EC40" s="2" t="n"/>
    </row>
    <row r="41" ht="6.75" customHeight="1" s="118">
      <c r="A41" s="2" t="n"/>
      <c r="B41" s="2" t="n"/>
      <c r="C41" s="2" t="n"/>
      <c r="D41" s="2" t="n"/>
      <c r="E41" s="144" t="n"/>
      <c r="F41" s="145" t="n"/>
      <c r="G41" s="145" t="n"/>
      <c r="H41" s="145" t="n"/>
      <c r="I41" s="145" t="n"/>
      <c r="J41" s="145" t="n"/>
      <c r="K41" s="146" t="n"/>
      <c r="L41" s="145" t="n"/>
      <c r="M41" s="145" t="n"/>
      <c r="N41" s="145" t="n"/>
      <c r="O41" s="145" t="n"/>
      <c r="P41" s="145" t="n"/>
      <c r="Q41" s="145" t="n"/>
      <c r="R41" s="145" t="n"/>
      <c r="S41" s="145" t="n"/>
      <c r="T41" s="145" t="n"/>
      <c r="U41" s="145" t="n"/>
      <c r="V41" s="145" t="n"/>
      <c r="W41" s="145" t="n"/>
      <c r="X41" s="145" t="n"/>
      <c r="Y41" s="145" t="n"/>
      <c r="Z41" s="145" t="n"/>
      <c r="AA41" s="145" t="n"/>
      <c r="AB41" s="145" t="n"/>
      <c r="AC41" s="145" t="n"/>
      <c r="AD41" s="145" t="n"/>
      <c r="AE41" s="145" t="n"/>
      <c r="AF41" s="145" t="n"/>
      <c r="AG41" s="145" t="n"/>
      <c r="AH41" s="145" t="n"/>
      <c r="AI41" s="145" t="n"/>
      <c r="AJ41" s="145" t="n"/>
      <c r="AK41" s="145" t="n"/>
      <c r="AL41" s="145" t="n"/>
      <c r="AM41" s="145" t="n"/>
      <c r="AN41" s="145" t="n"/>
      <c r="AO41" s="145" t="n"/>
      <c r="AP41" s="145" t="n"/>
      <c r="AQ41" s="145" t="n"/>
      <c r="AR41" s="145" t="n"/>
      <c r="AS41" s="145" t="n"/>
      <c r="AT41" s="145" t="n"/>
      <c r="AU41" s="145" t="n"/>
      <c r="AV41" s="145" t="n"/>
      <c r="AW41" s="145" t="n"/>
      <c r="AX41" s="145" t="n"/>
      <c r="AY41" s="145" t="n"/>
      <c r="AZ41" s="145" t="n"/>
      <c r="BA41" s="145" t="n"/>
      <c r="BB41" s="145" t="n"/>
      <c r="BC41" s="145" t="n"/>
      <c r="BD41" s="145" t="n"/>
      <c r="BE41" s="145" t="n"/>
      <c r="BF41" s="145" t="n"/>
      <c r="BG41" s="145" t="n"/>
      <c r="BH41" s="145" t="n"/>
      <c r="BI41" s="146" t="n"/>
      <c r="BJ41" s="2" t="n"/>
      <c r="BK41" s="2" t="n"/>
      <c r="BL41" s="2" t="n"/>
      <c r="BM41" s="2" t="n"/>
      <c r="BN41" s="2" t="n"/>
      <c r="BO41" s="2" t="n"/>
      <c r="BP41" s="141" t="n"/>
      <c r="BV41" s="142" t="n"/>
      <c r="DU41" s="142"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41" t="n"/>
      <c r="BV42" s="142" t="n"/>
      <c r="DU42" s="142"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41" t="n"/>
      <c r="BV43" s="142" t="n"/>
      <c r="DU43" s="142"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41" t="n"/>
      <c r="BV44" s="142" t="n"/>
      <c r="DU44" s="142"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41" t="n"/>
      <c r="BV45" s="142" t="n"/>
      <c r="DU45" s="142"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41" t="n"/>
      <c r="BV46" s="142" t="n"/>
      <c r="DU46" s="142"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2" t="n"/>
      <c r="BQ47" s="138" t="n"/>
      <c r="BR47" s="173" t="n"/>
      <c r="BS47" s="138" t="n"/>
      <c r="BT47" s="138" t="n"/>
      <c r="BU47" s="28" t="n"/>
      <c r="BV47" s="29" t="n"/>
      <c r="BW47" s="174">
        <f>計算!$Z$6</f>
        <v/>
      </c>
      <c r="BX47" s="138" t="n"/>
      <c r="BY47" s="138" t="n"/>
      <c r="BZ47" s="138" t="n"/>
      <c r="CA47" s="138" t="n"/>
      <c r="CB47" s="138" t="n"/>
      <c r="CC47" s="138" t="n"/>
      <c r="CD47" s="138" t="n"/>
      <c r="CE47" s="138" t="n"/>
      <c r="CF47" s="138" t="n"/>
      <c r="CG47" s="138" t="n"/>
      <c r="CH47" s="138" t="n"/>
      <c r="CI47" s="138" t="n"/>
      <c r="CJ47" s="138" t="n"/>
      <c r="CK47" s="138" t="n"/>
      <c r="CL47" s="138" t="n"/>
      <c r="CM47" s="138" t="n"/>
      <c r="CN47" s="138" t="n"/>
      <c r="CO47" s="138" t="n"/>
      <c r="CP47" s="138" t="n"/>
      <c r="CQ47" s="138" t="n"/>
      <c r="CR47" s="138" t="n"/>
      <c r="CS47" s="138" t="n"/>
      <c r="CT47" s="138" t="n"/>
      <c r="CU47" s="138" t="n"/>
      <c r="CV47" s="138" t="n"/>
      <c r="CW47" s="138" t="n"/>
      <c r="CX47" s="138" t="n"/>
      <c r="CY47" s="138" t="n"/>
      <c r="CZ47" s="138" t="n"/>
      <c r="DA47" s="138" t="n"/>
      <c r="DB47" s="138" t="n"/>
      <c r="DC47" s="138" t="n"/>
      <c r="DD47" s="138" t="n"/>
      <c r="DE47" s="138" t="n"/>
      <c r="DF47" s="138" t="n"/>
      <c r="DG47" s="138" t="n"/>
      <c r="DH47" s="138" t="n"/>
      <c r="DI47" s="138" t="n"/>
      <c r="DJ47" s="138" t="n"/>
      <c r="DK47" s="138" t="n"/>
      <c r="DL47" s="138" t="n"/>
      <c r="DM47" s="138" t="n"/>
      <c r="DN47" s="138" t="n"/>
      <c r="DO47" s="138" t="n"/>
      <c r="DP47" s="138" t="n"/>
      <c r="DQ47" s="138" t="n"/>
      <c r="DR47" s="138" t="n"/>
      <c r="DS47" s="138" t="n"/>
      <c r="DT47" s="138" t="n"/>
      <c r="DU47" s="139"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41" t="n"/>
      <c r="BU48" s="31" t="n"/>
      <c r="BV48" s="32" t="n"/>
      <c r="DU48" s="142"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41" t="n"/>
      <c r="BU49" s="72" t="n"/>
      <c r="BV49" s="142" t="n"/>
      <c r="DU49" s="142"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41" t="n"/>
      <c r="BV50" s="142" t="n"/>
      <c r="DU50" s="142"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41" t="n"/>
      <c r="BV51" s="142" t="n"/>
      <c r="DU51" s="142"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41" t="n"/>
      <c r="BV52" s="142" t="n"/>
      <c r="DU52" s="142" t="n"/>
      <c r="DV52" s="7" t="n"/>
      <c r="DW52" s="2" t="n"/>
      <c r="DX52" s="2" t="n"/>
      <c r="DY52" s="2" t="n"/>
      <c r="DZ52" s="2" t="n"/>
      <c r="EA52" s="2" t="n"/>
      <c r="EB52" s="2" t="n"/>
      <c r="EC52" s="2" t="n"/>
    </row>
    <row r="53" ht="6.75" customHeight="1" s="118">
      <c r="A53" s="2" t="n"/>
      <c r="B53" s="2" t="n"/>
      <c r="C53" s="2" t="n"/>
      <c r="D53" s="2" t="n"/>
      <c r="E53" s="175" t="inlineStr">
        <is>
          <t>在籍校</t>
        </is>
      </c>
      <c r="F53" s="138" t="n"/>
      <c r="G53" s="138" t="n"/>
      <c r="H53" s="138" t="n"/>
      <c r="I53" s="138" t="n"/>
      <c r="J53" s="138" t="n"/>
      <c r="K53" s="139"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8" t="n"/>
      <c r="AY53" s="138" t="n"/>
      <c r="AZ53" s="138" t="n"/>
      <c r="BA53" s="138" t="n"/>
      <c r="BB53" s="138" t="n"/>
      <c r="BC53" s="138" t="n"/>
      <c r="BD53" s="138" t="n"/>
      <c r="BE53" s="138" t="n"/>
      <c r="BF53" s="138" t="n"/>
      <c r="BG53" s="138" t="n"/>
      <c r="BH53" s="138" t="n"/>
      <c r="BI53" s="139" t="n"/>
      <c r="BJ53" s="2" t="n"/>
      <c r="BK53" s="2" t="n"/>
      <c r="BL53" s="2" t="n"/>
      <c r="BM53" s="2" t="n"/>
      <c r="BN53" s="2" t="n"/>
      <c r="BO53" s="2" t="n"/>
      <c r="BP53" s="141" t="n"/>
      <c r="BV53" s="142" t="n"/>
      <c r="DU53" s="142" t="n"/>
      <c r="DV53" s="2" t="n"/>
      <c r="DW53" s="2" t="n"/>
      <c r="DX53" s="2" t="n"/>
      <c r="DY53" s="2" t="n"/>
      <c r="DZ53" s="2" t="n"/>
      <c r="EA53" s="2" t="n"/>
      <c r="EB53" s="2" t="n"/>
      <c r="EC53" s="2" t="n"/>
    </row>
    <row r="54" ht="6.75" customHeight="1" s="118">
      <c r="A54" s="2" t="n"/>
      <c r="B54" s="2" t="n"/>
      <c r="C54" s="2" t="n"/>
      <c r="D54" s="2" t="n"/>
      <c r="E54" s="141" t="n"/>
      <c r="K54" s="142" t="n"/>
      <c r="L54" s="36" t="n"/>
      <c r="M54" s="19" t="n"/>
      <c r="N54" s="19" t="n"/>
      <c r="O54" s="19" t="n"/>
      <c r="P54" s="19" t="n"/>
      <c r="Q54" s="19" t="n"/>
      <c r="R54" s="19" t="n"/>
      <c r="S54" s="19" t="n"/>
      <c r="T54" s="19" t="n"/>
      <c r="U54" s="19" t="n"/>
      <c r="V54" s="19" t="n"/>
      <c r="W54" s="19" t="n"/>
      <c r="X54" s="37" t="n"/>
      <c r="Y54" s="176">
        <f>計算!$N$6</f>
        <v/>
      </c>
      <c r="BI54" s="142" t="n"/>
      <c r="BJ54" s="2" t="n"/>
      <c r="BK54" s="2" t="n"/>
      <c r="BL54" s="2" t="n"/>
      <c r="BM54" s="2" t="n"/>
      <c r="BN54" s="2" t="n"/>
      <c r="BO54" s="2" t="n"/>
      <c r="BP54" s="141" t="n"/>
      <c r="BV54" s="142" t="n"/>
      <c r="DU54" s="142" t="n"/>
      <c r="DV54" s="2" t="n"/>
      <c r="DW54" s="2" t="n"/>
      <c r="DX54" s="2" t="n"/>
      <c r="DY54" s="2" t="n"/>
      <c r="DZ54" s="2" t="n"/>
      <c r="EA54" s="2" t="n"/>
      <c r="EB54" s="2" t="n"/>
      <c r="EC54" s="2" t="n"/>
    </row>
    <row r="55" ht="6.75" customHeight="1" s="118">
      <c r="A55" s="2" t="n"/>
      <c r="B55" s="2" t="n"/>
      <c r="C55" s="2" t="n"/>
      <c r="D55" s="2" t="n"/>
      <c r="E55" s="141" t="n"/>
      <c r="K55" s="142" t="n"/>
      <c r="L55" s="36" t="n"/>
      <c r="M55" s="19" t="n"/>
      <c r="N55" s="19" t="n"/>
      <c r="O55" s="19" t="n"/>
      <c r="P55" s="177">
        <f>設定!$B$6</f>
        <v/>
      </c>
      <c r="S55" s="11" t="n"/>
      <c r="T55" s="11" t="n"/>
      <c r="U55" s="177">
        <f>設定!$B$7</f>
        <v/>
      </c>
      <c r="W55" s="11" t="n"/>
      <c r="X55" s="12" t="n"/>
      <c r="Y55" s="141" t="n"/>
      <c r="BI55" s="142" t="n"/>
      <c r="BJ55" s="2" t="n"/>
      <c r="BK55" s="2" t="n"/>
      <c r="BL55" s="2" t="n"/>
      <c r="BM55" s="2" t="n"/>
      <c r="BN55" s="2" t="n"/>
      <c r="BO55" s="2" t="n"/>
      <c r="BP55" s="141" t="n"/>
      <c r="BV55" s="142" t="n"/>
      <c r="DU55" s="142" t="n"/>
      <c r="DV55" s="2" t="n"/>
      <c r="DW55" s="2" t="n"/>
      <c r="DX55" s="2" t="n"/>
      <c r="DY55" s="2" t="n"/>
      <c r="DZ55" s="2" t="n"/>
      <c r="EA55" s="2" t="n"/>
      <c r="EB55" s="2" t="n"/>
      <c r="EC55" s="2" t="n"/>
    </row>
    <row r="56" ht="6.75" customHeight="1" s="118">
      <c r="A56" s="2" t="n"/>
      <c r="B56" s="2" t="n"/>
      <c r="C56" s="2" t="n"/>
      <c r="D56" s="2" t="n"/>
      <c r="E56" s="141" t="n"/>
      <c r="K56" s="142" t="n"/>
      <c r="L56" s="92" t="inlineStr">
        <is>
          <t>令和</t>
        </is>
      </c>
      <c r="S56" s="52" t="inlineStr">
        <is>
          <t>年</t>
        </is>
      </c>
      <c r="W56" s="53" t="inlineStr">
        <is>
          <t>月</t>
        </is>
      </c>
      <c r="X56" s="142" t="n"/>
      <c r="Y56" s="141" t="n"/>
      <c r="BI56" s="142" t="n"/>
      <c r="BJ56" s="2" t="n"/>
      <c r="BK56" s="2" t="n"/>
      <c r="BL56" s="2" t="n"/>
      <c r="BM56" s="2" t="n"/>
      <c r="BN56" s="2" t="n"/>
      <c r="BO56" s="2" t="n"/>
      <c r="BP56" s="141" t="n"/>
      <c r="BV56" s="142" t="n"/>
      <c r="DU56" s="142" t="n"/>
      <c r="DV56" s="2" t="n"/>
      <c r="DW56" s="2" t="n"/>
      <c r="DX56" s="2" t="n"/>
      <c r="DY56" s="2" t="n"/>
      <c r="DZ56" s="2" t="n"/>
      <c r="EA56" s="2" t="n"/>
      <c r="EB56" s="2" t="n"/>
      <c r="EC56" s="2" t="n"/>
    </row>
    <row r="57" ht="6.75" customHeight="1" s="118">
      <c r="A57" s="2" t="n"/>
      <c r="B57" s="2" t="n"/>
      <c r="C57" s="2" t="n"/>
      <c r="D57" s="2" t="n"/>
      <c r="E57" s="141" t="n"/>
      <c r="K57" s="142" t="n"/>
      <c r="L57" s="141" t="n"/>
      <c r="X57" s="142" t="n"/>
      <c r="Y57" s="141" t="n"/>
      <c r="AW57" s="75" t="inlineStr">
        <is>
          <t>卒業</t>
        </is>
      </c>
      <c r="BI57" s="142" t="n"/>
      <c r="BJ57" s="2" t="n"/>
      <c r="BK57" s="2" t="n"/>
      <c r="BL57" s="2" t="n"/>
      <c r="BM57" s="2" t="n"/>
      <c r="BN57" s="2" t="n"/>
      <c r="BO57" s="2" t="n"/>
      <c r="BP57" s="141" t="n"/>
      <c r="BV57" s="142" t="n"/>
      <c r="DU57" s="142" t="n"/>
      <c r="DV57" s="2" t="n"/>
      <c r="DW57" s="2" t="n"/>
      <c r="DX57" s="2" t="n"/>
      <c r="DY57" s="2" t="n"/>
      <c r="DZ57" s="2" t="n"/>
      <c r="EA57" s="2" t="n"/>
      <c r="EB57" s="2" t="n"/>
      <c r="EC57" s="2" t="n"/>
    </row>
    <row r="58" ht="6.75" customHeight="1" s="118">
      <c r="A58" s="2" t="n"/>
      <c r="B58" s="2" t="n"/>
      <c r="C58" s="2" t="n"/>
      <c r="D58" s="2" t="n"/>
      <c r="E58" s="141" t="n"/>
      <c r="K58" s="142" t="n"/>
      <c r="L58" s="36" t="n"/>
      <c r="M58" s="19" t="n"/>
      <c r="N58" s="19" t="n"/>
      <c r="O58" s="19" t="n"/>
      <c r="P58" s="19" t="n"/>
      <c r="Q58" s="19" t="n"/>
      <c r="R58" s="19" t="n"/>
      <c r="S58" s="19" t="n"/>
      <c r="T58" s="19" t="n"/>
      <c r="U58" s="19" t="n"/>
      <c r="V58" s="19" t="n"/>
      <c r="W58" s="19" t="n"/>
      <c r="X58" s="37" t="n"/>
      <c r="Y58" s="141" t="n"/>
      <c r="BI58" s="142" t="n"/>
      <c r="BJ58" s="2" t="n"/>
      <c r="BK58" s="2" t="n"/>
      <c r="BL58" s="2" t="n"/>
      <c r="BM58" s="2" t="n"/>
      <c r="BN58" s="2" t="n"/>
      <c r="BO58" s="2" t="n"/>
      <c r="BP58" s="141" t="n"/>
      <c r="BV58" s="142" t="n"/>
      <c r="DU58" s="142" t="n"/>
      <c r="DV58" s="2" t="n"/>
      <c r="DW58" s="2" t="n"/>
      <c r="DX58" s="2" t="n"/>
      <c r="DY58" s="2" t="n"/>
      <c r="DZ58" s="2" t="n"/>
      <c r="EA58" s="2" t="n"/>
      <c r="EB58" s="2" t="n"/>
      <c r="EC58" s="2" t="n"/>
    </row>
    <row r="59" ht="6.75" customHeight="1" s="118">
      <c r="A59" s="2" t="n"/>
      <c r="B59" s="2" t="n"/>
      <c r="C59" s="2" t="n"/>
      <c r="D59" s="2" t="n"/>
      <c r="E59" s="141" t="n"/>
      <c r="K59" s="142" t="n"/>
      <c r="L59" s="36" t="n"/>
      <c r="M59" s="19" t="n"/>
      <c r="N59" s="19" t="n"/>
      <c r="O59" s="19" t="n"/>
      <c r="P59" s="19" t="n"/>
      <c r="Q59" s="19" t="n"/>
      <c r="R59" s="19" t="n"/>
      <c r="S59" s="19" t="n"/>
      <c r="T59" s="19" t="n"/>
      <c r="U59" s="19" t="n"/>
      <c r="V59" s="19" t="n"/>
      <c r="W59" s="19" t="n"/>
      <c r="X59" s="37" t="n"/>
      <c r="Y59" s="141" t="n"/>
      <c r="BI59" s="142" t="n"/>
      <c r="BJ59" s="2" t="n"/>
      <c r="BK59" s="2" t="n"/>
      <c r="BL59" s="2" t="n"/>
      <c r="BM59" s="2" t="n"/>
      <c r="BN59" s="2" t="n"/>
      <c r="BO59" s="2" t="n"/>
      <c r="BP59" s="141" t="n"/>
      <c r="BV59" s="142" t="n"/>
      <c r="DU59" s="142" t="n"/>
      <c r="DV59" s="2" t="n"/>
      <c r="DW59" s="2" t="n"/>
      <c r="DX59" s="2" t="n"/>
      <c r="DY59" s="2" t="n"/>
      <c r="DZ59" s="2" t="n"/>
      <c r="EA59" s="2" t="n"/>
      <c r="EB59" s="2" t="n"/>
      <c r="EC59" s="2" t="n"/>
    </row>
    <row r="60" ht="6.75" customHeight="1" s="118">
      <c r="A60" s="2" t="n"/>
      <c r="B60" s="2" t="n"/>
      <c r="C60" s="2" t="n"/>
      <c r="D60" s="2" t="n"/>
      <c r="E60" s="144" t="n"/>
      <c r="F60" s="145" t="n"/>
      <c r="G60" s="145" t="n"/>
      <c r="H60" s="145" t="n"/>
      <c r="I60" s="145" t="n"/>
      <c r="J60" s="145" t="n"/>
      <c r="K60" s="146"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5" t="n"/>
      <c r="AX60" s="145" t="n"/>
      <c r="AY60" s="145" t="n"/>
      <c r="AZ60" s="145" t="n"/>
      <c r="BA60" s="145" t="n"/>
      <c r="BB60" s="145" t="n"/>
      <c r="BC60" s="145" t="n"/>
      <c r="BD60" s="145" t="n"/>
      <c r="BE60" s="145" t="n"/>
      <c r="BF60" s="145" t="n"/>
      <c r="BG60" s="145" t="n"/>
      <c r="BH60" s="145" t="n"/>
      <c r="BI60" s="146" t="n"/>
      <c r="BJ60" s="2" t="n"/>
      <c r="BK60" s="2" t="n"/>
      <c r="BL60" s="2" t="n"/>
      <c r="BM60" s="2" t="n"/>
      <c r="BN60" s="2" t="n"/>
      <c r="BO60" s="2" t="n"/>
      <c r="BP60" s="141" t="n"/>
      <c r="BV60" s="142" t="n"/>
      <c r="DU60" s="142"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8" t="n"/>
      <c r="U61" s="17" t="n"/>
      <c r="V61" s="17" t="n"/>
      <c r="W61" s="76" t="n"/>
      <c r="X61" s="138"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41" t="n"/>
      <c r="BV61" s="142" t="n"/>
      <c r="DU61" s="142"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41" t="n"/>
      <c r="BV62" s="142" t="n"/>
      <c r="DU62" s="142"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41" t="n"/>
      <c r="BV63" s="142" t="n"/>
      <c r="DU63" s="142" t="n"/>
      <c r="DV63" s="2" t="n"/>
      <c r="DW63" s="2" t="n"/>
      <c r="DX63" s="2" t="n"/>
      <c r="DY63" s="2" t="n"/>
      <c r="DZ63" s="2" t="n"/>
      <c r="EA63" s="2" t="n"/>
      <c r="EB63" s="2" t="n"/>
      <c r="EC63" s="2" t="n"/>
    </row>
    <row r="64" ht="6.75" customHeight="1" s="118">
      <c r="A64" s="2" t="n"/>
      <c r="B64" s="2" t="n"/>
      <c r="C64" s="2" t="n"/>
      <c r="D64" s="2" t="n"/>
      <c r="E64" s="178" t="inlineStr">
        <is>
          <t>職　歴</t>
        </is>
      </c>
      <c r="K64" s="142" t="n"/>
      <c r="L64" s="54" t="inlineStr">
        <is>
          <t>平成</t>
        </is>
      </c>
      <c r="M64" s="138" t="n"/>
      <c r="N64" s="138" t="n"/>
      <c r="O64" s="138" t="n"/>
      <c r="P64" s="19" t="n"/>
      <c r="Q64" s="19" t="n"/>
      <c r="R64" s="19" t="n"/>
      <c r="S64" s="19" t="n"/>
      <c r="T64" s="19" t="n"/>
      <c r="U64" s="19" t="n"/>
      <c r="V64" s="19" t="n"/>
      <c r="W64" s="19" t="n"/>
      <c r="X64" s="37" t="n"/>
      <c r="Y64" s="169">
        <f>計算!$AD$6</f>
        <v/>
      </c>
      <c r="BI64" s="142" t="n"/>
      <c r="BJ64" s="2" t="n"/>
      <c r="BK64" s="2" t="n"/>
      <c r="BL64" s="2" t="n"/>
      <c r="BM64" s="2" t="n"/>
      <c r="BN64" s="2" t="n"/>
      <c r="BO64" s="2" t="n"/>
      <c r="BP64" s="141" t="n"/>
      <c r="BV64" s="142" t="n"/>
      <c r="DU64" s="142" t="n"/>
      <c r="DV64" s="2" t="n"/>
      <c r="DW64" s="2" t="n"/>
      <c r="DX64" s="2" t="n"/>
      <c r="DY64" s="2" t="n"/>
      <c r="DZ64" s="2" t="n"/>
      <c r="EA64" s="2" t="n"/>
      <c r="EB64" s="2" t="n"/>
      <c r="EC64" s="2" t="n"/>
    </row>
    <row r="65" ht="6.75" customHeight="1" s="118">
      <c r="A65" s="2" t="n"/>
      <c r="B65" s="2" t="n"/>
      <c r="C65" s="2" t="n"/>
      <c r="D65" s="2" t="n"/>
      <c r="E65" s="141" t="n"/>
      <c r="K65" s="142" t="n"/>
      <c r="L65" s="141" t="n"/>
      <c r="P65" s="19" t="n"/>
      <c r="Q65" s="19" t="n"/>
      <c r="R65" s="19" t="n"/>
      <c r="S65" s="19" t="n"/>
      <c r="T65" s="19" t="n"/>
      <c r="U65" s="19" t="n"/>
      <c r="V65" s="19" t="n"/>
      <c r="W65" s="19" t="n"/>
      <c r="X65" s="37" t="n"/>
      <c r="Y65" s="141" t="n"/>
      <c r="BI65" s="142" t="n"/>
      <c r="BJ65" s="2" t="n"/>
      <c r="BK65" s="2" t="n"/>
      <c r="BL65" s="2" t="n"/>
      <c r="BM65" s="2" t="n"/>
      <c r="BN65" s="2" t="n"/>
      <c r="BO65" s="2" t="n"/>
      <c r="BP65" s="141" t="n"/>
      <c r="BV65" s="142" t="n"/>
      <c r="DU65" s="142" t="n"/>
      <c r="DV65" s="2" t="n"/>
      <c r="DW65" s="2" t="n"/>
      <c r="DX65" s="2" t="n"/>
      <c r="DY65" s="2" t="n"/>
      <c r="DZ65" s="2" t="n"/>
      <c r="EA65" s="2" t="n"/>
      <c r="EB65" s="2" t="n"/>
      <c r="EC65" s="2" t="n"/>
    </row>
    <row r="66" ht="6.75" customHeight="1" s="118">
      <c r="A66" s="2" t="n"/>
      <c r="B66" s="2" t="n"/>
      <c r="C66" s="2" t="n"/>
      <c r="D66" s="2" t="n"/>
      <c r="E66" s="141" t="n"/>
      <c r="K66" s="142" t="n"/>
      <c r="L66" s="141" t="n"/>
      <c r="P66" s="177">
        <f>計算!$AB$6</f>
        <v/>
      </c>
      <c r="S66" s="52" t="inlineStr">
        <is>
          <t>年</t>
        </is>
      </c>
      <c r="U66" s="177">
        <f>計算!$AC$6</f>
        <v/>
      </c>
      <c r="W66" s="53" t="inlineStr">
        <is>
          <t>月</t>
        </is>
      </c>
      <c r="X66" s="142" t="n"/>
      <c r="Y66" s="141" t="n"/>
      <c r="BI66" s="142" t="n"/>
      <c r="BJ66" s="2" t="n"/>
      <c r="BK66" s="2" t="n"/>
      <c r="BL66" s="2" t="n"/>
      <c r="BM66" s="2" t="n"/>
      <c r="BN66" s="2" t="n"/>
      <c r="BO66" s="2" t="n"/>
      <c r="BP66" s="141" t="n"/>
      <c r="BV66" s="142" t="n"/>
      <c r="DU66" s="142" t="n"/>
      <c r="DV66" s="2" t="n"/>
      <c r="DW66" s="2" t="n"/>
      <c r="DX66" s="2" t="n"/>
      <c r="DY66" s="2" t="n"/>
      <c r="DZ66" s="2" t="n"/>
      <c r="EA66" s="2" t="n"/>
      <c r="EB66" s="2" t="n"/>
      <c r="EC66" s="2" t="n"/>
    </row>
    <row r="67" ht="6.75" customHeight="1" s="118">
      <c r="A67" s="2" t="n"/>
      <c r="B67" s="2" t="n"/>
      <c r="C67" s="2" t="n"/>
      <c r="D67" s="2" t="n"/>
      <c r="E67" s="141" t="n"/>
      <c r="K67" s="142" t="n"/>
      <c r="L67" s="49" t="inlineStr">
        <is>
          <t>令和</t>
        </is>
      </c>
      <c r="X67" s="142" t="n"/>
      <c r="Y67" s="141" t="n"/>
      <c r="BI67" s="142" t="n"/>
      <c r="BJ67" s="2" t="n"/>
      <c r="BK67" s="2" t="n"/>
      <c r="BL67" s="2" t="n"/>
      <c r="BM67" s="2" t="n"/>
      <c r="BN67" s="2" t="n"/>
      <c r="BO67" s="2" t="n"/>
      <c r="BP67" s="141" t="n"/>
      <c r="BV67" s="142" t="n"/>
      <c r="DU67" s="142" t="n"/>
      <c r="DV67" s="2" t="n"/>
      <c r="DW67" s="2" t="n"/>
      <c r="DX67" s="2" t="n"/>
      <c r="DY67" s="2" t="n"/>
      <c r="DZ67" s="2" t="n"/>
      <c r="EA67" s="2" t="n"/>
      <c r="EB67" s="2" t="n"/>
      <c r="EC67" s="2" t="n"/>
    </row>
    <row r="68" ht="6.75" customHeight="1" s="118">
      <c r="A68" s="2" t="n"/>
      <c r="B68" s="2" t="n"/>
      <c r="C68" s="2" t="n"/>
      <c r="D68" s="2" t="n"/>
      <c r="E68" s="141" t="n"/>
      <c r="K68" s="142" t="n"/>
      <c r="L68" s="141" t="n"/>
      <c r="P68" s="19" t="n"/>
      <c r="Q68" s="19" t="n"/>
      <c r="R68" s="19" t="n"/>
      <c r="S68" s="19" t="n"/>
      <c r="T68" s="19" t="n"/>
      <c r="U68" s="19" t="n"/>
      <c r="V68" s="19" t="n"/>
      <c r="W68" s="19" t="n"/>
      <c r="X68" s="37" t="n"/>
      <c r="Y68" s="141" t="n"/>
      <c r="BI68" s="142" t="n"/>
      <c r="BJ68" s="2" t="n"/>
      <c r="BK68" s="2" t="n"/>
      <c r="BL68" s="2" t="n"/>
      <c r="BM68" s="2" t="n"/>
      <c r="BN68" s="2" t="n"/>
      <c r="BO68" s="2" t="n"/>
      <c r="BP68" s="141" t="n"/>
      <c r="BV68" s="142" t="n"/>
      <c r="DU68" s="142" t="n"/>
      <c r="DV68" s="2" t="n"/>
      <c r="DW68" s="2" t="n"/>
      <c r="DX68" s="2" t="n"/>
      <c r="DY68" s="2" t="n"/>
      <c r="DZ68" s="2" t="n"/>
      <c r="EA68" s="2" t="n"/>
      <c r="EB68" s="2" t="n"/>
      <c r="EC68" s="2" t="n"/>
    </row>
    <row r="69" ht="5.25" customHeight="1" s="118">
      <c r="A69" s="2" t="n"/>
      <c r="B69" s="2" t="n"/>
      <c r="C69" s="2" t="n"/>
      <c r="D69" s="2" t="n"/>
      <c r="E69" s="141" t="n"/>
      <c r="K69" s="142" t="n"/>
      <c r="L69" s="144" t="n"/>
      <c r="M69" s="145" t="n"/>
      <c r="N69" s="145" t="n"/>
      <c r="O69" s="145" t="n"/>
      <c r="P69" s="20" t="n"/>
      <c r="Q69" s="20" t="n"/>
      <c r="R69" s="20" t="n"/>
      <c r="S69" s="20" t="n"/>
      <c r="T69" s="20" t="n"/>
      <c r="U69" s="20" t="n"/>
      <c r="V69" s="20" t="n"/>
      <c r="W69" s="20" t="n"/>
      <c r="X69" s="39" t="n"/>
      <c r="Y69" s="144" t="n"/>
      <c r="Z69" s="145" t="n"/>
      <c r="AA69" s="145" t="n"/>
      <c r="AB69" s="145" t="n"/>
      <c r="AC69" s="145" t="n"/>
      <c r="AD69" s="145" t="n"/>
      <c r="AE69" s="145" t="n"/>
      <c r="AF69" s="145" t="n"/>
      <c r="AG69" s="145" t="n"/>
      <c r="AH69" s="145" t="n"/>
      <c r="AI69" s="145" t="n"/>
      <c r="AJ69" s="145" t="n"/>
      <c r="AK69" s="145" t="n"/>
      <c r="AL69" s="145" t="n"/>
      <c r="AM69" s="145" t="n"/>
      <c r="AN69" s="145" t="n"/>
      <c r="AO69" s="145" t="n"/>
      <c r="AP69" s="145" t="n"/>
      <c r="AQ69" s="145" t="n"/>
      <c r="AR69" s="145" t="n"/>
      <c r="AS69" s="145" t="n"/>
      <c r="AT69" s="145" t="n"/>
      <c r="AU69" s="145" t="n"/>
      <c r="AV69" s="145" t="n"/>
      <c r="AW69" s="145" t="n"/>
      <c r="AX69" s="145" t="n"/>
      <c r="AY69" s="145" t="n"/>
      <c r="AZ69" s="145" t="n"/>
      <c r="BA69" s="145" t="n"/>
      <c r="BB69" s="145" t="n"/>
      <c r="BC69" s="145" t="n"/>
      <c r="BD69" s="145" t="n"/>
      <c r="BE69" s="145" t="n"/>
      <c r="BF69" s="145" t="n"/>
      <c r="BG69" s="145" t="n"/>
      <c r="BH69" s="145" t="n"/>
      <c r="BI69" s="146" t="n"/>
      <c r="BJ69" s="2" t="n"/>
      <c r="BK69" s="2" t="n"/>
      <c r="BL69" s="2" t="n"/>
      <c r="BM69" s="2" t="n"/>
      <c r="BN69" s="2" t="n"/>
      <c r="BO69" s="2" t="n"/>
      <c r="BP69" s="141" t="n"/>
      <c r="BV69" s="142" t="n"/>
      <c r="DU69" s="142" t="n"/>
      <c r="DV69" s="2" t="n"/>
      <c r="DW69" s="2" t="n"/>
      <c r="DX69" s="2" t="n"/>
      <c r="DY69" s="2" t="n"/>
      <c r="DZ69" s="2" t="n"/>
      <c r="EA69" s="2" t="n"/>
      <c r="EB69" s="2" t="n"/>
      <c r="EC69" s="2" t="n"/>
    </row>
    <row r="70" ht="6.75" customHeight="1" s="118">
      <c r="A70" s="2" t="n"/>
      <c r="B70" s="2" t="n"/>
      <c r="C70" s="2" t="n"/>
      <c r="D70" s="2" t="n"/>
      <c r="E70" s="141" t="n"/>
      <c r="K70" s="142" t="n"/>
      <c r="L70" s="54" t="inlineStr">
        <is>
          <t>平成</t>
        </is>
      </c>
      <c r="M70" s="138" t="n"/>
      <c r="N70" s="138" t="n"/>
      <c r="O70" s="138" t="n"/>
      <c r="P70" s="18" t="n"/>
      <c r="Q70" s="18" t="n"/>
      <c r="R70" s="18" t="n"/>
      <c r="S70" s="18" t="n"/>
      <c r="T70" s="18" t="n"/>
      <c r="U70" s="18" t="n"/>
      <c r="V70" s="18" t="n"/>
      <c r="W70" s="18" t="n"/>
      <c r="X70" s="35" t="n"/>
      <c r="Y70" s="169">
        <f>計算!$AG$6</f>
        <v/>
      </c>
      <c r="BI70" s="142" t="n"/>
      <c r="BJ70" s="2" t="n"/>
      <c r="BK70" s="2" t="n"/>
      <c r="BL70" s="2" t="n"/>
      <c r="BM70" s="2" t="n"/>
      <c r="BN70" s="2" t="n"/>
      <c r="BO70" s="2" t="n"/>
      <c r="BP70" s="141" t="n"/>
      <c r="BV70" s="142" t="n"/>
      <c r="DU70" s="142" t="n"/>
      <c r="DV70" s="2" t="n"/>
      <c r="DW70" s="2" t="n"/>
      <c r="DX70" s="2" t="n"/>
      <c r="DY70" s="2" t="n"/>
      <c r="DZ70" s="2" t="n"/>
      <c r="EA70" s="2" t="n"/>
      <c r="EB70" s="2" t="n"/>
      <c r="EC70" s="2" t="n"/>
    </row>
    <row r="71" ht="6.75" customHeight="1" s="118">
      <c r="A71" s="2" t="n"/>
      <c r="B71" s="2" t="n"/>
      <c r="C71" s="2" t="n"/>
      <c r="D71" s="2" t="n"/>
      <c r="E71" s="141" t="n"/>
      <c r="K71" s="142" t="n"/>
      <c r="L71" s="141" t="n"/>
      <c r="P71" s="19" t="n"/>
      <c r="Q71" s="19" t="n"/>
      <c r="R71" s="19" t="n"/>
      <c r="S71" s="19" t="n"/>
      <c r="T71" s="19" t="n"/>
      <c r="U71" s="19" t="n"/>
      <c r="V71" s="19" t="n"/>
      <c r="W71" s="19" t="n"/>
      <c r="X71" s="37" t="n"/>
      <c r="Y71" s="141" t="n"/>
      <c r="BI71" s="142" t="n"/>
      <c r="BJ71" s="2" t="n"/>
      <c r="BK71" s="2" t="n"/>
      <c r="BL71" s="2" t="n"/>
      <c r="BM71" s="2" t="n"/>
      <c r="BN71" s="2" t="n"/>
      <c r="BO71" s="2" t="n"/>
      <c r="BP71" s="141" t="n"/>
      <c r="BV71" s="142" t="n"/>
      <c r="DU71" s="142" t="n"/>
      <c r="DV71" s="2" t="n"/>
      <c r="DW71" s="2" t="n"/>
      <c r="DX71" s="2" t="n"/>
      <c r="DY71" s="2" t="n"/>
      <c r="DZ71" s="2" t="n"/>
      <c r="EA71" s="2" t="n"/>
      <c r="EB71" s="2" t="n"/>
      <c r="EC71" s="2" t="n"/>
    </row>
    <row r="72" ht="6.75" customHeight="1" s="118">
      <c r="A72" s="2" t="n"/>
      <c r="B72" s="2" t="n"/>
      <c r="C72" s="2" t="n"/>
      <c r="D72" s="2" t="n"/>
      <c r="E72" s="141" t="n"/>
      <c r="K72" s="142" t="n"/>
      <c r="L72" s="141" t="n"/>
      <c r="P72" s="177">
        <f>計算!$AE$6</f>
        <v/>
      </c>
      <c r="S72" s="52" t="inlineStr">
        <is>
          <t>年</t>
        </is>
      </c>
      <c r="U72" s="177">
        <f>計算!$AF$6</f>
        <v/>
      </c>
      <c r="W72" s="53" t="inlineStr">
        <is>
          <t>月</t>
        </is>
      </c>
      <c r="X72" s="142" t="n"/>
      <c r="Y72" s="141" t="n"/>
      <c r="BI72" s="142" t="n"/>
      <c r="BJ72" s="2" t="n"/>
      <c r="BK72" s="2" t="n"/>
      <c r="BL72" s="2" t="n"/>
      <c r="BM72" s="2" t="n"/>
      <c r="BN72" s="2" t="n"/>
      <c r="BO72" s="2" t="n"/>
      <c r="BP72" s="141" t="n"/>
      <c r="BV72" s="142" t="n"/>
      <c r="DU72" s="142" t="n"/>
      <c r="DV72" s="2" t="n"/>
      <c r="DW72" s="2" t="n"/>
      <c r="DX72" s="2" t="n"/>
      <c r="DY72" s="2" t="n"/>
      <c r="DZ72" s="2" t="n"/>
      <c r="EA72" s="2" t="n"/>
      <c r="EB72" s="2" t="n"/>
      <c r="EC72" s="2" t="n"/>
    </row>
    <row r="73" ht="6.75" customHeight="1" s="118">
      <c r="A73" s="2" t="n"/>
      <c r="B73" s="2" t="n"/>
      <c r="C73" s="2" t="n"/>
      <c r="D73" s="2" t="n"/>
      <c r="E73" s="141" t="n"/>
      <c r="K73" s="142" t="n"/>
      <c r="L73" s="49" t="inlineStr">
        <is>
          <t>令和</t>
        </is>
      </c>
      <c r="X73" s="142" t="n"/>
      <c r="Y73" s="141" t="n"/>
      <c r="BI73" s="142" t="n"/>
      <c r="BJ73" s="2" t="n"/>
      <c r="BK73" s="2" t="n"/>
      <c r="BL73" s="2" t="n"/>
      <c r="BM73" s="2" t="n"/>
      <c r="BN73" s="2" t="n"/>
      <c r="BO73" s="2" t="n"/>
      <c r="BP73" s="141" t="n"/>
      <c r="BV73" s="142" t="n"/>
      <c r="DU73" s="142" t="n"/>
      <c r="DV73" s="2" t="n"/>
      <c r="DW73" s="2" t="n"/>
      <c r="DX73" s="2" t="n"/>
      <c r="DY73" s="2" t="n"/>
      <c r="DZ73" s="2" t="n"/>
      <c r="EA73" s="2" t="n"/>
      <c r="EB73" s="2" t="n"/>
      <c r="EC73" s="2" t="n"/>
    </row>
    <row r="74" ht="6.75" customHeight="1" s="118">
      <c r="A74" s="2" t="n"/>
      <c r="B74" s="2" t="n"/>
      <c r="C74" s="2" t="n"/>
      <c r="D74" s="2" t="n"/>
      <c r="E74" s="141" t="n"/>
      <c r="K74" s="142" t="n"/>
      <c r="L74" s="141" t="n"/>
      <c r="P74" s="19" t="n"/>
      <c r="Q74" s="19" t="n"/>
      <c r="R74" s="19" t="n"/>
      <c r="S74" s="19" t="n"/>
      <c r="T74" s="19" t="n"/>
      <c r="U74" s="19" t="n"/>
      <c r="V74" s="19" t="n"/>
      <c r="W74" s="19" t="n"/>
      <c r="X74" s="37" t="n"/>
      <c r="Y74" s="141" t="n"/>
      <c r="BI74" s="142" t="n"/>
      <c r="BJ74" s="2" t="n"/>
      <c r="BK74" s="2" t="n"/>
      <c r="BL74" s="2" t="n"/>
      <c r="BM74" s="2" t="n"/>
      <c r="BN74" s="2" t="n"/>
      <c r="BO74" s="2" t="n"/>
      <c r="BP74" s="141" t="n"/>
      <c r="BU74" s="43" t="n"/>
      <c r="BV74" s="44" t="n"/>
      <c r="DU74" s="142" t="n"/>
      <c r="DV74" s="2" t="n"/>
      <c r="DW74" s="2" t="n"/>
      <c r="DX74" s="2" t="n"/>
      <c r="DY74" s="2" t="n"/>
      <c r="DZ74" s="2" t="n"/>
      <c r="EA74" s="2" t="n"/>
      <c r="EB74" s="2" t="n"/>
      <c r="EC74" s="2" t="n"/>
    </row>
    <row r="75" ht="4.5" customHeight="1" s="118">
      <c r="A75" s="2" t="n"/>
      <c r="B75" s="2" t="n"/>
      <c r="C75" s="2" t="n"/>
      <c r="D75" s="2" t="n"/>
      <c r="E75" s="141" t="n"/>
      <c r="K75" s="142" t="n"/>
      <c r="L75" s="144" t="n"/>
      <c r="M75" s="145" t="n"/>
      <c r="N75" s="145" t="n"/>
      <c r="O75" s="145" t="n"/>
      <c r="P75" s="20" t="n"/>
      <c r="Q75" s="20" t="n"/>
      <c r="R75" s="20" t="n"/>
      <c r="S75" s="20" t="n"/>
      <c r="T75" s="20" t="n"/>
      <c r="U75" s="20" t="n"/>
      <c r="V75" s="20" t="n"/>
      <c r="W75" s="20" t="n"/>
      <c r="X75" s="39" t="n"/>
      <c r="Y75" s="144" t="n"/>
      <c r="Z75" s="145" t="n"/>
      <c r="AA75" s="145" t="n"/>
      <c r="AB75" s="145" t="n"/>
      <c r="AC75" s="145" t="n"/>
      <c r="AD75" s="145" t="n"/>
      <c r="AE75" s="145" t="n"/>
      <c r="AF75" s="145" t="n"/>
      <c r="AG75" s="145" t="n"/>
      <c r="AH75" s="145" t="n"/>
      <c r="AI75" s="145" t="n"/>
      <c r="AJ75" s="145" t="n"/>
      <c r="AK75" s="145" t="n"/>
      <c r="AL75" s="145" t="n"/>
      <c r="AM75" s="145" t="n"/>
      <c r="AN75" s="145" t="n"/>
      <c r="AO75" s="145" t="n"/>
      <c r="AP75" s="145" t="n"/>
      <c r="AQ75" s="145" t="n"/>
      <c r="AR75" s="145" t="n"/>
      <c r="AS75" s="145" t="n"/>
      <c r="AT75" s="145" t="n"/>
      <c r="AU75" s="145" t="n"/>
      <c r="AV75" s="145" t="n"/>
      <c r="AW75" s="145" t="n"/>
      <c r="AX75" s="145" t="n"/>
      <c r="AY75" s="145" t="n"/>
      <c r="AZ75" s="145" t="n"/>
      <c r="BA75" s="145" t="n"/>
      <c r="BB75" s="145" t="n"/>
      <c r="BC75" s="145" t="n"/>
      <c r="BD75" s="145" t="n"/>
      <c r="BE75" s="145" t="n"/>
      <c r="BF75" s="145" t="n"/>
      <c r="BG75" s="145" t="n"/>
      <c r="BH75" s="145" t="n"/>
      <c r="BI75" s="146" t="n"/>
      <c r="BJ75" s="2" t="n"/>
      <c r="BK75" s="2" t="n"/>
      <c r="BL75" s="2" t="n"/>
      <c r="BM75" s="2" t="n"/>
      <c r="BN75" s="2" t="n"/>
      <c r="BO75" s="2" t="n"/>
      <c r="BP75" s="144" t="n"/>
      <c r="BQ75" s="145" t="n"/>
      <c r="BR75" s="145" t="n"/>
      <c r="BS75" s="145" t="n"/>
      <c r="BT75" s="145" t="n"/>
      <c r="BU75" s="42" t="n"/>
      <c r="BV75" s="45" t="n"/>
      <c r="BW75" s="145" t="n"/>
      <c r="BX75" s="145" t="n"/>
      <c r="BY75" s="145" t="n"/>
      <c r="BZ75" s="145" t="n"/>
      <c r="CA75" s="145" t="n"/>
      <c r="CB75" s="145" t="n"/>
      <c r="CC75" s="145" t="n"/>
      <c r="CD75" s="145" t="n"/>
      <c r="CE75" s="145" t="n"/>
      <c r="CF75" s="145" t="n"/>
      <c r="CG75" s="145" t="n"/>
      <c r="CH75" s="145" t="n"/>
      <c r="CI75" s="145" t="n"/>
      <c r="CJ75" s="145" t="n"/>
      <c r="CK75" s="145" t="n"/>
      <c r="CL75" s="145" t="n"/>
      <c r="CM75" s="145" t="n"/>
      <c r="CN75" s="145" t="n"/>
      <c r="CO75" s="145" t="n"/>
      <c r="CP75" s="145" t="n"/>
      <c r="CQ75" s="145" t="n"/>
      <c r="CR75" s="145" t="n"/>
      <c r="CS75" s="145" t="n"/>
      <c r="CT75" s="145" t="n"/>
      <c r="CU75" s="145" t="n"/>
      <c r="CV75" s="145" t="n"/>
      <c r="CW75" s="145" t="n"/>
      <c r="CX75" s="145" t="n"/>
      <c r="CY75" s="145" t="n"/>
      <c r="CZ75" s="145" t="n"/>
      <c r="DA75" s="145" t="n"/>
      <c r="DB75" s="145" t="n"/>
      <c r="DC75" s="145" t="n"/>
      <c r="DD75" s="145" t="n"/>
      <c r="DE75" s="145" t="n"/>
      <c r="DF75" s="145" t="n"/>
      <c r="DG75" s="145" t="n"/>
      <c r="DH75" s="145" t="n"/>
      <c r="DI75" s="145" t="n"/>
      <c r="DJ75" s="145" t="n"/>
      <c r="DK75" s="145" t="n"/>
      <c r="DL75" s="145" t="n"/>
      <c r="DM75" s="145" t="n"/>
      <c r="DN75" s="145" t="n"/>
      <c r="DO75" s="145" t="n"/>
      <c r="DP75" s="145" t="n"/>
      <c r="DQ75" s="145" t="n"/>
      <c r="DR75" s="145" t="n"/>
      <c r="DS75" s="145" t="n"/>
      <c r="DT75" s="145" t="n"/>
      <c r="DU75" s="146" t="n"/>
      <c r="DV75" s="2" t="n"/>
      <c r="DW75" s="2" t="n"/>
      <c r="DX75" s="2" t="n"/>
      <c r="DY75" s="2" t="n"/>
      <c r="DZ75" s="2" t="n"/>
      <c r="EA75" s="2" t="n"/>
      <c r="EB75" s="2" t="n"/>
      <c r="EC75" s="2" t="n"/>
    </row>
    <row r="76" ht="6.75" customHeight="1" s="118">
      <c r="A76" s="2" t="n"/>
      <c r="B76" s="2" t="n"/>
      <c r="C76" s="2" t="n"/>
      <c r="D76" s="2" t="n"/>
      <c r="E76" s="141" t="n"/>
      <c r="K76" s="142" t="n"/>
      <c r="L76" s="54" t="inlineStr">
        <is>
          <t>平成</t>
        </is>
      </c>
      <c r="M76" s="138" t="n"/>
      <c r="N76" s="138" t="n"/>
      <c r="O76" s="138"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7" t="inlineStr">
        <is>
          <t>備　考</t>
        </is>
      </c>
      <c r="BQ76" s="138" t="n"/>
      <c r="BR76" s="138" t="n"/>
      <c r="BS76" s="138" t="n"/>
      <c r="BT76" s="138" t="n"/>
      <c r="BU76" s="138" t="n"/>
      <c r="BV76" s="139" t="n"/>
      <c r="BW76" s="174">
        <f>計算!$AA$6</f>
        <v/>
      </c>
      <c r="BX76" s="138" t="n"/>
      <c r="BY76" s="138" t="n"/>
      <c r="BZ76" s="138" t="n"/>
      <c r="CA76" s="138" t="n"/>
      <c r="CB76" s="138" t="n"/>
      <c r="CC76" s="138" t="n"/>
      <c r="CD76" s="138" t="n"/>
      <c r="CE76" s="138" t="n"/>
      <c r="CF76" s="138" t="n"/>
      <c r="CG76" s="138" t="n"/>
      <c r="CH76" s="138" t="n"/>
      <c r="CI76" s="138" t="n"/>
      <c r="CJ76" s="138" t="n"/>
      <c r="CK76" s="138" t="n"/>
      <c r="CL76" s="138" t="n"/>
      <c r="CM76" s="138" t="n"/>
      <c r="CN76" s="138" t="n"/>
      <c r="CO76" s="138" t="n"/>
      <c r="CP76" s="138" t="n"/>
      <c r="CQ76" s="138" t="n"/>
      <c r="CR76" s="138" t="n"/>
      <c r="CS76" s="138" t="n"/>
      <c r="CT76" s="138" t="n"/>
      <c r="CU76" s="138" t="n"/>
      <c r="CV76" s="138" t="n"/>
      <c r="CW76" s="138" t="n"/>
      <c r="CX76" s="138" t="n"/>
      <c r="CY76" s="138" t="n"/>
      <c r="CZ76" s="138" t="n"/>
      <c r="DA76" s="138" t="n"/>
      <c r="DB76" s="138" t="n"/>
      <c r="DC76" s="138" t="n"/>
      <c r="DD76" s="138" t="n"/>
      <c r="DE76" s="138" t="n"/>
      <c r="DF76" s="138" t="n"/>
      <c r="DG76" s="138" t="n"/>
      <c r="DH76" s="138" t="n"/>
      <c r="DI76" s="138" t="n"/>
      <c r="DJ76" s="138" t="n"/>
      <c r="DK76" s="138" t="n"/>
      <c r="DL76" s="138" t="n"/>
      <c r="DM76" s="138" t="n"/>
      <c r="DN76" s="138" t="n"/>
      <c r="DO76" s="138" t="n"/>
      <c r="DP76" s="138" t="n"/>
      <c r="DQ76" s="138" t="n"/>
      <c r="DR76" s="138" t="n"/>
      <c r="DS76" s="138" t="n"/>
      <c r="DT76" s="138" t="n"/>
      <c r="DU76" s="139" t="n"/>
      <c r="DV76" s="2" t="n"/>
      <c r="DW76" s="2" t="n"/>
      <c r="DX76" s="2" t="n"/>
      <c r="DY76" s="2" t="n"/>
      <c r="DZ76" s="2" t="n"/>
      <c r="EA76" s="2" t="n"/>
      <c r="EB76" s="2" t="n"/>
      <c r="EC76" s="2" t="n"/>
    </row>
    <row r="77" ht="6.75" customHeight="1" s="118">
      <c r="A77" s="2" t="n"/>
      <c r="B77" s="2" t="n"/>
      <c r="C77" s="2" t="n"/>
      <c r="D77" s="2" t="n"/>
      <c r="E77" s="141" t="n"/>
      <c r="K77" s="142" t="n"/>
      <c r="L77" s="141"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41" t="n"/>
      <c r="BV77" s="142" t="n"/>
      <c r="DU77" s="142" t="n"/>
      <c r="DV77" s="2" t="n"/>
      <c r="DW77" s="2" t="n"/>
      <c r="DX77" s="2" t="n"/>
      <c r="DY77" s="2" t="n"/>
      <c r="DZ77" s="2" t="n"/>
      <c r="EA77" s="2" t="n"/>
      <c r="EB77" s="2" t="n"/>
      <c r="EC77" s="2" t="n"/>
    </row>
    <row r="78" ht="6.75" customHeight="1" s="118">
      <c r="A78" s="2" t="n"/>
      <c r="B78" s="2" t="n"/>
      <c r="C78" s="2" t="n"/>
      <c r="D78" s="2" t="n"/>
      <c r="E78" s="141" t="n"/>
      <c r="K78" s="142" t="n"/>
      <c r="L78" s="141" t="n"/>
      <c r="P78" s="19" t="n"/>
      <c r="Q78" s="19" t="n"/>
      <c r="R78" s="19" t="n"/>
      <c r="S78" s="52" t="inlineStr">
        <is>
          <t>年</t>
        </is>
      </c>
      <c r="U78" s="11" t="n"/>
      <c r="V78" s="11" t="n"/>
      <c r="W78" s="53" t="inlineStr">
        <is>
          <t>月</t>
        </is>
      </c>
      <c r="X78" s="142"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41" t="n"/>
      <c r="BV78" s="142" t="n"/>
      <c r="DU78" s="142" t="n"/>
      <c r="DV78" s="2" t="n"/>
      <c r="DW78" s="2" t="n"/>
      <c r="DX78" s="2" t="n"/>
      <c r="DY78" s="2" t="n"/>
      <c r="DZ78" s="2" t="n"/>
      <c r="EA78" s="2" t="n"/>
      <c r="EB78" s="2" t="n"/>
      <c r="EC78" s="2" t="n"/>
    </row>
    <row r="79" ht="6.75" customHeight="1" s="118">
      <c r="A79" s="2" t="n"/>
      <c r="B79" s="2" t="n"/>
      <c r="C79" s="2" t="n"/>
      <c r="D79" s="2" t="n"/>
      <c r="E79" s="141" t="n"/>
      <c r="K79" s="142" t="n"/>
      <c r="L79" s="49" t="inlineStr">
        <is>
          <t>令和</t>
        </is>
      </c>
      <c r="P79" s="19" t="n"/>
      <c r="Q79" s="19" t="n"/>
      <c r="R79" s="19" t="n"/>
      <c r="U79" s="11" t="n"/>
      <c r="V79" s="11" t="n"/>
      <c r="X79" s="142"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41" t="n"/>
      <c r="BV79" s="142" t="n"/>
      <c r="DU79" s="142" t="n"/>
      <c r="DV79" s="2" t="n"/>
      <c r="DW79" s="2" t="n"/>
      <c r="DX79" s="2" t="n"/>
      <c r="DY79" s="2" t="n"/>
      <c r="DZ79" s="2" t="n"/>
      <c r="EA79" s="2" t="n"/>
      <c r="EB79" s="2" t="n"/>
      <c r="EC79" s="2" t="n"/>
    </row>
    <row r="80" ht="6.75" customHeight="1" s="118">
      <c r="A80" s="2" t="n"/>
      <c r="B80" s="2" t="n"/>
      <c r="C80" s="2" t="n"/>
      <c r="D80" s="2" t="n"/>
      <c r="E80" s="141" t="n"/>
      <c r="K80" s="142" t="n"/>
      <c r="L80" s="141"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41" t="n"/>
      <c r="BV80" s="142" t="n"/>
      <c r="DU80" s="142" t="n"/>
      <c r="DV80" s="2" t="n"/>
      <c r="DW80" s="2" t="n"/>
      <c r="DX80" s="2" t="n"/>
      <c r="DY80" s="2" t="n"/>
      <c r="DZ80" s="2" t="n"/>
      <c r="EA80" s="2" t="n"/>
      <c r="EB80" s="2" t="n"/>
      <c r="EC80" s="2" t="n"/>
    </row>
    <row r="81" ht="3.75" customHeight="1" s="118">
      <c r="A81" s="2" t="n"/>
      <c r="B81" s="2" t="n"/>
      <c r="C81" s="2" t="n"/>
      <c r="D81" s="2" t="n"/>
      <c r="E81" s="141" t="n"/>
      <c r="K81" s="142" t="n"/>
      <c r="L81" s="144" t="n"/>
      <c r="M81" s="145" t="n"/>
      <c r="N81" s="145" t="n"/>
      <c r="O81" s="145"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41" t="n"/>
      <c r="BV81" s="142" t="n"/>
      <c r="DU81" s="142" t="n"/>
      <c r="DV81" s="2" t="n"/>
      <c r="DW81" s="2" t="n"/>
      <c r="DX81" s="2" t="n"/>
      <c r="DY81" s="2" t="n"/>
      <c r="DZ81" s="2" t="n"/>
      <c r="EA81" s="2" t="n"/>
      <c r="EB81" s="2" t="n"/>
      <c r="EC81" s="2" t="n"/>
    </row>
    <row r="82" ht="6.75" customHeight="1" s="118">
      <c r="A82" s="2" t="n"/>
      <c r="B82" s="2" t="n"/>
      <c r="C82" s="2" t="n"/>
      <c r="D82" s="2" t="n"/>
      <c r="E82" s="141" t="n"/>
      <c r="K82" s="142" t="n"/>
      <c r="L82" s="54" t="inlineStr">
        <is>
          <t>平成</t>
        </is>
      </c>
      <c r="M82" s="138" t="n"/>
      <c r="N82" s="138" t="n"/>
      <c r="O82" s="138"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41" t="n"/>
      <c r="BV82" s="142" t="n"/>
      <c r="DU82" s="142" t="n"/>
      <c r="DV82" s="2" t="n"/>
      <c r="DW82" s="2" t="n"/>
      <c r="DX82" s="2" t="n"/>
      <c r="DY82" s="2" t="n"/>
      <c r="DZ82" s="2" t="n"/>
      <c r="EA82" s="2" t="n"/>
      <c r="EB82" s="2" t="n"/>
      <c r="EC82" s="2" t="n"/>
    </row>
    <row r="83" ht="6.75" customHeight="1" s="118">
      <c r="A83" s="2" t="n"/>
      <c r="B83" s="2" t="n"/>
      <c r="C83" s="2" t="n"/>
      <c r="D83" s="2" t="n"/>
      <c r="E83" s="141" t="n"/>
      <c r="K83" s="142" t="n"/>
      <c r="L83" s="141"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41" t="n"/>
      <c r="BV83" s="142" t="n"/>
      <c r="DU83" s="142" t="n"/>
      <c r="DV83" s="2" t="n"/>
      <c r="DW83" s="2" t="n"/>
      <c r="DX83" s="2" t="n"/>
      <c r="DY83" s="2" t="n"/>
      <c r="DZ83" s="2" t="n"/>
      <c r="EA83" s="2" t="n"/>
      <c r="EB83" s="2" t="n"/>
      <c r="EC83" s="2" t="n"/>
    </row>
    <row r="84" ht="6.75" customHeight="1" s="118">
      <c r="A84" s="2" t="n"/>
      <c r="B84" s="2" t="n"/>
      <c r="C84" s="2" t="n"/>
      <c r="D84" s="2" t="n"/>
      <c r="E84" s="141" t="n"/>
      <c r="K84" s="142" t="n"/>
      <c r="L84" s="141" t="n"/>
      <c r="P84" s="19" t="n"/>
      <c r="Q84" s="19" t="n"/>
      <c r="R84" s="19" t="n"/>
      <c r="S84" s="52" t="inlineStr">
        <is>
          <t>年</t>
        </is>
      </c>
      <c r="U84" s="11" t="n"/>
      <c r="V84" s="11" t="n"/>
      <c r="W84" s="53" t="inlineStr">
        <is>
          <t>月</t>
        </is>
      </c>
      <c r="X84" s="142"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41" t="n"/>
      <c r="BV84" s="142" t="n"/>
      <c r="DU84" s="142" t="n"/>
      <c r="DV84" s="2" t="n"/>
      <c r="DW84" s="2" t="n"/>
      <c r="DX84" s="2" t="n"/>
      <c r="DY84" s="2" t="n"/>
      <c r="DZ84" s="2" t="n"/>
      <c r="EA84" s="2" t="n"/>
      <c r="EB84" s="2" t="n"/>
      <c r="EC84" s="2" t="n"/>
    </row>
    <row r="85" ht="6.75" customHeight="1" s="118">
      <c r="A85" s="2" t="n"/>
      <c r="B85" s="2" t="n"/>
      <c r="C85" s="2" t="n"/>
      <c r="D85" s="2" t="n"/>
      <c r="E85" s="141" t="n"/>
      <c r="K85" s="142" t="n"/>
      <c r="L85" s="49" t="inlineStr">
        <is>
          <t>令和</t>
        </is>
      </c>
      <c r="P85" s="19" t="n"/>
      <c r="Q85" s="19" t="n"/>
      <c r="R85" s="19" t="n"/>
      <c r="U85" s="11" t="n"/>
      <c r="V85" s="11" t="n"/>
      <c r="X85" s="142"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41" t="n"/>
      <c r="BV85" s="142" t="n"/>
      <c r="DU85" s="142" t="n"/>
      <c r="DV85" s="2" t="n"/>
      <c r="DW85" s="2" t="n"/>
      <c r="DX85" s="2" t="n"/>
      <c r="DY85" s="2" t="n"/>
      <c r="DZ85" s="2" t="n"/>
      <c r="EA85" s="2" t="n"/>
      <c r="EB85" s="2" t="n"/>
      <c r="EC85" s="2" t="n"/>
    </row>
    <row r="86" ht="6.75" customHeight="1" s="118">
      <c r="A86" s="2" t="n"/>
      <c r="B86" s="2" t="n"/>
      <c r="C86" s="2" t="n"/>
      <c r="D86" s="2" t="n"/>
      <c r="E86" s="141" t="n"/>
      <c r="K86" s="142" t="n"/>
      <c r="L86" s="141"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41" t="n"/>
      <c r="BV86" s="142" t="n"/>
      <c r="DU86" s="142" t="n"/>
      <c r="DV86" s="2" t="n"/>
      <c r="DW86" s="2" t="n"/>
      <c r="DX86" s="2" t="n"/>
      <c r="DY86" s="2" t="n"/>
      <c r="DZ86" s="2" t="n"/>
      <c r="EA86" s="2" t="n"/>
      <c r="EB86" s="2" t="n"/>
      <c r="EC86" s="2" t="n"/>
    </row>
    <row r="87" ht="6.75" customHeight="1" s="118">
      <c r="A87" s="2" t="n"/>
      <c r="B87" s="2" t="n"/>
      <c r="C87" s="2" t="n"/>
      <c r="D87" s="2" t="n"/>
      <c r="E87" s="144" t="n"/>
      <c r="F87" s="145" t="n"/>
      <c r="G87" s="145" t="n"/>
      <c r="H87" s="145" t="n"/>
      <c r="I87" s="145" t="n"/>
      <c r="J87" s="145" t="n"/>
      <c r="K87" s="146" t="n"/>
      <c r="L87" s="144" t="n"/>
      <c r="M87" s="145" t="n"/>
      <c r="N87" s="145" t="n"/>
      <c r="O87" s="145"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4" t="n"/>
      <c r="BQ87" s="145" t="n"/>
      <c r="BR87" s="145" t="n"/>
      <c r="BS87" s="145" t="n"/>
      <c r="BT87" s="145" t="n"/>
      <c r="BU87" s="145" t="n"/>
      <c r="BV87" s="146" t="n"/>
      <c r="BW87" s="145" t="n"/>
      <c r="BX87" s="145" t="n"/>
      <c r="BY87" s="145" t="n"/>
      <c r="BZ87" s="145" t="n"/>
      <c r="CA87" s="145" t="n"/>
      <c r="CB87" s="145" t="n"/>
      <c r="CC87" s="145" t="n"/>
      <c r="CD87" s="145" t="n"/>
      <c r="CE87" s="145" t="n"/>
      <c r="CF87" s="145" t="n"/>
      <c r="CG87" s="145" t="n"/>
      <c r="CH87" s="145" t="n"/>
      <c r="CI87" s="145" t="n"/>
      <c r="CJ87" s="145" t="n"/>
      <c r="CK87" s="145" t="n"/>
      <c r="CL87" s="145" t="n"/>
      <c r="CM87" s="145" t="n"/>
      <c r="CN87" s="145" t="n"/>
      <c r="CO87" s="145" t="n"/>
      <c r="CP87" s="145" t="n"/>
      <c r="CQ87" s="145" t="n"/>
      <c r="CR87" s="145" t="n"/>
      <c r="CS87" s="145" t="n"/>
      <c r="CT87" s="145" t="n"/>
      <c r="CU87" s="145" t="n"/>
      <c r="CV87" s="145" t="n"/>
      <c r="CW87" s="145" t="n"/>
      <c r="CX87" s="145" t="n"/>
      <c r="CY87" s="145" t="n"/>
      <c r="CZ87" s="145" t="n"/>
      <c r="DA87" s="145" t="n"/>
      <c r="DB87" s="145" t="n"/>
      <c r="DC87" s="145" t="n"/>
      <c r="DD87" s="145" t="n"/>
      <c r="DE87" s="145" t="n"/>
      <c r="DF87" s="145" t="n"/>
      <c r="DG87" s="145" t="n"/>
      <c r="DH87" s="145" t="n"/>
      <c r="DI87" s="145" t="n"/>
      <c r="DJ87" s="145" t="n"/>
      <c r="DK87" s="145" t="n"/>
      <c r="DL87" s="145" t="n"/>
      <c r="DM87" s="145" t="n"/>
      <c r="DN87" s="145" t="n"/>
      <c r="DO87" s="145" t="n"/>
      <c r="DP87" s="145" t="n"/>
      <c r="DQ87" s="145" t="n"/>
      <c r="DR87" s="145" t="n"/>
      <c r="DS87" s="145" t="n"/>
      <c r="DT87" s="145" t="n"/>
      <c r="DU87" s="146"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14.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7" t="inlineStr">
        <is>
          <t xml:space="preserve">資 　格  等      </t>
        </is>
      </c>
      <c r="BQ5" s="138" t="n"/>
      <c r="BR5" s="138" t="n"/>
      <c r="BS5" s="138" t="n"/>
      <c r="BT5" s="138" t="n"/>
      <c r="BU5" s="138" t="n"/>
      <c r="BV5" s="139" t="n"/>
      <c r="BW5" s="140" t="inlineStr">
        <is>
          <t>取  得  年  月</t>
        </is>
      </c>
      <c r="BX5" s="138" t="n"/>
      <c r="BY5" s="138" t="n"/>
      <c r="BZ5" s="138" t="n"/>
      <c r="CA5" s="138" t="n"/>
      <c r="CB5" s="138" t="n"/>
      <c r="CC5" s="138" t="n"/>
      <c r="CD5" s="138" t="n"/>
      <c r="CE5" s="138" t="n"/>
      <c r="CF5" s="138" t="n"/>
      <c r="CG5" s="139" t="n"/>
      <c r="CH5" s="140" t="inlineStr">
        <is>
          <t>資       格       等       の       名       称</t>
        </is>
      </c>
      <c r="CI5" s="138" t="n"/>
      <c r="CJ5" s="138" t="n"/>
      <c r="CK5" s="138" t="n"/>
      <c r="CL5" s="138" t="n"/>
      <c r="CM5" s="138" t="n"/>
      <c r="CN5" s="138" t="n"/>
      <c r="CO5" s="138" t="n"/>
      <c r="CP5" s="138" t="n"/>
      <c r="CQ5" s="138" t="n"/>
      <c r="CR5" s="138" t="n"/>
      <c r="CS5" s="138" t="n"/>
      <c r="CT5" s="138" t="n"/>
      <c r="CU5" s="138" t="n"/>
      <c r="CV5" s="138" t="n"/>
      <c r="CW5" s="138" t="n"/>
      <c r="CX5" s="138" t="n"/>
      <c r="CY5" s="138" t="n"/>
      <c r="CZ5" s="138" t="n"/>
      <c r="DA5" s="138" t="n"/>
      <c r="DB5" s="138" t="n"/>
      <c r="DC5" s="138" t="n"/>
      <c r="DD5" s="138" t="n"/>
      <c r="DE5" s="138" t="n"/>
      <c r="DF5" s="138" t="n"/>
      <c r="DG5" s="138" t="n"/>
      <c r="DH5" s="138" t="n"/>
      <c r="DI5" s="138" t="n"/>
      <c r="DJ5" s="138" t="n"/>
      <c r="DK5" s="138" t="n"/>
      <c r="DL5" s="138" t="n"/>
      <c r="DM5" s="138" t="n"/>
      <c r="DN5" s="138" t="n"/>
      <c r="DO5" s="138" t="n"/>
      <c r="DP5" s="138" t="n"/>
      <c r="DQ5" s="138" t="n"/>
      <c r="DR5" s="138" t="n"/>
      <c r="DS5" s="138" t="n"/>
      <c r="DT5" s="138" t="n"/>
      <c r="DU5" s="139"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41" t="n"/>
      <c r="BV6" s="142" t="n"/>
      <c r="BW6" s="141" t="n"/>
      <c r="CG6" s="142" t="n"/>
      <c r="CH6" s="141" t="n"/>
      <c r="DU6" s="142"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41" t="n"/>
      <c r="BV7" s="142" t="n"/>
      <c r="BW7" s="141" t="n"/>
      <c r="CG7" s="142" t="n"/>
      <c r="CH7" s="141" t="n"/>
      <c r="DU7" s="142"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3">
        <f>IF(N(設定!$B$3)=0,"",YEAR(設定!$B$3)-2018)</f>
        <v/>
      </c>
      <c r="AG8" s="95" t="inlineStr">
        <is>
          <t>年</t>
        </is>
      </c>
      <c r="AI8" s="143">
        <f>IF(N(設定!$B$3)=0,"",MONTH(設定!$B$3))</f>
        <v/>
      </c>
      <c r="AL8" s="95" t="inlineStr">
        <is>
          <t>月</t>
        </is>
      </c>
      <c r="AN8" s="143">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41" t="n"/>
      <c r="BV8" s="142" t="n"/>
      <c r="BW8" s="144" t="n"/>
      <c r="BX8" s="145" t="n"/>
      <c r="BY8" s="145" t="n"/>
      <c r="BZ8" s="145" t="n"/>
      <c r="CA8" s="145" t="n"/>
      <c r="CB8" s="145" t="n"/>
      <c r="CC8" s="145" t="n"/>
      <c r="CD8" s="145" t="n"/>
      <c r="CE8" s="145" t="n"/>
      <c r="CF8" s="145" t="n"/>
      <c r="CG8" s="146" t="n"/>
      <c r="CH8" s="144" t="n"/>
      <c r="CI8" s="145" t="n"/>
      <c r="CJ8" s="145" t="n"/>
      <c r="CK8" s="145" t="n"/>
      <c r="CL8" s="145" t="n"/>
      <c r="CM8" s="145" t="n"/>
      <c r="CN8" s="145" t="n"/>
      <c r="CO8" s="145" t="n"/>
      <c r="CP8" s="145" t="n"/>
      <c r="CQ8" s="145" t="n"/>
      <c r="CR8" s="145" t="n"/>
      <c r="CS8" s="145" t="n"/>
      <c r="CT8" s="145" t="n"/>
      <c r="CU8" s="145" t="n"/>
      <c r="CV8" s="145" t="n"/>
      <c r="CW8" s="145" t="n"/>
      <c r="CX8" s="145" t="n"/>
      <c r="CY8" s="145" t="n"/>
      <c r="CZ8" s="145" t="n"/>
      <c r="DA8" s="145" t="n"/>
      <c r="DB8" s="145" t="n"/>
      <c r="DC8" s="145" t="n"/>
      <c r="DD8" s="145" t="n"/>
      <c r="DE8" s="145" t="n"/>
      <c r="DF8" s="145" t="n"/>
      <c r="DG8" s="145" t="n"/>
      <c r="DH8" s="145" t="n"/>
      <c r="DI8" s="145" t="n"/>
      <c r="DJ8" s="145" t="n"/>
      <c r="DK8" s="145" t="n"/>
      <c r="DL8" s="145" t="n"/>
      <c r="DM8" s="145" t="n"/>
      <c r="DN8" s="145" t="n"/>
      <c r="DO8" s="145" t="n"/>
      <c r="DP8" s="145" t="n"/>
      <c r="DQ8" s="145" t="n"/>
      <c r="DR8" s="145" t="n"/>
      <c r="DS8" s="145" t="n"/>
      <c r="DT8" s="145" t="n"/>
      <c r="DU8" s="146"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41" t="n"/>
      <c r="BV9" s="142" t="n"/>
      <c r="BW9" s="147">
        <f>計算!$O$7</f>
        <v/>
      </c>
      <c r="CG9" s="142" t="n"/>
      <c r="CH9" s="148">
        <f>計算!$P$7</f>
        <v/>
      </c>
      <c r="DU9" s="142"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5" t="n"/>
      <c r="AA10" s="145" t="n"/>
      <c r="AB10" s="145" t="n"/>
      <c r="AC10" s="145" t="n"/>
      <c r="AD10" s="145" t="n"/>
      <c r="AE10" s="145" t="n"/>
      <c r="AF10" s="145" t="n"/>
      <c r="AG10" s="145" t="n"/>
      <c r="AH10" s="145" t="n"/>
      <c r="AI10" s="145" t="n"/>
      <c r="AJ10" s="145" t="n"/>
      <c r="AK10" s="145" t="n"/>
      <c r="AL10" s="145" t="n"/>
      <c r="AM10" s="145" t="n"/>
      <c r="AN10" s="145" t="n"/>
      <c r="AO10" s="145" t="n"/>
      <c r="AP10" s="145" t="n"/>
      <c r="AQ10" s="145" t="n"/>
      <c r="AR10" s="145" t="n"/>
      <c r="AS10" s="145" t="n"/>
      <c r="AT10" s="145" t="n"/>
      <c r="AU10" s="12" t="n"/>
      <c r="AV10" s="7" t="n"/>
      <c r="BI10" s="8" t="n"/>
      <c r="BJ10" s="7" t="n"/>
      <c r="BK10" s="2" t="n"/>
      <c r="BL10" s="2" t="n"/>
      <c r="BM10" s="2" t="n"/>
      <c r="BN10" s="2" t="n"/>
      <c r="BO10" s="2" t="n"/>
      <c r="BP10" s="141" t="n"/>
      <c r="BV10" s="142" t="n"/>
      <c r="BW10" s="141" t="n"/>
      <c r="CG10" s="142" t="n"/>
      <c r="DU10" s="142" t="n"/>
      <c r="DV10" s="2" t="n"/>
      <c r="DW10" s="2" t="n"/>
      <c r="DX10" s="2" t="n"/>
      <c r="DY10" s="2" t="n"/>
      <c r="DZ10" s="2" t="n"/>
      <c r="EA10" s="2" t="n"/>
      <c r="EB10" s="2" t="n"/>
      <c r="EC10" s="2" t="n"/>
    </row>
    <row r="11" ht="6.75" customHeight="1" s="118">
      <c r="A11" s="2" t="n"/>
      <c r="B11" s="2" t="n"/>
      <c r="C11" s="2" t="n"/>
      <c r="D11" s="2" t="n"/>
      <c r="E11" s="140" t="inlineStr">
        <is>
          <t>ふ り が な</t>
        </is>
      </c>
      <c r="F11" s="138" t="n"/>
      <c r="G11" s="138" t="n"/>
      <c r="H11" s="138" t="n"/>
      <c r="I11" s="138" t="n"/>
      <c r="J11" s="138" t="n"/>
      <c r="K11" s="139" t="n"/>
      <c r="L11" s="149">
        <f>計算!$C$7</f>
        <v/>
      </c>
      <c r="M11" s="138" t="n"/>
      <c r="N11" s="138" t="n"/>
      <c r="O11" s="138" t="n"/>
      <c r="P11" s="138" t="n"/>
      <c r="Q11" s="138" t="n"/>
      <c r="R11" s="138" t="n"/>
      <c r="S11" s="138" t="n"/>
      <c r="T11" s="138" t="n"/>
      <c r="U11" s="138" t="n"/>
      <c r="V11" s="138" t="n"/>
      <c r="W11" s="138" t="n"/>
      <c r="X11" s="138" t="n"/>
      <c r="Y11" s="138" t="n"/>
      <c r="Z11" s="138" t="n"/>
      <c r="AA11" s="138" t="n"/>
      <c r="AB11" s="138" t="n"/>
      <c r="AC11" s="138" t="n"/>
      <c r="AD11" s="138" t="n"/>
      <c r="AE11" s="138" t="n"/>
      <c r="AF11" s="138" t="n"/>
      <c r="AG11" s="138" t="n"/>
      <c r="AH11" s="138" t="n"/>
      <c r="AI11" s="138" t="n"/>
      <c r="AJ11" s="138" t="n"/>
      <c r="AK11" s="138" t="n"/>
      <c r="AL11" s="138" t="n"/>
      <c r="AM11" s="138" t="n"/>
      <c r="AN11" s="138" t="n"/>
      <c r="AO11" s="138" t="n"/>
      <c r="AP11" s="138" t="n"/>
      <c r="AQ11" s="138" t="n"/>
      <c r="AR11" s="138" t="n"/>
      <c r="AS11" s="138" t="n"/>
      <c r="AT11" s="139"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41" t="n"/>
      <c r="BV11" s="142" t="n"/>
      <c r="BW11" s="141" t="n"/>
      <c r="CG11" s="142" t="n"/>
      <c r="DU11" s="142" t="n"/>
      <c r="DV11" s="2" t="n"/>
      <c r="DW11" s="2" t="n"/>
      <c r="DX11" s="2" t="n"/>
      <c r="DY11" s="2" t="n"/>
      <c r="DZ11" s="2" t="n"/>
      <c r="EA11" s="2" t="n"/>
      <c r="EB11" s="2" t="n"/>
      <c r="EC11" s="2" t="n"/>
    </row>
    <row r="12" ht="6.75" customHeight="1" s="118">
      <c r="A12" s="2" t="n"/>
      <c r="B12" s="2" t="n"/>
      <c r="C12" s="2" t="n"/>
      <c r="D12" s="2" t="n"/>
      <c r="E12" s="141" t="n"/>
      <c r="K12" s="142" t="n"/>
      <c r="AT12" s="142"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41" t="n"/>
      <c r="BV12" s="142" t="n"/>
      <c r="BW12" s="141" t="n"/>
      <c r="CG12" s="142" t="n"/>
      <c r="DU12" s="142" t="n"/>
      <c r="DV12" s="2" t="n"/>
      <c r="DW12" s="2" t="n"/>
      <c r="DX12" s="2" t="n"/>
      <c r="DY12" s="2" t="n"/>
      <c r="DZ12" s="2" t="n"/>
      <c r="EA12" s="2" t="n"/>
      <c r="EB12" s="2" t="n"/>
      <c r="EC12" s="2" t="n"/>
    </row>
    <row r="13" ht="6.75" customHeight="1" s="118">
      <c r="A13" s="2" t="n"/>
      <c r="B13" s="2" t="n"/>
      <c r="C13" s="2" t="n"/>
      <c r="D13" s="2" t="n"/>
      <c r="E13" s="141" t="n"/>
      <c r="K13" s="142" t="n"/>
      <c r="AT13" s="142"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41" t="n"/>
      <c r="BV13" s="142" t="n"/>
      <c r="BW13" s="147">
        <f>計算!$Q$7</f>
        <v/>
      </c>
      <c r="CG13" s="142" t="n"/>
      <c r="CH13" s="148">
        <f>計算!$R$7</f>
        <v/>
      </c>
      <c r="DU13" s="142" t="n"/>
      <c r="DV13" s="2" t="n"/>
      <c r="DW13" s="2" t="n"/>
      <c r="DX13" s="2" t="n"/>
      <c r="DY13" s="2" t="n"/>
      <c r="DZ13" s="2" t="n"/>
      <c r="EA13" s="2" t="n"/>
      <c r="EB13" s="2" t="n"/>
      <c r="EC13" s="2" t="n"/>
    </row>
    <row r="14" ht="6.75" customHeight="1" s="118">
      <c r="A14" s="2" t="n"/>
      <c r="B14" s="2" t="n"/>
      <c r="C14" s="2" t="n"/>
      <c r="D14" s="2" t="n"/>
      <c r="E14" s="144" t="n"/>
      <c r="F14" s="145" t="n"/>
      <c r="G14" s="145" t="n"/>
      <c r="H14" s="145" t="n"/>
      <c r="I14" s="145" t="n"/>
      <c r="J14" s="145" t="n"/>
      <c r="K14" s="146" t="n"/>
      <c r="L14" s="145" t="n"/>
      <c r="M14" s="145" t="n"/>
      <c r="N14" s="145" t="n"/>
      <c r="O14" s="145" t="n"/>
      <c r="P14" s="145" t="n"/>
      <c r="Q14" s="145" t="n"/>
      <c r="R14" s="145" t="n"/>
      <c r="S14" s="145" t="n"/>
      <c r="T14" s="145" t="n"/>
      <c r="U14" s="145" t="n"/>
      <c r="V14" s="145" t="n"/>
      <c r="W14" s="145" t="n"/>
      <c r="X14" s="145" t="n"/>
      <c r="Y14" s="145" t="n"/>
      <c r="Z14" s="145" t="n"/>
      <c r="AA14" s="145" t="n"/>
      <c r="AB14" s="145" t="n"/>
      <c r="AC14" s="145" t="n"/>
      <c r="AD14" s="145" t="n"/>
      <c r="AE14" s="145" t="n"/>
      <c r="AF14" s="145" t="n"/>
      <c r="AG14" s="145" t="n"/>
      <c r="AH14" s="145" t="n"/>
      <c r="AI14" s="145" t="n"/>
      <c r="AJ14" s="145" t="n"/>
      <c r="AK14" s="145" t="n"/>
      <c r="AL14" s="145" t="n"/>
      <c r="AM14" s="145" t="n"/>
      <c r="AN14" s="145" t="n"/>
      <c r="AO14" s="145" t="n"/>
      <c r="AP14" s="145" t="n"/>
      <c r="AQ14" s="145" t="n"/>
      <c r="AR14" s="145" t="n"/>
      <c r="AS14" s="145" t="n"/>
      <c r="AT14" s="146"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41" t="n"/>
      <c r="BV14" s="142" t="n"/>
      <c r="BW14" s="141" t="n"/>
      <c r="CG14" s="142" t="n"/>
      <c r="DU14" s="142" t="n"/>
      <c r="DV14" s="2" t="n"/>
      <c r="DW14" s="2" t="n"/>
      <c r="DX14" s="2" t="n"/>
      <c r="DY14" s="2" t="n"/>
      <c r="DZ14" s="2" t="n"/>
      <c r="EA14" s="2" t="n"/>
      <c r="EB14" s="2" t="n"/>
      <c r="EC14" s="2" t="n"/>
    </row>
    <row r="15" ht="6.75" customHeight="1" s="118">
      <c r="A15" s="2" t="n"/>
      <c r="B15" s="2" t="n"/>
      <c r="C15" s="2" t="n"/>
      <c r="D15" s="2" t="n"/>
      <c r="E15" s="150" t="inlineStr">
        <is>
          <t>名　前</t>
        </is>
      </c>
      <c r="F15" s="138" t="n"/>
      <c r="G15" s="138" t="n"/>
      <c r="H15" s="138" t="n"/>
      <c r="I15" s="138" t="n"/>
      <c r="J15" s="138" t="n"/>
      <c r="K15" s="139" t="n"/>
      <c r="L15" s="151">
        <f>計算!$B$7</f>
        <v/>
      </c>
      <c r="M15" s="138" t="n"/>
      <c r="N15" s="138" t="n"/>
      <c r="O15" s="138" t="n"/>
      <c r="P15" s="138" t="n"/>
      <c r="Q15" s="138" t="n"/>
      <c r="R15" s="138" t="n"/>
      <c r="S15" s="138" t="n"/>
      <c r="T15" s="138" t="n"/>
      <c r="U15" s="138" t="n"/>
      <c r="V15" s="138" t="n"/>
      <c r="W15" s="138" t="n"/>
      <c r="X15" s="138" t="n"/>
      <c r="Y15" s="138" t="n"/>
      <c r="Z15" s="138" t="n"/>
      <c r="AA15" s="138" t="n"/>
      <c r="AB15" s="138" t="n"/>
      <c r="AC15" s="138" t="n"/>
      <c r="AD15" s="138" t="n"/>
      <c r="AE15" s="138" t="n"/>
      <c r="AF15" s="138" t="n"/>
      <c r="AG15" s="138" t="n"/>
      <c r="AH15" s="138" t="n"/>
      <c r="AI15" s="138" t="n"/>
      <c r="AJ15" s="138" t="n"/>
      <c r="AK15" s="138" t="n"/>
      <c r="AL15" s="138" t="n"/>
      <c r="AM15" s="138" t="n"/>
      <c r="AN15" s="138" t="n"/>
      <c r="AO15" s="138" t="n"/>
      <c r="AP15" s="138" t="n"/>
      <c r="AQ15" s="138" t="n"/>
      <c r="AR15" s="138" t="n"/>
      <c r="AS15" s="138" t="n"/>
      <c r="AT15" s="139"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41" t="n"/>
      <c r="BV15" s="142" t="n"/>
      <c r="BW15" s="141" t="n"/>
      <c r="CG15" s="142" t="n"/>
      <c r="DU15" s="142" t="n"/>
      <c r="DV15" s="2" t="n"/>
      <c r="DW15" s="2" t="n"/>
      <c r="DX15" s="2" t="n"/>
      <c r="DY15" s="2" t="n"/>
      <c r="DZ15" s="2" t="n"/>
      <c r="EA15" s="2" t="n"/>
      <c r="EB15" s="2" t="n"/>
      <c r="EC15" s="2" t="n"/>
    </row>
    <row r="16" ht="6.75" customHeight="1" s="118">
      <c r="A16" s="2" t="n"/>
      <c r="B16" s="2" t="n"/>
      <c r="C16" s="2" t="n"/>
      <c r="D16" s="2" t="n"/>
      <c r="E16" s="141" t="n"/>
      <c r="K16" s="142" t="n"/>
      <c r="L16" s="141" t="n"/>
      <c r="AT16" s="142" t="n"/>
      <c r="AU16" s="8" t="n"/>
      <c r="AV16" s="7" t="n"/>
      <c r="AW16" s="2" t="n"/>
      <c r="AX16" s="52" t="inlineStr">
        <is>
          <t>（30×40mm）</t>
        </is>
      </c>
      <c r="BH16" s="2" t="n"/>
      <c r="BI16" s="8" t="n"/>
      <c r="BJ16" s="7" t="n"/>
      <c r="BK16" s="2" t="n"/>
      <c r="BL16" s="2" t="n"/>
      <c r="BM16" s="2" t="n"/>
      <c r="BN16" s="2" t="n"/>
      <c r="BO16" s="2" t="n"/>
      <c r="BP16" s="141" t="n"/>
      <c r="BV16" s="142" t="n"/>
      <c r="BW16" s="141" t="n"/>
      <c r="CG16" s="142" t="n"/>
      <c r="DU16" s="142" t="n"/>
      <c r="DV16" s="2" t="n"/>
      <c r="DW16" s="2" t="n"/>
      <c r="DX16" s="2" t="n"/>
      <c r="DY16" s="2" t="n"/>
      <c r="DZ16" s="2" t="n"/>
      <c r="EA16" s="2" t="n"/>
      <c r="EB16" s="2" t="n"/>
      <c r="EC16" s="2" t="n"/>
    </row>
    <row r="17" ht="6.75" customHeight="1" s="118">
      <c r="A17" s="2" t="n"/>
      <c r="B17" s="2" t="n"/>
      <c r="C17" s="2" t="n"/>
      <c r="D17" s="2" t="n"/>
      <c r="E17" s="141" t="n"/>
      <c r="K17" s="142" t="n"/>
      <c r="L17" s="141" t="n"/>
      <c r="AT17" s="142" t="n"/>
      <c r="AU17" s="8" t="n"/>
      <c r="AV17" s="7" t="n"/>
      <c r="AW17" s="2" t="n"/>
      <c r="BH17" s="2" t="n"/>
      <c r="BI17" s="8" t="n"/>
      <c r="BJ17" s="7" t="n"/>
      <c r="BK17" s="2" t="n"/>
      <c r="BL17" s="2" t="n"/>
      <c r="BM17" s="2" t="n"/>
      <c r="BN17" s="2" t="n"/>
      <c r="BO17" s="2" t="n"/>
      <c r="BP17" s="141" t="n"/>
      <c r="BV17" s="142" t="n"/>
      <c r="BW17" s="147">
        <f>計算!$S$7</f>
        <v/>
      </c>
      <c r="CG17" s="142" t="n"/>
      <c r="CH17" s="148">
        <f>計算!$T$7</f>
        <v/>
      </c>
      <c r="DU17" s="142" t="n"/>
      <c r="DV17" s="2" t="n"/>
      <c r="DW17" s="2" t="n"/>
      <c r="DX17" s="2" t="n"/>
      <c r="DY17" s="2" t="n"/>
      <c r="DZ17" s="2" t="n"/>
      <c r="EA17" s="2" t="n"/>
      <c r="EB17" s="2" t="n"/>
      <c r="EC17" s="2" t="n"/>
    </row>
    <row r="18" ht="6.75" customHeight="1" s="118">
      <c r="A18" s="2" t="n"/>
      <c r="B18" s="2" t="n"/>
      <c r="C18" s="2" t="n"/>
      <c r="D18" s="2" t="n"/>
      <c r="E18" s="141" t="n"/>
      <c r="K18" s="142" t="n"/>
      <c r="L18" s="141" t="n"/>
      <c r="AT18" s="142"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41" t="n"/>
      <c r="BV18" s="142" t="n"/>
      <c r="BW18" s="141" t="n"/>
      <c r="CG18" s="142" t="n"/>
      <c r="DU18" s="142" t="n"/>
      <c r="DV18" s="2" t="n"/>
      <c r="DW18" s="2" t="n"/>
      <c r="DX18" s="2" t="n"/>
      <c r="DY18" s="2" t="n"/>
      <c r="DZ18" s="2" t="n"/>
      <c r="EA18" s="2" t="n"/>
      <c r="EB18" s="2" t="n"/>
      <c r="EC18" s="2" t="n"/>
    </row>
    <row r="19" ht="6.75" customHeight="1" s="118">
      <c r="A19" s="2" t="n"/>
      <c r="B19" s="2" t="n"/>
      <c r="C19" s="2" t="n"/>
      <c r="D19" s="2" t="n"/>
      <c r="E19" s="141" t="n"/>
      <c r="K19" s="142" t="n"/>
      <c r="L19" s="141" t="n"/>
      <c r="AT19" s="142"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41" t="n"/>
      <c r="BV19" s="142" t="n"/>
      <c r="BW19" s="141" t="n"/>
      <c r="CG19" s="142" t="n"/>
      <c r="DU19" s="142" t="n"/>
      <c r="DV19" s="2" t="n"/>
      <c r="DW19" s="2" t="n"/>
      <c r="DX19" s="2" t="n"/>
      <c r="DY19" s="2" t="n"/>
      <c r="DZ19" s="2" t="n"/>
      <c r="EA19" s="2" t="n"/>
      <c r="EB19" s="2" t="n"/>
      <c r="EC19" s="2" t="n"/>
    </row>
    <row r="20" ht="4.5" customHeight="1" s="118">
      <c r="A20" s="2" t="n"/>
      <c r="B20" s="2" t="n"/>
      <c r="C20" s="2" t="n"/>
      <c r="D20" s="2" t="n"/>
      <c r="E20" s="144" t="n"/>
      <c r="F20" s="145" t="n"/>
      <c r="G20" s="145" t="n"/>
      <c r="H20" s="145" t="n"/>
      <c r="I20" s="145" t="n"/>
      <c r="J20" s="145" t="n"/>
      <c r="K20" s="146" t="n"/>
      <c r="L20" s="144" t="n"/>
      <c r="M20" s="145" t="n"/>
      <c r="N20" s="145" t="n"/>
      <c r="O20" s="145" t="n"/>
      <c r="P20" s="145" t="n"/>
      <c r="Q20" s="145" t="n"/>
      <c r="R20" s="145" t="n"/>
      <c r="S20" s="145" t="n"/>
      <c r="T20" s="145" t="n"/>
      <c r="U20" s="145" t="n"/>
      <c r="V20" s="145" t="n"/>
      <c r="W20" s="145" t="n"/>
      <c r="X20" s="145" t="n"/>
      <c r="Y20" s="145" t="n"/>
      <c r="Z20" s="145" t="n"/>
      <c r="AA20" s="145" t="n"/>
      <c r="AB20" s="145" t="n"/>
      <c r="AC20" s="145" t="n"/>
      <c r="AD20" s="145" t="n"/>
      <c r="AE20" s="145" t="n"/>
      <c r="AF20" s="145" t="n"/>
      <c r="AG20" s="145" t="n"/>
      <c r="AH20" s="145" t="n"/>
      <c r="AI20" s="145" t="n"/>
      <c r="AJ20" s="145" t="n"/>
      <c r="AK20" s="145" t="n"/>
      <c r="AL20" s="145" t="n"/>
      <c r="AM20" s="145" t="n"/>
      <c r="AN20" s="145" t="n"/>
      <c r="AO20" s="145" t="n"/>
      <c r="AP20" s="145" t="n"/>
      <c r="AQ20" s="145" t="n"/>
      <c r="AR20" s="145" t="n"/>
      <c r="AS20" s="145" t="n"/>
      <c r="AT20" s="146"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41" t="n"/>
      <c r="BV20" s="142" t="n"/>
      <c r="BW20" s="141" t="n"/>
      <c r="CG20" s="142" t="n"/>
      <c r="DU20" s="142" t="n"/>
      <c r="DV20" s="2" t="n"/>
      <c r="DW20" s="2" t="n"/>
      <c r="DX20" s="2" t="n"/>
      <c r="DY20" s="2" t="n"/>
      <c r="DZ20" s="2" t="n"/>
      <c r="EA20" s="2" t="n"/>
      <c r="EB20" s="2" t="n"/>
      <c r="EC20" s="2" t="n"/>
    </row>
    <row r="21" ht="6.75" customHeight="1" s="118">
      <c r="A21" s="2" t="n"/>
      <c r="B21" s="2" t="n"/>
      <c r="C21" s="2" t="n"/>
      <c r="D21" s="2" t="n"/>
      <c r="E21" s="150" t="inlineStr">
        <is>
          <t>生年月日</t>
        </is>
      </c>
      <c r="F21" s="138" t="n"/>
      <c r="G21" s="138" t="n"/>
      <c r="H21" s="138" t="n"/>
      <c r="I21" s="138" t="n"/>
      <c r="J21" s="138" t="n"/>
      <c r="K21" s="139" t="n"/>
      <c r="L21" s="152" t="inlineStr">
        <is>
          <t>昭和 ・ 平成</t>
        </is>
      </c>
      <c r="M21" s="138" t="n"/>
      <c r="N21" s="138" t="n"/>
      <c r="O21" s="138" t="n"/>
      <c r="P21" s="138" t="n"/>
      <c r="Q21" s="138" t="n"/>
      <c r="R21" s="138" t="n"/>
      <c r="S21" s="138" t="n"/>
      <c r="T21" s="138" t="n"/>
      <c r="U21" s="138" t="n"/>
      <c r="V21" s="153">
        <f>計算!$D$7</f>
        <v/>
      </c>
      <c r="W21" s="138" t="n"/>
      <c r="X21" s="154" t="inlineStr">
        <is>
          <t>年</t>
        </is>
      </c>
      <c r="Y21" s="138" t="n"/>
      <c r="Z21" s="153">
        <f>計算!$E$7</f>
        <v/>
      </c>
      <c r="AA21" s="138" t="n"/>
      <c r="AB21" s="138" t="n"/>
      <c r="AC21" s="154" t="inlineStr">
        <is>
          <t>月</t>
        </is>
      </c>
      <c r="AD21" s="138" t="n"/>
      <c r="AE21" s="153">
        <f>計算!$F$7</f>
        <v/>
      </c>
      <c r="AF21" s="138" t="n"/>
      <c r="AG21" s="138" t="n"/>
      <c r="AH21" s="154" t="inlineStr">
        <is>
          <t>日　生 （満</t>
        </is>
      </c>
      <c r="AI21" s="138" t="n"/>
      <c r="AJ21" s="138" t="n"/>
      <c r="AK21" s="138" t="n"/>
      <c r="AL21" s="138" t="n"/>
      <c r="AM21" s="138" t="n"/>
      <c r="AN21" s="138" t="n"/>
      <c r="AO21" s="138" t="n"/>
      <c r="AP21" s="155">
        <f>計算!$G$7</f>
        <v/>
      </c>
      <c r="AQ21" s="138" t="n"/>
      <c r="AR21" s="156" t="inlineStr">
        <is>
          <t>歳）</t>
        </is>
      </c>
      <c r="AS21" s="138" t="n"/>
      <c r="AT21" s="139"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41" t="n"/>
      <c r="BV21" s="142" t="n"/>
      <c r="BW21" s="147">
        <f>計算!$U$7</f>
        <v/>
      </c>
      <c r="CG21" s="142" t="n"/>
      <c r="CH21" s="148">
        <f>計算!$V$7</f>
        <v/>
      </c>
      <c r="DU21" s="142" t="n"/>
      <c r="DV21" s="2" t="n"/>
      <c r="DW21" s="2" t="n"/>
      <c r="DX21" s="2" t="n"/>
      <c r="DY21" s="2" t="n"/>
      <c r="DZ21" s="2" t="n"/>
      <c r="EA21" s="2" t="n"/>
      <c r="EB21" s="2" t="n"/>
      <c r="EC21" s="2" t="n"/>
    </row>
    <row r="22" ht="6.75" customHeight="1" s="118">
      <c r="A22" s="2" t="n"/>
      <c r="B22" s="2" t="n"/>
      <c r="C22" s="2" t="n"/>
      <c r="D22" s="2" t="n"/>
      <c r="E22" s="141" t="n"/>
      <c r="K22" s="142" t="n"/>
      <c r="L22" s="141" t="n"/>
      <c r="AT22" s="142"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41" t="n"/>
      <c r="BV22" s="142" t="n"/>
      <c r="BW22" s="141" t="n"/>
      <c r="CG22" s="142" t="n"/>
      <c r="DU22" s="142" t="n"/>
      <c r="DV22" s="2" t="n"/>
      <c r="DW22" s="2" t="n"/>
      <c r="DX22" s="2" t="n"/>
      <c r="DY22" s="2" t="n"/>
      <c r="DZ22" s="2" t="n"/>
      <c r="EA22" s="2" t="n"/>
      <c r="EB22" s="2" t="n"/>
      <c r="EC22" s="2" t="n"/>
    </row>
    <row r="23" ht="6.75" customHeight="1" s="118">
      <c r="A23" s="2" t="n"/>
      <c r="B23" s="2" t="n"/>
      <c r="C23" s="2" t="n"/>
      <c r="D23" s="2" t="n"/>
      <c r="E23" s="141" t="n"/>
      <c r="K23" s="142" t="n"/>
      <c r="L23" s="141" t="n"/>
      <c r="AT23" s="142"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41" t="n"/>
      <c r="BV23" s="142" t="n"/>
      <c r="BW23" s="141" t="n"/>
      <c r="CG23" s="142" t="n"/>
      <c r="DU23" s="142" t="n"/>
      <c r="DV23" s="2" t="n"/>
      <c r="DW23" s="2" t="n"/>
      <c r="DX23" s="2" t="n"/>
      <c r="DY23" s="2" t="n"/>
      <c r="DZ23" s="2" t="n"/>
      <c r="EA23" s="2" t="n"/>
      <c r="EB23" s="2" t="n"/>
      <c r="EC23" s="2" t="n"/>
    </row>
    <row r="24" ht="3.75" customHeight="1" s="118">
      <c r="A24" s="2" t="n"/>
      <c r="B24" s="2" t="n"/>
      <c r="C24" s="2" t="n"/>
      <c r="D24" s="2" t="n"/>
      <c r="E24" s="144" t="n"/>
      <c r="F24" s="145" t="n"/>
      <c r="G24" s="145" t="n"/>
      <c r="H24" s="145" t="n"/>
      <c r="I24" s="145" t="n"/>
      <c r="J24" s="145" t="n"/>
      <c r="K24" s="146" t="n"/>
      <c r="L24" s="144" t="n"/>
      <c r="M24" s="145" t="n"/>
      <c r="N24" s="145" t="n"/>
      <c r="O24" s="145" t="n"/>
      <c r="P24" s="145" t="n"/>
      <c r="Q24" s="145" t="n"/>
      <c r="R24" s="145" t="n"/>
      <c r="S24" s="145" t="n"/>
      <c r="T24" s="145" t="n"/>
      <c r="U24" s="145" t="n"/>
      <c r="X24" s="145" t="n"/>
      <c r="Y24" s="145" t="n"/>
      <c r="AC24" s="145" t="n"/>
      <c r="AD24" s="145" t="n"/>
      <c r="AH24" s="145" t="n"/>
      <c r="AI24" s="145" t="n"/>
      <c r="AJ24" s="145" t="n"/>
      <c r="AK24" s="145" t="n"/>
      <c r="AL24" s="145" t="n"/>
      <c r="AM24" s="145" t="n"/>
      <c r="AN24" s="145" t="n"/>
      <c r="AO24" s="145" t="n"/>
      <c r="AP24" s="145" t="n"/>
      <c r="AQ24" s="145" t="n"/>
      <c r="AR24" s="145" t="n"/>
      <c r="AS24" s="145" t="n"/>
      <c r="AT24" s="146"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41" t="n"/>
      <c r="BV24" s="142" t="n"/>
      <c r="BW24" s="141" t="n"/>
      <c r="CG24" s="142" t="n"/>
      <c r="DU24" s="142" t="n"/>
      <c r="DV24" s="2" t="n"/>
      <c r="DW24" s="2" t="n"/>
      <c r="DX24" s="2" t="n"/>
      <c r="DY24" s="2" t="n"/>
      <c r="DZ24" s="2" t="n"/>
      <c r="EA24" s="2" t="n"/>
      <c r="EB24" s="2" t="n"/>
      <c r="EC24" s="2" t="n"/>
    </row>
    <row r="25" ht="6.75" customHeight="1" s="118">
      <c r="A25" s="2" t="n"/>
      <c r="B25" s="2" t="n"/>
      <c r="C25" s="2" t="n"/>
      <c r="D25" s="2" t="n"/>
      <c r="E25" s="157" t="inlineStr">
        <is>
          <t>ふ り が な</t>
        </is>
      </c>
      <c r="F25" s="138" t="n"/>
      <c r="G25" s="138" t="n"/>
      <c r="H25" s="138" t="n"/>
      <c r="I25" s="138" t="n"/>
      <c r="J25" s="138" t="n"/>
      <c r="K25" s="139" t="n"/>
      <c r="L25" s="158">
        <f>計算!$J$7</f>
        <v/>
      </c>
      <c r="M25" s="138" t="n"/>
      <c r="N25" s="138" t="n"/>
      <c r="O25" s="138" t="n"/>
      <c r="P25" s="138" t="n"/>
      <c r="Q25" s="138" t="n"/>
      <c r="R25" s="138" t="n"/>
      <c r="S25" s="138" t="n"/>
      <c r="T25" s="138" t="n"/>
      <c r="U25" s="138" t="n"/>
      <c r="V25" s="138" t="n"/>
      <c r="W25" s="138" t="n"/>
      <c r="X25" s="138" t="n"/>
      <c r="Y25" s="138" t="n"/>
      <c r="Z25" s="138" t="n"/>
      <c r="AA25" s="138" t="n"/>
      <c r="AB25" s="138" t="n"/>
      <c r="AC25" s="138" t="n"/>
      <c r="AD25" s="138" t="n"/>
      <c r="AE25" s="138" t="n"/>
      <c r="AF25" s="138" t="n"/>
      <c r="AG25" s="138" t="n"/>
      <c r="AH25" s="138" t="n"/>
      <c r="AI25" s="138" t="n"/>
      <c r="AJ25" s="138" t="n"/>
      <c r="AK25" s="138" t="n"/>
      <c r="AL25" s="138" t="n"/>
      <c r="AM25" s="138" t="n"/>
      <c r="AN25" s="138" t="n"/>
      <c r="AO25" s="138" t="n"/>
      <c r="AP25" s="138" t="n"/>
      <c r="AQ25" s="138" t="n"/>
      <c r="AR25" s="138" t="n"/>
      <c r="AS25" s="138" t="n"/>
      <c r="AT25" s="138" t="n"/>
      <c r="AU25" s="138" t="n"/>
      <c r="AV25" s="138" t="n"/>
      <c r="AW25" s="138" t="n"/>
      <c r="AX25" s="138" t="n"/>
      <c r="AY25" s="138" t="n"/>
      <c r="AZ25" s="138" t="n"/>
      <c r="BA25" s="138" t="n"/>
      <c r="BB25" s="138" t="n"/>
      <c r="BC25" s="138" t="n"/>
      <c r="BD25" s="138" t="n"/>
      <c r="BE25" s="138" t="n"/>
      <c r="BF25" s="138" t="n"/>
      <c r="BG25" s="138" t="n"/>
      <c r="BH25" s="138" t="n"/>
      <c r="BI25" s="139" t="n"/>
      <c r="BJ25" s="2" t="n"/>
      <c r="BK25" s="2" t="n"/>
      <c r="BL25" s="2" t="n"/>
      <c r="BM25" s="2" t="n"/>
      <c r="BN25" s="2" t="n"/>
      <c r="BO25" s="2" t="n"/>
      <c r="BP25" s="141" t="n"/>
      <c r="BV25" s="142" t="n"/>
      <c r="BW25" s="159">
        <f>計算!$W$7</f>
        <v/>
      </c>
      <c r="CG25" s="142" t="n"/>
      <c r="CH25" s="148">
        <f>計算!$X$7</f>
        <v/>
      </c>
      <c r="DU25" s="142" t="n"/>
      <c r="DV25" s="2" t="n"/>
      <c r="DW25" s="2" t="n"/>
      <c r="DX25" s="2" t="n"/>
      <c r="DY25" s="2" t="n"/>
      <c r="DZ25" s="2" t="n"/>
      <c r="EA25" s="2" t="n"/>
      <c r="EB25" s="2" t="n"/>
      <c r="EC25" s="2" t="n"/>
    </row>
    <row r="26" ht="6.75" customHeight="1" s="118">
      <c r="A26" s="2" t="n"/>
      <c r="B26" s="2" t="n"/>
      <c r="C26" s="2" t="n"/>
      <c r="D26" s="2" t="n"/>
      <c r="E26" s="141" t="n"/>
      <c r="K26" s="142" t="n"/>
      <c r="BI26" s="142" t="n"/>
      <c r="BJ26" s="2" t="n"/>
      <c r="BK26" s="2" t="n"/>
      <c r="BL26" s="2" t="n"/>
      <c r="BM26" s="2" t="n"/>
      <c r="BN26" s="2" t="n"/>
      <c r="BO26" s="2" t="n"/>
      <c r="BP26" s="141" t="n"/>
      <c r="BV26" s="142" t="n"/>
      <c r="BW26" s="141" t="n"/>
      <c r="CG26" s="142" t="n"/>
      <c r="DU26" s="142" t="n"/>
      <c r="DV26" s="2" t="n"/>
      <c r="DW26" s="2" t="n"/>
      <c r="DX26" s="2" t="n"/>
      <c r="DY26" s="2" t="n"/>
      <c r="DZ26" s="2" t="n"/>
      <c r="EA26" s="2" t="n"/>
      <c r="EB26" s="2" t="n"/>
      <c r="EC26" s="2" t="n"/>
    </row>
    <row r="27" ht="6.75" customHeight="1" s="118">
      <c r="A27" s="2" t="n"/>
      <c r="B27" s="2" t="n"/>
      <c r="C27" s="2" t="n"/>
      <c r="D27" s="2" t="n"/>
      <c r="E27" s="160" t="n"/>
      <c r="F27" s="161" t="n"/>
      <c r="G27" s="161" t="n"/>
      <c r="H27" s="161" t="n"/>
      <c r="I27" s="161" t="n"/>
      <c r="J27" s="161" t="n"/>
      <c r="K27" s="162" t="n"/>
      <c r="L27" s="161" t="n"/>
      <c r="M27" s="161" t="n"/>
      <c r="N27" s="161" t="n"/>
      <c r="O27" s="161" t="n"/>
      <c r="P27" s="161" t="n"/>
      <c r="Q27" s="161" t="n"/>
      <c r="R27" s="161" t="n"/>
      <c r="S27" s="161" t="n"/>
      <c r="T27" s="161" t="n"/>
      <c r="U27" s="161" t="n"/>
      <c r="V27" s="161" t="n"/>
      <c r="W27" s="161" t="n"/>
      <c r="X27" s="161" t="n"/>
      <c r="Y27" s="161" t="n"/>
      <c r="Z27" s="161" t="n"/>
      <c r="AA27" s="161" t="n"/>
      <c r="AB27" s="161" t="n"/>
      <c r="AC27" s="161" t="n"/>
      <c r="AD27" s="161" t="n"/>
      <c r="AE27" s="161" t="n"/>
      <c r="AF27" s="161" t="n"/>
      <c r="AG27" s="161" t="n"/>
      <c r="AH27" s="161" t="n"/>
      <c r="AI27" s="161" t="n"/>
      <c r="AJ27" s="161" t="n"/>
      <c r="AK27" s="161" t="n"/>
      <c r="AL27" s="161" t="n"/>
      <c r="AM27" s="161" t="n"/>
      <c r="AN27" s="161" t="n"/>
      <c r="AO27" s="161" t="n"/>
      <c r="AP27" s="161" t="n"/>
      <c r="AQ27" s="161" t="n"/>
      <c r="AR27" s="161" t="n"/>
      <c r="AS27" s="161" t="n"/>
      <c r="AT27" s="161" t="n"/>
      <c r="AU27" s="161" t="n"/>
      <c r="AV27" s="161" t="n"/>
      <c r="AW27" s="161" t="n"/>
      <c r="AX27" s="161" t="n"/>
      <c r="AY27" s="161" t="n"/>
      <c r="AZ27" s="161" t="n"/>
      <c r="BA27" s="161" t="n"/>
      <c r="BB27" s="161" t="n"/>
      <c r="BC27" s="161" t="n"/>
      <c r="BD27" s="161" t="n"/>
      <c r="BE27" s="161" t="n"/>
      <c r="BF27" s="161" t="n"/>
      <c r="BG27" s="161" t="n"/>
      <c r="BH27" s="161" t="n"/>
      <c r="BI27" s="162" t="n"/>
      <c r="BJ27" s="2" t="n"/>
      <c r="BK27" s="2" t="n"/>
      <c r="BL27" s="2" t="n"/>
      <c r="BM27" s="2" t="n"/>
      <c r="BN27" s="2" t="n"/>
      <c r="BO27" s="2" t="n"/>
      <c r="BP27" s="141" t="n"/>
      <c r="BV27" s="142" t="n"/>
      <c r="BW27" s="141" t="n"/>
      <c r="CG27" s="142" t="n"/>
      <c r="DU27" s="142" t="n"/>
      <c r="DV27" s="2" t="n"/>
      <c r="DW27" s="2" t="n"/>
      <c r="DX27" s="2" t="n"/>
      <c r="DY27" s="2" t="n"/>
      <c r="DZ27" s="2" t="n"/>
      <c r="EA27" s="2" t="n"/>
      <c r="EB27" s="2" t="n"/>
      <c r="EC27" s="2" t="n"/>
    </row>
    <row r="28" ht="6.75" customHeight="1" s="118">
      <c r="A28" s="2" t="n"/>
      <c r="B28" s="2" t="n"/>
      <c r="C28" s="2" t="n"/>
      <c r="D28" s="2" t="n"/>
      <c r="E28" s="163" t="inlineStr">
        <is>
          <t>現住所</t>
        </is>
      </c>
      <c r="F28" s="164" t="n"/>
      <c r="G28" s="164" t="n"/>
      <c r="H28" s="164" t="n"/>
      <c r="I28" s="164" t="n"/>
      <c r="J28" s="164" t="n"/>
      <c r="K28" s="165" t="n"/>
      <c r="L28" s="107" t="inlineStr">
        <is>
          <t>〒</t>
        </is>
      </c>
      <c r="M28" s="164" t="n"/>
      <c r="N28" s="164" t="n"/>
      <c r="O28" s="164" t="n"/>
      <c r="P28" s="166">
        <f>計算!$H$7</f>
        <v/>
      </c>
      <c r="Q28" s="164" t="n"/>
      <c r="R28" s="164" t="n"/>
      <c r="S28" s="164" t="n"/>
      <c r="T28" s="164" t="n"/>
      <c r="U28" s="164" t="n"/>
      <c r="V28" s="164" t="n"/>
      <c r="W28" s="164" t="n"/>
      <c r="X28" s="164" t="n"/>
      <c r="Y28" s="164" t="n"/>
      <c r="Z28" s="164" t="n"/>
      <c r="AA28" s="164" t="n"/>
      <c r="AB28" s="164" t="n"/>
      <c r="AC28" s="164" t="n"/>
      <c r="AD28" s="164" t="n"/>
      <c r="AE28" s="164" t="n"/>
      <c r="AF28" s="164" t="n"/>
      <c r="AG28" s="164" t="n"/>
      <c r="AH28" s="164" t="n"/>
      <c r="AI28" s="164" t="n"/>
      <c r="AJ28" s="164"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41" t="n"/>
      <c r="BV28" s="142" t="n"/>
      <c r="BW28" s="141" t="n"/>
      <c r="CG28" s="142" t="n"/>
      <c r="DU28" s="142" t="n"/>
      <c r="DV28" s="2" t="n"/>
      <c r="DW28" s="2" t="n"/>
      <c r="DX28" s="2" t="n"/>
      <c r="DY28" s="2" t="n"/>
      <c r="DZ28" s="2" t="n"/>
      <c r="EA28" s="2" t="n"/>
      <c r="EB28" s="2" t="n"/>
      <c r="EC28" s="2" t="n"/>
    </row>
    <row r="29" ht="4.5" customHeight="1" s="118">
      <c r="A29" s="2" t="n"/>
      <c r="B29" s="2" t="n"/>
      <c r="C29" s="2" t="n"/>
      <c r="D29" s="2" t="n"/>
      <c r="E29" s="141" t="n"/>
      <c r="K29" s="142" t="n"/>
      <c r="L29" s="141"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4" t="n"/>
      <c r="BQ29" s="145" t="n"/>
      <c r="BR29" s="145" t="n"/>
      <c r="BS29" s="145" t="n"/>
      <c r="BT29" s="145" t="n"/>
      <c r="BU29" s="145" t="n"/>
      <c r="BV29" s="146" t="n"/>
      <c r="BW29" s="144" t="n"/>
      <c r="BX29" s="145" t="n"/>
      <c r="BY29" s="145" t="n"/>
      <c r="BZ29" s="145" t="n"/>
      <c r="CA29" s="145" t="n"/>
      <c r="CB29" s="145" t="n"/>
      <c r="CC29" s="145" t="n"/>
      <c r="CD29" s="145" t="n"/>
      <c r="CE29" s="145" t="n"/>
      <c r="CF29" s="145" t="n"/>
      <c r="CG29" s="146" t="n"/>
      <c r="DU29" s="142" t="n"/>
      <c r="DV29" s="2" t="n"/>
      <c r="DW29" s="2" t="n"/>
      <c r="DX29" s="2" t="n"/>
      <c r="DY29" s="2" t="n"/>
      <c r="DZ29" s="2" t="n"/>
      <c r="EA29" s="2" t="n"/>
      <c r="EB29" s="2" t="n"/>
      <c r="EC29" s="2" t="n"/>
    </row>
    <row r="30" ht="6.75" customHeight="1" s="118">
      <c r="A30" s="2" t="n"/>
      <c r="B30" s="2" t="n"/>
      <c r="C30" s="2" t="n"/>
      <c r="D30" s="2" t="n"/>
      <c r="E30" s="141" t="n"/>
      <c r="K30" s="142" t="n"/>
      <c r="L30" s="141"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7" t="inlineStr">
        <is>
          <t>校内外の諸活動</t>
        </is>
      </c>
      <c r="BQ30" s="138" t="n"/>
      <c r="BR30" s="138" t="n"/>
      <c r="BS30" s="138" t="n"/>
      <c r="BT30" s="138" t="n"/>
      <c r="BU30" s="138" t="n"/>
      <c r="BV30" s="139" t="n"/>
      <c r="BW30" s="168">
        <f>計算!$Y$7</f>
        <v/>
      </c>
      <c r="BX30" s="138" t="n"/>
      <c r="BY30" s="138" t="n"/>
      <c r="BZ30" s="138" t="n"/>
      <c r="CA30" s="138" t="n"/>
      <c r="CB30" s="138" t="n"/>
      <c r="CC30" s="138" t="n"/>
      <c r="CD30" s="138" t="n"/>
      <c r="CE30" s="138" t="n"/>
      <c r="CF30" s="138" t="n"/>
      <c r="CG30" s="138" t="n"/>
      <c r="CH30" s="138" t="n"/>
      <c r="CI30" s="138" t="n"/>
      <c r="CJ30" s="138" t="n"/>
      <c r="CK30" s="138" t="n"/>
      <c r="CL30" s="138" t="n"/>
      <c r="CM30" s="138" t="n"/>
      <c r="CN30" s="138" t="n"/>
      <c r="CO30" s="138" t="n"/>
      <c r="CP30" s="138" t="n"/>
      <c r="CQ30" s="138" t="n"/>
      <c r="CR30" s="138" t="n"/>
      <c r="CS30" s="138" t="n"/>
      <c r="CT30" s="138" t="n"/>
      <c r="CU30" s="138" t="n"/>
      <c r="CV30" s="138" t="n"/>
      <c r="CW30" s="138" t="n"/>
      <c r="CX30" s="138" t="n"/>
      <c r="CY30" s="138" t="n"/>
      <c r="CZ30" s="138" t="n"/>
      <c r="DA30" s="138" t="n"/>
      <c r="DB30" s="138" t="n"/>
      <c r="DC30" s="138" t="n"/>
      <c r="DD30" s="138" t="n"/>
      <c r="DE30" s="138" t="n"/>
      <c r="DF30" s="138" t="n"/>
      <c r="DG30" s="138" t="n"/>
      <c r="DH30" s="138" t="n"/>
      <c r="DI30" s="138" t="n"/>
      <c r="DJ30" s="138" t="n"/>
      <c r="DK30" s="138" t="n"/>
      <c r="DL30" s="138" t="n"/>
      <c r="DM30" s="138" t="n"/>
      <c r="DN30" s="138" t="n"/>
      <c r="DO30" s="138" t="n"/>
      <c r="DP30" s="138" t="n"/>
      <c r="DQ30" s="138" t="n"/>
      <c r="DR30" s="138" t="n"/>
      <c r="DS30" s="138" t="n"/>
      <c r="DT30" s="138" t="n"/>
      <c r="DU30" s="139" t="n"/>
      <c r="DV30" s="7" t="n"/>
      <c r="DW30" s="2" t="n"/>
      <c r="DX30" s="2" t="n"/>
      <c r="DY30" s="2" t="n"/>
      <c r="DZ30" s="2" t="n"/>
      <c r="EA30" s="2" t="n"/>
      <c r="EB30" s="2" t="n"/>
      <c r="EC30" s="2" t="n"/>
    </row>
    <row r="31" ht="6.75" customHeight="1" s="118">
      <c r="A31" s="2" t="n"/>
      <c r="B31" s="2" t="n"/>
      <c r="C31" s="2" t="n"/>
      <c r="D31" s="2" t="n"/>
      <c r="E31" s="141" t="n"/>
      <c r="K31" s="142" t="n"/>
      <c r="L31" s="169">
        <f>計算!$I$7</f>
        <v/>
      </c>
      <c r="BI31" s="142" t="n"/>
      <c r="BJ31" s="2" t="n"/>
      <c r="BK31" s="2" t="n"/>
      <c r="BL31" s="2" t="n"/>
      <c r="BM31" s="2" t="n"/>
      <c r="BN31" s="2" t="n"/>
      <c r="BO31" s="2" t="n"/>
      <c r="BP31" s="141" t="n"/>
      <c r="BV31" s="142" t="n"/>
      <c r="DU31" s="142" t="n"/>
      <c r="DV31" s="7" t="n"/>
      <c r="DW31" s="2" t="n"/>
      <c r="DX31" s="2" t="n"/>
      <c r="DY31" s="2" t="n"/>
      <c r="DZ31" s="2" t="n"/>
      <c r="EA31" s="2" t="n"/>
      <c r="EB31" s="2" t="n"/>
      <c r="EC31" s="2" t="n"/>
    </row>
    <row r="32" ht="6.75" customHeight="1" s="118">
      <c r="A32" s="2" t="n"/>
      <c r="B32" s="2" t="n"/>
      <c r="C32" s="2" t="n"/>
      <c r="D32" s="2" t="n"/>
      <c r="E32" s="141" t="n"/>
      <c r="K32" s="142" t="n"/>
      <c r="L32" s="141" t="n"/>
      <c r="BI32" s="142" t="n"/>
      <c r="BJ32" s="2" t="n"/>
      <c r="BK32" s="2" t="n"/>
      <c r="BL32" s="2" t="n"/>
      <c r="BM32" s="2" t="n"/>
      <c r="BN32" s="2" t="n"/>
      <c r="BO32" s="2" t="n"/>
      <c r="BP32" s="141" t="n"/>
      <c r="BV32" s="142" t="n"/>
      <c r="DU32" s="142" t="n"/>
      <c r="DV32" s="7" t="n"/>
      <c r="DW32" s="2" t="n"/>
      <c r="DX32" s="2" t="n"/>
      <c r="DY32" s="2" t="n"/>
      <c r="DZ32" s="2" t="n"/>
      <c r="EA32" s="2" t="n"/>
      <c r="EB32" s="2" t="n"/>
      <c r="EC32" s="2" t="n"/>
    </row>
    <row r="33" ht="6.75" customHeight="1" s="118">
      <c r="A33" s="2" t="n"/>
      <c r="B33" s="2" t="n"/>
      <c r="C33" s="2" t="n"/>
      <c r="D33" s="2" t="n"/>
      <c r="E33" s="144" t="n"/>
      <c r="F33" s="145" t="n"/>
      <c r="G33" s="145" t="n"/>
      <c r="H33" s="145" t="n"/>
      <c r="I33" s="145" t="n"/>
      <c r="J33" s="145" t="n"/>
      <c r="K33" s="146" t="n"/>
      <c r="L33" s="144" t="n"/>
      <c r="M33" s="145" t="n"/>
      <c r="N33" s="145" t="n"/>
      <c r="O33" s="145" t="n"/>
      <c r="P33" s="145" t="n"/>
      <c r="Q33" s="145" t="n"/>
      <c r="R33" s="145" t="n"/>
      <c r="S33" s="145" t="n"/>
      <c r="T33" s="145" t="n"/>
      <c r="U33" s="145" t="n"/>
      <c r="V33" s="145" t="n"/>
      <c r="W33" s="145" t="n"/>
      <c r="X33" s="145" t="n"/>
      <c r="Y33" s="145" t="n"/>
      <c r="Z33" s="145" t="n"/>
      <c r="AA33" s="145" t="n"/>
      <c r="AB33" s="145" t="n"/>
      <c r="AC33" s="145" t="n"/>
      <c r="AD33" s="145" t="n"/>
      <c r="AE33" s="145" t="n"/>
      <c r="AF33" s="145" t="n"/>
      <c r="AG33" s="145" t="n"/>
      <c r="AH33" s="145" t="n"/>
      <c r="AI33" s="145" t="n"/>
      <c r="AJ33" s="145" t="n"/>
      <c r="AK33" s="145" t="n"/>
      <c r="AL33" s="145" t="n"/>
      <c r="AM33" s="145" t="n"/>
      <c r="AN33" s="145" t="n"/>
      <c r="AO33" s="145" t="n"/>
      <c r="AP33" s="145" t="n"/>
      <c r="AQ33" s="145" t="n"/>
      <c r="AR33" s="145" t="n"/>
      <c r="AS33" s="145" t="n"/>
      <c r="AT33" s="145" t="n"/>
      <c r="AU33" s="145" t="n"/>
      <c r="AV33" s="145" t="n"/>
      <c r="AW33" s="145" t="n"/>
      <c r="AX33" s="145" t="n"/>
      <c r="AY33" s="145" t="n"/>
      <c r="AZ33" s="145" t="n"/>
      <c r="BA33" s="145" t="n"/>
      <c r="BB33" s="145" t="n"/>
      <c r="BC33" s="145" t="n"/>
      <c r="BD33" s="145" t="n"/>
      <c r="BE33" s="145" t="n"/>
      <c r="BF33" s="145" t="n"/>
      <c r="BG33" s="145" t="n"/>
      <c r="BH33" s="145" t="n"/>
      <c r="BI33" s="146" t="n"/>
      <c r="BJ33" s="2" t="n"/>
      <c r="BK33" s="2" t="n"/>
      <c r="BL33" s="2" t="n"/>
      <c r="BM33" s="2" t="n"/>
      <c r="BN33" s="2" t="n"/>
      <c r="BO33" s="2" t="n"/>
      <c r="BP33" s="141" t="n"/>
      <c r="BV33" s="142" t="n"/>
      <c r="DU33" s="142" t="n"/>
      <c r="DV33" s="7" t="n"/>
      <c r="DW33" s="2" t="n"/>
      <c r="DX33" s="2" t="n"/>
      <c r="DY33" s="2" t="n"/>
      <c r="DZ33" s="2" t="n"/>
      <c r="EA33" s="2" t="n"/>
      <c r="EB33" s="2" t="n"/>
      <c r="EC33" s="2" t="n"/>
    </row>
    <row r="34" ht="6.75" customHeight="1" s="118">
      <c r="A34" s="2" t="n"/>
      <c r="B34" s="2" t="n"/>
      <c r="C34" s="2" t="n"/>
      <c r="D34" s="2" t="n"/>
      <c r="E34" s="157" t="inlineStr">
        <is>
          <t>ふ り が な</t>
        </is>
      </c>
      <c r="F34" s="138" t="n"/>
      <c r="G34" s="138" t="n"/>
      <c r="H34" s="138" t="n"/>
      <c r="I34" s="138" t="n"/>
      <c r="J34" s="138" t="n"/>
      <c r="K34" s="139" t="n"/>
      <c r="L34" s="158">
        <f>計算!$M$7</f>
        <v/>
      </c>
      <c r="M34" s="138" t="n"/>
      <c r="N34" s="138" t="n"/>
      <c r="O34" s="138" t="n"/>
      <c r="P34" s="138" t="n"/>
      <c r="Q34" s="138" t="n"/>
      <c r="R34" s="138" t="n"/>
      <c r="S34" s="138" t="n"/>
      <c r="T34" s="138" t="n"/>
      <c r="U34" s="138" t="n"/>
      <c r="V34" s="138" t="n"/>
      <c r="W34" s="138" t="n"/>
      <c r="X34" s="138" t="n"/>
      <c r="Y34" s="138" t="n"/>
      <c r="Z34" s="138" t="n"/>
      <c r="AA34" s="138" t="n"/>
      <c r="AB34" s="138" t="n"/>
      <c r="AC34" s="138" t="n"/>
      <c r="AD34" s="138" t="n"/>
      <c r="AE34" s="138" t="n"/>
      <c r="AF34" s="138" t="n"/>
      <c r="AG34" s="138" t="n"/>
      <c r="AH34" s="138" t="n"/>
      <c r="AI34" s="138" t="n"/>
      <c r="AJ34" s="138" t="n"/>
      <c r="AK34" s="138" t="n"/>
      <c r="AL34" s="138" t="n"/>
      <c r="AM34" s="138" t="n"/>
      <c r="AN34" s="138" t="n"/>
      <c r="AO34" s="138" t="n"/>
      <c r="AP34" s="138" t="n"/>
      <c r="AQ34" s="138" t="n"/>
      <c r="AR34" s="138" t="n"/>
      <c r="AS34" s="138" t="n"/>
      <c r="AT34" s="138" t="n"/>
      <c r="AU34" s="138" t="n"/>
      <c r="AV34" s="138" t="n"/>
      <c r="AW34" s="138" t="n"/>
      <c r="AX34" s="138" t="n"/>
      <c r="AY34" s="138" t="n"/>
      <c r="AZ34" s="138" t="n"/>
      <c r="BA34" s="138" t="n"/>
      <c r="BB34" s="138" t="n"/>
      <c r="BC34" s="138" t="n"/>
      <c r="BD34" s="138" t="n"/>
      <c r="BE34" s="138" t="n"/>
      <c r="BF34" s="138" t="n"/>
      <c r="BG34" s="138" t="n"/>
      <c r="BH34" s="138" t="n"/>
      <c r="BI34" s="139" t="n"/>
      <c r="BJ34" s="2" t="n"/>
      <c r="BK34" s="2" t="n"/>
      <c r="BL34" s="2" t="n"/>
      <c r="BM34" s="2" t="n"/>
      <c r="BN34" s="2" t="n"/>
      <c r="BO34" s="2" t="n"/>
      <c r="BP34" s="141" t="n"/>
      <c r="BV34" s="142" t="n"/>
      <c r="DU34" s="142" t="n"/>
      <c r="DV34" s="7" t="n"/>
      <c r="DW34" s="2" t="n"/>
      <c r="DX34" s="2" t="n"/>
      <c r="DY34" s="2" t="n"/>
      <c r="DZ34" s="2" t="n"/>
      <c r="EA34" s="2" t="n"/>
      <c r="EB34" s="2" t="n"/>
      <c r="EC34" s="2" t="n"/>
    </row>
    <row r="35" ht="6.75" customHeight="1" s="118">
      <c r="A35" s="2" t="n"/>
      <c r="B35" s="2" t="n"/>
      <c r="C35" s="2" t="n"/>
      <c r="D35" s="2" t="n"/>
      <c r="E35" s="141" t="n"/>
      <c r="K35" s="142" t="n"/>
      <c r="BI35" s="142" t="n"/>
      <c r="BJ35" s="2" t="n"/>
      <c r="BK35" s="2" t="n"/>
      <c r="BL35" s="2" t="n"/>
      <c r="BM35" s="2" t="n"/>
      <c r="BN35" s="2" t="n"/>
      <c r="BO35" s="2" t="n"/>
      <c r="BP35" s="141" t="n"/>
      <c r="BV35" s="142" t="n"/>
      <c r="DU35" s="142" t="n"/>
      <c r="DV35" s="7" t="n"/>
      <c r="DW35" s="2" t="n"/>
      <c r="DX35" s="2" t="n"/>
      <c r="DY35" s="2" t="n"/>
      <c r="DZ35" s="2" t="n"/>
      <c r="EA35" s="2" t="n"/>
      <c r="EB35" s="2" t="n"/>
      <c r="EC35" s="2" t="n"/>
    </row>
    <row r="36" ht="6.75" customHeight="1" s="118">
      <c r="A36" s="2" t="n"/>
      <c r="B36" s="2" t="n"/>
      <c r="C36" s="2" t="n"/>
      <c r="D36" s="2" t="n"/>
      <c r="E36" s="160" t="n"/>
      <c r="F36" s="161" t="n"/>
      <c r="G36" s="161" t="n"/>
      <c r="H36" s="161" t="n"/>
      <c r="I36" s="161" t="n"/>
      <c r="J36" s="161" t="n"/>
      <c r="K36" s="162" t="n"/>
      <c r="L36" s="161" t="n"/>
      <c r="M36" s="161" t="n"/>
      <c r="N36" s="161" t="n"/>
      <c r="O36" s="161" t="n"/>
      <c r="P36" s="161" t="n"/>
      <c r="Q36" s="161" t="n"/>
      <c r="R36" s="161" t="n"/>
      <c r="S36" s="161" t="n"/>
      <c r="T36" s="161" t="n"/>
      <c r="U36" s="161" t="n"/>
      <c r="V36" s="161" t="n"/>
      <c r="W36" s="161" t="n"/>
      <c r="X36" s="161" t="n"/>
      <c r="Y36" s="161" t="n"/>
      <c r="Z36" s="161" t="n"/>
      <c r="AA36" s="161" t="n"/>
      <c r="AB36" s="161" t="n"/>
      <c r="AC36" s="161" t="n"/>
      <c r="AD36" s="161" t="n"/>
      <c r="AE36" s="161" t="n"/>
      <c r="AF36" s="161" t="n"/>
      <c r="AG36" s="161" t="n"/>
      <c r="AH36" s="161" t="n"/>
      <c r="AI36" s="161" t="n"/>
      <c r="AJ36" s="161" t="n"/>
      <c r="AK36" s="161" t="n"/>
      <c r="AL36" s="161" t="n"/>
      <c r="AM36" s="161" t="n"/>
      <c r="AN36" s="161" t="n"/>
      <c r="AO36" s="161" t="n"/>
      <c r="AP36" s="161" t="n"/>
      <c r="AQ36" s="161" t="n"/>
      <c r="AR36" s="161" t="n"/>
      <c r="AS36" s="161" t="n"/>
      <c r="AT36" s="161" t="n"/>
      <c r="AU36" s="161" t="n"/>
      <c r="AV36" s="161" t="n"/>
      <c r="AW36" s="161" t="n"/>
      <c r="AX36" s="161" t="n"/>
      <c r="AY36" s="161" t="n"/>
      <c r="AZ36" s="161" t="n"/>
      <c r="BA36" s="161" t="n"/>
      <c r="BB36" s="161" t="n"/>
      <c r="BC36" s="161" t="n"/>
      <c r="BD36" s="161" t="n"/>
      <c r="BE36" s="161" t="n"/>
      <c r="BF36" s="161" t="n"/>
      <c r="BG36" s="161" t="n"/>
      <c r="BH36" s="161" t="n"/>
      <c r="BI36" s="162" t="n"/>
      <c r="BJ36" s="2" t="n"/>
      <c r="BK36" s="2" t="n"/>
      <c r="BL36" s="2" t="n"/>
      <c r="BM36" s="2" t="n"/>
      <c r="BN36" s="2" t="n"/>
      <c r="BO36" s="2" t="n"/>
      <c r="BP36" s="141" t="n"/>
      <c r="BV36" s="142" t="n"/>
      <c r="DU36" s="142" t="n"/>
      <c r="DV36" s="7" t="n"/>
      <c r="DW36" s="2" t="n"/>
      <c r="DX36" s="2" t="n"/>
      <c r="DY36" s="2" t="n"/>
      <c r="DZ36" s="2" t="n"/>
      <c r="EA36" s="2" t="n"/>
      <c r="EB36" s="2" t="n"/>
      <c r="EC36" s="2" t="n"/>
    </row>
    <row r="37" ht="6.75" customHeight="1" s="118">
      <c r="A37" s="2" t="n"/>
      <c r="B37" s="2" t="n"/>
      <c r="C37" s="2" t="n"/>
      <c r="D37" s="2" t="n"/>
      <c r="E37" s="163" t="inlineStr">
        <is>
          <t>連絡先</t>
        </is>
      </c>
      <c r="F37" s="164" t="n"/>
      <c r="G37" s="164" t="n"/>
      <c r="H37" s="164" t="n"/>
      <c r="I37" s="164" t="n"/>
      <c r="J37" s="164" t="n"/>
      <c r="K37" s="165" t="n"/>
      <c r="L37" s="107" t="inlineStr">
        <is>
          <t>〒</t>
        </is>
      </c>
      <c r="M37" s="164" t="n"/>
      <c r="N37" s="164" t="n"/>
      <c r="O37" s="164" t="n"/>
      <c r="P37" s="170">
        <f>計算!$K$7</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41" t="n"/>
      <c r="BV37" s="142" t="n"/>
      <c r="DU37" s="142" t="n"/>
      <c r="DV37" s="7" t="n"/>
      <c r="DW37" s="2" t="n"/>
      <c r="DX37" s="2" t="n"/>
      <c r="DY37" s="2" t="n"/>
      <c r="DZ37" s="2" t="n"/>
      <c r="EA37" s="2" t="n"/>
      <c r="EB37" s="2" t="n"/>
      <c r="EC37" s="2" t="n"/>
    </row>
    <row r="38" ht="6.75" customHeight="1" s="118">
      <c r="A38" s="2" t="n"/>
      <c r="B38" s="2" t="n"/>
      <c r="C38" s="2" t="n"/>
      <c r="D38" s="2" t="n"/>
      <c r="E38" s="141" t="n"/>
      <c r="K38" s="142" t="n"/>
      <c r="L38" s="141"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41" t="n"/>
      <c r="BV38" s="142" t="n"/>
      <c r="DU38" s="142" t="n"/>
      <c r="DV38" s="7" t="n"/>
      <c r="DW38" s="2" t="n"/>
      <c r="DX38" s="2" t="n"/>
      <c r="DY38" s="2" t="n"/>
      <c r="DZ38" s="2" t="n"/>
      <c r="EA38" s="2" t="n"/>
      <c r="EB38" s="2" t="n"/>
      <c r="EC38" s="2" t="n"/>
    </row>
    <row r="39" ht="6.75" customHeight="1" s="118">
      <c r="A39" s="2" t="n"/>
      <c r="B39" s="2" t="n"/>
      <c r="C39" s="2" t="n"/>
      <c r="D39" s="2" t="n"/>
      <c r="E39" s="141" t="n"/>
      <c r="K39" s="142" t="n"/>
      <c r="L39" s="141"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41" t="n"/>
      <c r="BV39" s="142" t="n"/>
      <c r="DU39" s="142" t="n"/>
      <c r="DV39" s="7" t="n"/>
      <c r="DW39" s="2" t="n"/>
      <c r="DX39" s="2" t="n"/>
      <c r="DY39" s="2" t="n"/>
      <c r="DZ39" s="2" t="n"/>
      <c r="EA39" s="2" t="n"/>
      <c r="EB39" s="2" t="n"/>
      <c r="EC39" s="2" t="n"/>
    </row>
    <row r="40" ht="6.75" customHeight="1" s="118">
      <c r="A40" s="2" t="n"/>
      <c r="B40" s="2" t="n"/>
      <c r="C40" s="2" t="n"/>
      <c r="D40" s="2" t="n"/>
      <c r="E40" s="141" t="n"/>
      <c r="K40" s="142" t="n"/>
      <c r="L40" s="171">
        <f>計算!$L$7</f>
        <v/>
      </c>
      <c r="BI40" s="142" t="n"/>
      <c r="BJ40" s="2" t="n"/>
      <c r="BK40" s="2" t="n"/>
      <c r="BL40" s="2" t="n"/>
      <c r="BM40" s="2" t="n"/>
      <c r="BN40" s="2" t="n"/>
      <c r="BO40" s="2" t="n"/>
      <c r="BP40" s="141" t="n"/>
      <c r="BV40" s="142" t="n"/>
      <c r="DU40" s="142" t="n"/>
      <c r="DV40" s="7" t="n"/>
      <c r="DW40" s="2" t="n"/>
      <c r="DX40" s="2" t="n"/>
      <c r="DY40" s="2" t="n"/>
      <c r="DZ40" s="2" t="n"/>
      <c r="EA40" s="2" t="n"/>
      <c r="EB40" s="2" t="n"/>
      <c r="EC40" s="2" t="n"/>
    </row>
    <row r="41" ht="6.75" customHeight="1" s="118">
      <c r="A41" s="2" t="n"/>
      <c r="B41" s="2" t="n"/>
      <c r="C41" s="2" t="n"/>
      <c r="D41" s="2" t="n"/>
      <c r="E41" s="144" t="n"/>
      <c r="F41" s="145" t="n"/>
      <c r="G41" s="145" t="n"/>
      <c r="H41" s="145" t="n"/>
      <c r="I41" s="145" t="n"/>
      <c r="J41" s="145" t="n"/>
      <c r="K41" s="146" t="n"/>
      <c r="L41" s="145" t="n"/>
      <c r="M41" s="145" t="n"/>
      <c r="N41" s="145" t="n"/>
      <c r="O41" s="145" t="n"/>
      <c r="P41" s="145" t="n"/>
      <c r="Q41" s="145" t="n"/>
      <c r="R41" s="145" t="n"/>
      <c r="S41" s="145" t="n"/>
      <c r="T41" s="145" t="n"/>
      <c r="U41" s="145" t="n"/>
      <c r="V41" s="145" t="n"/>
      <c r="W41" s="145" t="n"/>
      <c r="X41" s="145" t="n"/>
      <c r="Y41" s="145" t="n"/>
      <c r="Z41" s="145" t="n"/>
      <c r="AA41" s="145" t="n"/>
      <c r="AB41" s="145" t="n"/>
      <c r="AC41" s="145" t="n"/>
      <c r="AD41" s="145" t="n"/>
      <c r="AE41" s="145" t="n"/>
      <c r="AF41" s="145" t="n"/>
      <c r="AG41" s="145" t="n"/>
      <c r="AH41" s="145" t="n"/>
      <c r="AI41" s="145" t="n"/>
      <c r="AJ41" s="145" t="n"/>
      <c r="AK41" s="145" t="n"/>
      <c r="AL41" s="145" t="n"/>
      <c r="AM41" s="145" t="n"/>
      <c r="AN41" s="145" t="n"/>
      <c r="AO41" s="145" t="n"/>
      <c r="AP41" s="145" t="n"/>
      <c r="AQ41" s="145" t="n"/>
      <c r="AR41" s="145" t="n"/>
      <c r="AS41" s="145" t="n"/>
      <c r="AT41" s="145" t="n"/>
      <c r="AU41" s="145" t="n"/>
      <c r="AV41" s="145" t="n"/>
      <c r="AW41" s="145" t="n"/>
      <c r="AX41" s="145" t="n"/>
      <c r="AY41" s="145" t="n"/>
      <c r="AZ41" s="145" t="n"/>
      <c r="BA41" s="145" t="n"/>
      <c r="BB41" s="145" t="n"/>
      <c r="BC41" s="145" t="n"/>
      <c r="BD41" s="145" t="n"/>
      <c r="BE41" s="145" t="n"/>
      <c r="BF41" s="145" t="n"/>
      <c r="BG41" s="145" t="n"/>
      <c r="BH41" s="145" t="n"/>
      <c r="BI41" s="146" t="n"/>
      <c r="BJ41" s="2" t="n"/>
      <c r="BK41" s="2" t="n"/>
      <c r="BL41" s="2" t="n"/>
      <c r="BM41" s="2" t="n"/>
      <c r="BN41" s="2" t="n"/>
      <c r="BO41" s="2" t="n"/>
      <c r="BP41" s="141" t="n"/>
      <c r="BV41" s="142" t="n"/>
      <c r="DU41" s="142"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41" t="n"/>
      <c r="BV42" s="142" t="n"/>
      <c r="DU42" s="142"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41" t="n"/>
      <c r="BV43" s="142" t="n"/>
      <c r="DU43" s="142"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41" t="n"/>
      <c r="BV44" s="142" t="n"/>
      <c r="DU44" s="142"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41" t="n"/>
      <c r="BV45" s="142" t="n"/>
      <c r="DU45" s="142"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41" t="n"/>
      <c r="BV46" s="142" t="n"/>
      <c r="DU46" s="142"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2" t="n"/>
      <c r="BQ47" s="138" t="n"/>
      <c r="BR47" s="173" t="n"/>
      <c r="BS47" s="138" t="n"/>
      <c r="BT47" s="138" t="n"/>
      <c r="BU47" s="28" t="n"/>
      <c r="BV47" s="29" t="n"/>
      <c r="BW47" s="174">
        <f>計算!$Z$7</f>
        <v/>
      </c>
      <c r="BX47" s="138" t="n"/>
      <c r="BY47" s="138" t="n"/>
      <c r="BZ47" s="138" t="n"/>
      <c r="CA47" s="138" t="n"/>
      <c r="CB47" s="138" t="n"/>
      <c r="CC47" s="138" t="n"/>
      <c r="CD47" s="138" t="n"/>
      <c r="CE47" s="138" t="n"/>
      <c r="CF47" s="138" t="n"/>
      <c r="CG47" s="138" t="n"/>
      <c r="CH47" s="138" t="n"/>
      <c r="CI47" s="138" t="n"/>
      <c r="CJ47" s="138" t="n"/>
      <c r="CK47" s="138" t="n"/>
      <c r="CL47" s="138" t="n"/>
      <c r="CM47" s="138" t="n"/>
      <c r="CN47" s="138" t="n"/>
      <c r="CO47" s="138" t="n"/>
      <c r="CP47" s="138" t="n"/>
      <c r="CQ47" s="138" t="n"/>
      <c r="CR47" s="138" t="n"/>
      <c r="CS47" s="138" t="n"/>
      <c r="CT47" s="138" t="n"/>
      <c r="CU47" s="138" t="n"/>
      <c r="CV47" s="138" t="n"/>
      <c r="CW47" s="138" t="n"/>
      <c r="CX47" s="138" t="n"/>
      <c r="CY47" s="138" t="n"/>
      <c r="CZ47" s="138" t="n"/>
      <c r="DA47" s="138" t="n"/>
      <c r="DB47" s="138" t="n"/>
      <c r="DC47" s="138" t="n"/>
      <c r="DD47" s="138" t="n"/>
      <c r="DE47" s="138" t="n"/>
      <c r="DF47" s="138" t="n"/>
      <c r="DG47" s="138" t="n"/>
      <c r="DH47" s="138" t="n"/>
      <c r="DI47" s="138" t="n"/>
      <c r="DJ47" s="138" t="n"/>
      <c r="DK47" s="138" t="n"/>
      <c r="DL47" s="138" t="n"/>
      <c r="DM47" s="138" t="n"/>
      <c r="DN47" s="138" t="n"/>
      <c r="DO47" s="138" t="n"/>
      <c r="DP47" s="138" t="n"/>
      <c r="DQ47" s="138" t="n"/>
      <c r="DR47" s="138" t="n"/>
      <c r="DS47" s="138" t="n"/>
      <c r="DT47" s="138" t="n"/>
      <c r="DU47" s="139"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41" t="n"/>
      <c r="BU48" s="31" t="n"/>
      <c r="BV48" s="32" t="n"/>
      <c r="DU48" s="142"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41" t="n"/>
      <c r="BU49" s="72" t="n"/>
      <c r="BV49" s="142" t="n"/>
      <c r="DU49" s="142"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41" t="n"/>
      <c r="BV50" s="142" t="n"/>
      <c r="DU50" s="142"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41" t="n"/>
      <c r="BV51" s="142" t="n"/>
      <c r="DU51" s="142"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41" t="n"/>
      <c r="BV52" s="142" t="n"/>
      <c r="DU52" s="142" t="n"/>
      <c r="DV52" s="7" t="n"/>
      <c r="DW52" s="2" t="n"/>
      <c r="DX52" s="2" t="n"/>
      <c r="DY52" s="2" t="n"/>
      <c r="DZ52" s="2" t="n"/>
      <c r="EA52" s="2" t="n"/>
      <c r="EB52" s="2" t="n"/>
      <c r="EC52" s="2" t="n"/>
    </row>
    <row r="53" ht="6.75" customHeight="1" s="118">
      <c r="A53" s="2" t="n"/>
      <c r="B53" s="2" t="n"/>
      <c r="C53" s="2" t="n"/>
      <c r="D53" s="2" t="n"/>
      <c r="E53" s="175" t="inlineStr">
        <is>
          <t>在籍校</t>
        </is>
      </c>
      <c r="F53" s="138" t="n"/>
      <c r="G53" s="138" t="n"/>
      <c r="H53" s="138" t="n"/>
      <c r="I53" s="138" t="n"/>
      <c r="J53" s="138" t="n"/>
      <c r="K53" s="139"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8" t="n"/>
      <c r="AY53" s="138" t="n"/>
      <c r="AZ53" s="138" t="n"/>
      <c r="BA53" s="138" t="n"/>
      <c r="BB53" s="138" t="n"/>
      <c r="BC53" s="138" t="n"/>
      <c r="BD53" s="138" t="n"/>
      <c r="BE53" s="138" t="n"/>
      <c r="BF53" s="138" t="n"/>
      <c r="BG53" s="138" t="n"/>
      <c r="BH53" s="138" t="n"/>
      <c r="BI53" s="139" t="n"/>
      <c r="BJ53" s="2" t="n"/>
      <c r="BK53" s="2" t="n"/>
      <c r="BL53" s="2" t="n"/>
      <c r="BM53" s="2" t="n"/>
      <c r="BN53" s="2" t="n"/>
      <c r="BO53" s="2" t="n"/>
      <c r="BP53" s="141" t="n"/>
      <c r="BV53" s="142" t="n"/>
      <c r="DU53" s="142" t="n"/>
      <c r="DV53" s="2" t="n"/>
      <c r="DW53" s="2" t="n"/>
      <c r="DX53" s="2" t="n"/>
      <c r="DY53" s="2" t="n"/>
      <c r="DZ53" s="2" t="n"/>
      <c r="EA53" s="2" t="n"/>
      <c r="EB53" s="2" t="n"/>
      <c r="EC53" s="2" t="n"/>
    </row>
    <row r="54" ht="6.75" customHeight="1" s="118">
      <c r="A54" s="2" t="n"/>
      <c r="B54" s="2" t="n"/>
      <c r="C54" s="2" t="n"/>
      <c r="D54" s="2" t="n"/>
      <c r="E54" s="141" t="n"/>
      <c r="K54" s="142" t="n"/>
      <c r="L54" s="36" t="n"/>
      <c r="M54" s="19" t="n"/>
      <c r="N54" s="19" t="n"/>
      <c r="O54" s="19" t="n"/>
      <c r="P54" s="19" t="n"/>
      <c r="Q54" s="19" t="n"/>
      <c r="R54" s="19" t="n"/>
      <c r="S54" s="19" t="n"/>
      <c r="T54" s="19" t="n"/>
      <c r="U54" s="19" t="n"/>
      <c r="V54" s="19" t="n"/>
      <c r="W54" s="19" t="n"/>
      <c r="X54" s="37" t="n"/>
      <c r="Y54" s="176">
        <f>計算!$N$7</f>
        <v/>
      </c>
      <c r="BI54" s="142" t="n"/>
      <c r="BJ54" s="2" t="n"/>
      <c r="BK54" s="2" t="n"/>
      <c r="BL54" s="2" t="n"/>
      <c r="BM54" s="2" t="n"/>
      <c r="BN54" s="2" t="n"/>
      <c r="BO54" s="2" t="n"/>
      <c r="BP54" s="141" t="n"/>
      <c r="BV54" s="142" t="n"/>
      <c r="DU54" s="142" t="n"/>
      <c r="DV54" s="2" t="n"/>
      <c r="DW54" s="2" t="n"/>
      <c r="DX54" s="2" t="n"/>
      <c r="DY54" s="2" t="n"/>
      <c r="DZ54" s="2" t="n"/>
      <c r="EA54" s="2" t="n"/>
      <c r="EB54" s="2" t="n"/>
      <c r="EC54" s="2" t="n"/>
    </row>
    <row r="55" ht="6.75" customHeight="1" s="118">
      <c r="A55" s="2" t="n"/>
      <c r="B55" s="2" t="n"/>
      <c r="C55" s="2" t="n"/>
      <c r="D55" s="2" t="n"/>
      <c r="E55" s="141" t="n"/>
      <c r="K55" s="142" t="n"/>
      <c r="L55" s="36" t="n"/>
      <c r="M55" s="19" t="n"/>
      <c r="N55" s="19" t="n"/>
      <c r="O55" s="19" t="n"/>
      <c r="P55" s="177">
        <f>設定!$B$6</f>
        <v/>
      </c>
      <c r="S55" s="11" t="n"/>
      <c r="T55" s="11" t="n"/>
      <c r="U55" s="177">
        <f>設定!$B$7</f>
        <v/>
      </c>
      <c r="W55" s="11" t="n"/>
      <c r="X55" s="12" t="n"/>
      <c r="Y55" s="141" t="n"/>
      <c r="BI55" s="142" t="n"/>
      <c r="BJ55" s="2" t="n"/>
      <c r="BK55" s="2" t="n"/>
      <c r="BL55" s="2" t="n"/>
      <c r="BM55" s="2" t="n"/>
      <c r="BN55" s="2" t="n"/>
      <c r="BO55" s="2" t="n"/>
      <c r="BP55" s="141" t="n"/>
      <c r="BV55" s="142" t="n"/>
      <c r="DU55" s="142" t="n"/>
      <c r="DV55" s="2" t="n"/>
      <c r="DW55" s="2" t="n"/>
      <c r="DX55" s="2" t="n"/>
      <c r="DY55" s="2" t="n"/>
      <c r="DZ55" s="2" t="n"/>
      <c r="EA55" s="2" t="n"/>
      <c r="EB55" s="2" t="n"/>
      <c r="EC55" s="2" t="n"/>
    </row>
    <row r="56" ht="6.75" customHeight="1" s="118">
      <c r="A56" s="2" t="n"/>
      <c r="B56" s="2" t="n"/>
      <c r="C56" s="2" t="n"/>
      <c r="D56" s="2" t="n"/>
      <c r="E56" s="141" t="n"/>
      <c r="K56" s="142" t="n"/>
      <c r="L56" s="92" t="inlineStr">
        <is>
          <t>令和</t>
        </is>
      </c>
      <c r="S56" s="52" t="inlineStr">
        <is>
          <t>年</t>
        </is>
      </c>
      <c r="W56" s="53" t="inlineStr">
        <is>
          <t>月</t>
        </is>
      </c>
      <c r="X56" s="142" t="n"/>
      <c r="Y56" s="141" t="n"/>
      <c r="BI56" s="142" t="n"/>
      <c r="BJ56" s="2" t="n"/>
      <c r="BK56" s="2" t="n"/>
      <c r="BL56" s="2" t="n"/>
      <c r="BM56" s="2" t="n"/>
      <c r="BN56" s="2" t="n"/>
      <c r="BO56" s="2" t="n"/>
      <c r="BP56" s="141" t="n"/>
      <c r="BV56" s="142" t="n"/>
      <c r="DU56" s="142" t="n"/>
      <c r="DV56" s="2" t="n"/>
      <c r="DW56" s="2" t="n"/>
      <c r="DX56" s="2" t="n"/>
      <c r="DY56" s="2" t="n"/>
      <c r="DZ56" s="2" t="n"/>
      <c r="EA56" s="2" t="n"/>
      <c r="EB56" s="2" t="n"/>
      <c r="EC56" s="2" t="n"/>
    </row>
    <row r="57" ht="6.75" customHeight="1" s="118">
      <c r="A57" s="2" t="n"/>
      <c r="B57" s="2" t="n"/>
      <c r="C57" s="2" t="n"/>
      <c r="D57" s="2" t="n"/>
      <c r="E57" s="141" t="n"/>
      <c r="K57" s="142" t="n"/>
      <c r="L57" s="141" t="n"/>
      <c r="X57" s="142" t="n"/>
      <c r="Y57" s="141" t="n"/>
      <c r="AW57" s="75" t="inlineStr">
        <is>
          <t>卒業</t>
        </is>
      </c>
      <c r="BI57" s="142" t="n"/>
      <c r="BJ57" s="2" t="n"/>
      <c r="BK57" s="2" t="n"/>
      <c r="BL57" s="2" t="n"/>
      <c r="BM57" s="2" t="n"/>
      <c r="BN57" s="2" t="n"/>
      <c r="BO57" s="2" t="n"/>
      <c r="BP57" s="141" t="n"/>
      <c r="BV57" s="142" t="n"/>
      <c r="DU57" s="142" t="n"/>
      <c r="DV57" s="2" t="n"/>
      <c r="DW57" s="2" t="n"/>
      <c r="DX57" s="2" t="n"/>
      <c r="DY57" s="2" t="n"/>
      <c r="DZ57" s="2" t="n"/>
      <c r="EA57" s="2" t="n"/>
      <c r="EB57" s="2" t="n"/>
      <c r="EC57" s="2" t="n"/>
    </row>
    <row r="58" ht="6.75" customHeight="1" s="118">
      <c r="A58" s="2" t="n"/>
      <c r="B58" s="2" t="n"/>
      <c r="C58" s="2" t="n"/>
      <c r="D58" s="2" t="n"/>
      <c r="E58" s="141" t="n"/>
      <c r="K58" s="142" t="n"/>
      <c r="L58" s="36" t="n"/>
      <c r="M58" s="19" t="n"/>
      <c r="N58" s="19" t="n"/>
      <c r="O58" s="19" t="n"/>
      <c r="P58" s="19" t="n"/>
      <c r="Q58" s="19" t="n"/>
      <c r="R58" s="19" t="n"/>
      <c r="S58" s="19" t="n"/>
      <c r="T58" s="19" t="n"/>
      <c r="U58" s="19" t="n"/>
      <c r="V58" s="19" t="n"/>
      <c r="W58" s="19" t="n"/>
      <c r="X58" s="37" t="n"/>
      <c r="Y58" s="141" t="n"/>
      <c r="BI58" s="142" t="n"/>
      <c r="BJ58" s="2" t="n"/>
      <c r="BK58" s="2" t="n"/>
      <c r="BL58" s="2" t="n"/>
      <c r="BM58" s="2" t="n"/>
      <c r="BN58" s="2" t="n"/>
      <c r="BO58" s="2" t="n"/>
      <c r="BP58" s="141" t="n"/>
      <c r="BV58" s="142" t="n"/>
      <c r="DU58" s="142" t="n"/>
      <c r="DV58" s="2" t="n"/>
      <c r="DW58" s="2" t="n"/>
      <c r="DX58" s="2" t="n"/>
      <c r="DY58" s="2" t="n"/>
      <c r="DZ58" s="2" t="n"/>
      <c r="EA58" s="2" t="n"/>
      <c r="EB58" s="2" t="n"/>
      <c r="EC58" s="2" t="n"/>
    </row>
    <row r="59" ht="6.75" customHeight="1" s="118">
      <c r="A59" s="2" t="n"/>
      <c r="B59" s="2" t="n"/>
      <c r="C59" s="2" t="n"/>
      <c r="D59" s="2" t="n"/>
      <c r="E59" s="141" t="n"/>
      <c r="K59" s="142" t="n"/>
      <c r="L59" s="36" t="n"/>
      <c r="M59" s="19" t="n"/>
      <c r="N59" s="19" t="n"/>
      <c r="O59" s="19" t="n"/>
      <c r="P59" s="19" t="n"/>
      <c r="Q59" s="19" t="n"/>
      <c r="R59" s="19" t="n"/>
      <c r="S59" s="19" t="n"/>
      <c r="T59" s="19" t="n"/>
      <c r="U59" s="19" t="n"/>
      <c r="V59" s="19" t="n"/>
      <c r="W59" s="19" t="n"/>
      <c r="X59" s="37" t="n"/>
      <c r="Y59" s="141" t="n"/>
      <c r="BI59" s="142" t="n"/>
      <c r="BJ59" s="2" t="n"/>
      <c r="BK59" s="2" t="n"/>
      <c r="BL59" s="2" t="n"/>
      <c r="BM59" s="2" t="n"/>
      <c r="BN59" s="2" t="n"/>
      <c r="BO59" s="2" t="n"/>
      <c r="BP59" s="141" t="n"/>
      <c r="BV59" s="142" t="n"/>
      <c r="DU59" s="142" t="n"/>
      <c r="DV59" s="2" t="n"/>
      <c r="DW59" s="2" t="n"/>
      <c r="DX59" s="2" t="n"/>
      <c r="DY59" s="2" t="n"/>
      <c r="DZ59" s="2" t="n"/>
      <c r="EA59" s="2" t="n"/>
      <c r="EB59" s="2" t="n"/>
      <c r="EC59" s="2" t="n"/>
    </row>
    <row r="60" ht="6.75" customHeight="1" s="118">
      <c r="A60" s="2" t="n"/>
      <c r="B60" s="2" t="n"/>
      <c r="C60" s="2" t="n"/>
      <c r="D60" s="2" t="n"/>
      <c r="E60" s="144" t="n"/>
      <c r="F60" s="145" t="n"/>
      <c r="G60" s="145" t="n"/>
      <c r="H60" s="145" t="n"/>
      <c r="I60" s="145" t="n"/>
      <c r="J60" s="145" t="n"/>
      <c r="K60" s="146"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5" t="n"/>
      <c r="AX60" s="145" t="n"/>
      <c r="AY60" s="145" t="n"/>
      <c r="AZ60" s="145" t="n"/>
      <c r="BA60" s="145" t="n"/>
      <c r="BB60" s="145" t="n"/>
      <c r="BC60" s="145" t="n"/>
      <c r="BD60" s="145" t="n"/>
      <c r="BE60" s="145" t="n"/>
      <c r="BF60" s="145" t="n"/>
      <c r="BG60" s="145" t="n"/>
      <c r="BH60" s="145" t="n"/>
      <c r="BI60" s="146" t="n"/>
      <c r="BJ60" s="2" t="n"/>
      <c r="BK60" s="2" t="n"/>
      <c r="BL60" s="2" t="n"/>
      <c r="BM60" s="2" t="n"/>
      <c r="BN60" s="2" t="n"/>
      <c r="BO60" s="2" t="n"/>
      <c r="BP60" s="141" t="n"/>
      <c r="BV60" s="142" t="n"/>
      <c r="DU60" s="142"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8" t="n"/>
      <c r="U61" s="17" t="n"/>
      <c r="V61" s="17" t="n"/>
      <c r="W61" s="76" t="n"/>
      <c r="X61" s="138"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41" t="n"/>
      <c r="BV61" s="142" t="n"/>
      <c r="DU61" s="142"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41" t="n"/>
      <c r="BV62" s="142" t="n"/>
      <c r="DU62" s="142"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41" t="n"/>
      <c r="BV63" s="142" t="n"/>
      <c r="DU63" s="142" t="n"/>
      <c r="DV63" s="2" t="n"/>
      <c r="DW63" s="2" t="n"/>
      <c r="DX63" s="2" t="n"/>
      <c r="DY63" s="2" t="n"/>
      <c r="DZ63" s="2" t="n"/>
      <c r="EA63" s="2" t="n"/>
      <c r="EB63" s="2" t="n"/>
      <c r="EC63" s="2" t="n"/>
    </row>
    <row r="64" ht="6.75" customHeight="1" s="118">
      <c r="A64" s="2" t="n"/>
      <c r="B64" s="2" t="n"/>
      <c r="C64" s="2" t="n"/>
      <c r="D64" s="2" t="n"/>
      <c r="E64" s="178" t="inlineStr">
        <is>
          <t>職　歴</t>
        </is>
      </c>
      <c r="K64" s="142" t="n"/>
      <c r="L64" s="54" t="inlineStr">
        <is>
          <t>平成</t>
        </is>
      </c>
      <c r="M64" s="138" t="n"/>
      <c r="N64" s="138" t="n"/>
      <c r="O64" s="138" t="n"/>
      <c r="P64" s="19" t="n"/>
      <c r="Q64" s="19" t="n"/>
      <c r="R64" s="19" t="n"/>
      <c r="S64" s="19" t="n"/>
      <c r="T64" s="19" t="n"/>
      <c r="U64" s="19" t="n"/>
      <c r="V64" s="19" t="n"/>
      <c r="W64" s="19" t="n"/>
      <c r="X64" s="37" t="n"/>
      <c r="Y64" s="169">
        <f>計算!$AD$7</f>
        <v/>
      </c>
      <c r="BI64" s="142" t="n"/>
      <c r="BJ64" s="2" t="n"/>
      <c r="BK64" s="2" t="n"/>
      <c r="BL64" s="2" t="n"/>
      <c r="BM64" s="2" t="n"/>
      <c r="BN64" s="2" t="n"/>
      <c r="BO64" s="2" t="n"/>
      <c r="BP64" s="141" t="n"/>
      <c r="BV64" s="142" t="n"/>
      <c r="DU64" s="142" t="n"/>
      <c r="DV64" s="2" t="n"/>
      <c r="DW64" s="2" t="n"/>
      <c r="DX64" s="2" t="n"/>
      <c r="DY64" s="2" t="n"/>
      <c r="DZ64" s="2" t="n"/>
      <c r="EA64" s="2" t="n"/>
      <c r="EB64" s="2" t="n"/>
      <c r="EC64" s="2" t="n"/>
    </row>
    <row r="65" ht="6.75" customHeight="1" s="118">
      <c r="A65" s="2" t="n"/>
      <c r="B65" s="2" t="n"/>
      <c r="C65" s="2" t="n"/>
      <c r="D65" s="2" t="n"/>
      <c r="E65" s="141" t="n"/>
      <c r="K65" s="142" t="n"/>
      <c r="L65" s="141" t="n"/>
      <c r="P65" s="19" t="n"/>
      <c r="Q65" s="19" t="n"/>
      <c r="R65" s="19" t="n"/>
      <c r="S65" s="19" t="n"/>
      <c r="T65" s="19" t="n"/>
      <c r="U65" s="19" t="n"/>
      <c r="V65" s="19" t="n"/>
      <c r="W65" s="19" t="n"/>
      <c r="X65" s="37" t="n"/>
      <c r="Y65" s="141" t="n"/>
      <c r="BI65" s="142" t="n"/>
      <c r="BJ65" s="2" t="n"/>
      <c r="BK65" s="2" t="n"/>
      <c r="BL65" s="2" t="n"/>
      <c r="BM65" s="2" t="n"/>
      <c r="BN65" s="2" t="n"/>
      <c r="BO65" s="2" t="n"/>
      <c r="BP65" s="141" t="n"/>
      <c r="BV65" s="142" t="n"/>
      <c r="DU65" s="142" t="n"/>
      <c r="DV65" s="2" t="n"/>
      <c r="DW65" s="2" t="n"/>
      <c r="DX65" s="2" t="n"/>
      <c r="DY65" s="2" t="n"/>
      <c r="DZ65" s="2" t="n"/>
      <c r="EA65" s="2" t="n"/>
      <c r="EB65" s="2" t="n"/>
      <c r="EC65" s="2" t="n"/>
    </row>
    <row r="66" ht="6.75" customHeight="1" s="118">
      <c r="A66" s="2" t="n"/>
      <c r="B66" s="2" t="n"/>
      <c r="C66" s="2" t="n"/>
      <c r="D66" s="2" t="n"/>
      <c r="E66" s="141" t="n"/>
      <c r="K66" s="142" t="n"/>
      <c r="L66" s="141" t="n"/>
      <c r="P66" s="177">
        <f>計算!$AB$7</f>
        <v/>
      </c>
      <c r="S66" s="52" t="inlineStr">
        <is>
          <t>年</t>
        </is>
      </c>
      <c r="U66" s="177">
        <f>計算!$AC$7</f>
        <v/>
      </c>
      <c r="W66" s="53" t="inlineStr">
        <is>
          <t>月</t>
        </is>
      </c>
      <c r="X66" s="142" t="n"/>
      <c r="Y66" s="141" t="n"/>
      <c r="BI66" s="142" t="n"/>
      <c r="BJ66" s="2" t="n"/>
      <c r="BK66" s="2" t="n"/>
      <c r="BL66" s="2" t="n"/>
      <c r="BM66" s="2" t="n"/>
      <c r="BN66" s="2" t="n"/>
      <c r="BO66" s="2" t="n"/>
      <c r="BP66" s="141" t="n"/>
      <c r="BV66" s="142" t="n"/>
      <c r="DU66" s="142" t="n"/>
      <c r="DV66" s="2" t="n"/>
      <c r="DW66" s="2" t="n"/>
      <c r="DX66" s="2" t="n"/>
      <c r="DY66" s="2" t="n"/>
      <c r="DZ66" s="2" t="n"/>
      <c r="EA66" s="2" t="n"/>
      <c r="EB66" s="2" t="n"/>
      <c r="EC66" s="2" t="n"/>
    </row>
    <row r="67" ht="6.75" customHeight="1" s="118">
      <c r="A67" s="2" t="n"/>
      <c r="B67" s="2" t="n"/>
      <c r="C67" s="2" t="n"/>
      <c r="D67" s="2" t="n"/>
      <c r="E67" s="141" t="n"/>
      <c r="K67" s="142" t="n"/>
      <c r="L67" s="49" t="inlineStr">
        <is>
          <t>令和</t>
        </is>
      </c>
      <c r="X67" s="142" t="n"/>
      <c r="Y67" s="141" t="n"/>
      <c r="BI67" s="142" t="n"/>
      <c r="BJ67" s="2" t="n"/>
      <c r="BK67" s="2" t="n"/>
      <c r="BL67" s="2" t="n"/>
      <c r="BM67" s="2" t="n"/>
      <c r="BN67" s="2" t="n"/>
      <c r="BO67" s="2" t="n"/>
      <c r="BP67" s="141" t="n"/>
      <c r="BV67" s="142" t="n"/>
      <c r="DU67" s="142" t="n"/>
      <c r="DV67" s="2" t="n"/>
      <c r="DW67" s="2" t="n"/>
      <c r="DX67" s="2" t="n"/>
      <c r="DY67" s="2" t="n"/>
      <c r="DZ67" s="2" t="n"/>
      <c r="EA67" s="2" t="n"/>
      <c r="EB67" s="2" t="n"/>
      <c r="EC67" s="2" t="n"/>
    </row>
    <row r="68" ht="6.75" customHeight="1" s="118">
      <c r="A68" s="2" t="n"/>
      <c r="B68" s="2" t="n"/>
      <c r="C68" s="2" t="n"/>
      <c r="D68" s="2" t="n"/>
      <c r="E68" s="141" t="n"/>
      <c r="K68" s="142" t="n"/>
      <c r="L68" s="141" t="n"/>
      <c r="P68" s="19" t="n"/>
      <c r="Q68" s="19" t="n"/>
      <c r="R68" s="19" t="n"/>
      <c r="S68" s="19" t="n"/>
      <c r="T68" s="19" t="n"/>
      <c r="U68" s="19" t="n"/>
      <c r="V68" s="19" t="n"/>
      <c r="W68" s="19" t="n"/>
      <c r="X68" s="37" t="n"/>
      <c r="Y68" s="141" t="n"/>
      <c r="BI68" s="142" t="n"/>
      <c r="BJ68" s="2" t="n"/>
      <c r="BK68" s="2" t="n"/>
      <c r="BL68" s="2" t="n"/>
      <c r="BM68" s="2" t="n"/>
      <c r="BN68" s="2" t="n"/>
      <c r="BO68" s="2" t="n"/>
      <c r="BP68" s="141" t="n"/>
      <c r="BV68" s="142" t="n"/>
      <c r="DU68" s="142" t="n"/>
      <c r="DV68" s="2" t="n"/>
      <c r="DW68" s="2" t="n"/>
      <c r="DX68" s="2" t="n"/>
      <c r="DY68" s="2" t="n"/>
      <c r="DZ68" s="2" t="n"/>
      <c r="EA68" s="2" t="n"/>
      <c r="EB68" s="2" t="n"/>
      <c r="EC68" s="2" t="n"/>
    </row>
    <row r="69" ht="5.25" customHeight="1" s="118">
      <c r="A69" s="2" t="n"/>
      <c r="B69" s="2" t="n"/>
      <c r="C69" s="2" t="n"/>
      <c r="D69" s="2" t="n"/>
      <c r="E69" s="141" t="n"/>
      <c r="K69" s="142" t="n"/>
      <c r="L69" s="144" t="n"/>
      <c r="M69" s="145" t="n"/>
      <c r="N69" s="145" t="n"/>
      <c r="O69" s="145" t="n"/>
      <c r="P69" s="20" t="n"/>
      <c r="Q69" s="20" t="n"/>
      <c r="R69" s="20" t="n"/>
      <c r="S69" s="20" t="n"/>
      <c r="T69" s="20" t="n"/>
      <c r="U69" s="20" t="n"/>
      <c r="V69" s="20" t="n"/>
      <c r="W69" s="20" t="n"/>
      <c r="X69" s="39" t="n"/>
      <c r="Y69" s="144" t="n"/>
      <c r="Z69" s="145" t="n"/>
      <c r="AA69" s="145" t="n"/>
      <c r="AB69" s="145" t="n"/>
      <c r="AC69" s="145" t="n"/>
      <c r="AD69" s="145" t="n"/>
      <c r="AE69" s="145" t="n"/>
      <c r="AF69" s="145" t="n"/>
      <c r="AG69" s="145" t="n"/>
      <c r="AH69" s="145" t="n"/>
      <c r="AI69" s="145" t="n"/>
      <c r="AJ69" s="145" t="n"/>
      <c r="AK69" s="145" t="n"/>
      <c r="AL69" s="145" t="n"/>
      <c r="AM69" s="145" t="n"/>
      <c r="AN69" s="145" t="n"/>
      <c r="AO69" s="145" t="n"/>
      <c r="AP69" s="145" t="n"/>
      <c r="AQ69" s="145" t="n"/>
      <c r="AR69" s="145" t="n"/>
      <c r="AS69" s="145" t="n"/>
      <c r="AT69" s="145" t="n"/>
      <c r="AU69" s="145" t="n"/>
      <c r="AV69" s="145" t="n"/>
      <c r="AW69" s="145" t="n"/>
      <c r="AX69" s="145" t="n"/>
      <c r="AY69" s="145" t="n"/>
      <c r="AZ69" s="145" t="n"/>
      <c r="BA69" s="145" t="n"/>
      <c r="BB69" s="145" t="n"/>
      <c r="BC69" s="145" t="n"/>
      <c r="BD69" s="145" t="n"/>
      <c r="BE69" s="145" t="n"/>
      <c r="BF69" s="145" t="n"/>
      <c r="BG69" s="145" t="n"/>
      <c r="BH69" s="145" t="n"/>
      <c r="BI69" s="146" t="n"/>
      <c r="BJ69" s="2" t="n"/>
      <c r="BK69" s="2" t="n"/>
      <c r="BL69" s="2" t="n"/>
      <c r="BM69" s="2" t="n"/>
      <c r="BN69" s="2" t="n"/>
      <c r="BO69" s="2" t="n"/>
      <c r="BP69" s="141" t="n"/>
      <c r="BV69" s="142" t="n"/>
      <c r="DU69" s="142" t="n"/>
      <c r="DV69" s="2" t="n"/>
      <c r="DW69" s="2" t="n"/>
      <c r="DX69" s="2" t="n"/>
      <c r="DY69" s="2" t="n"/>
      <c r="DZ69" s="2" t="n"/>
      <c r="EA69" s="2" t="n"/>
      <c r="EB69" s="2" t="n"/>
      <c r="EC69" s="2" t="n"/>
    </row>
    <row r="70" ht="6.75" customHeight="1" s="118">
      <c r="A70" s="2" t="n"/>
      <c r="B70" s="2" t="n"/>
      <c r="C70" s="2" t="n"/>
      <c r="D70" s="2" t="n"/>
      <c r="E70" s="141" t="n"/>
      <c r="K70" s="142" t="n"/>
      <c r="L70" s="54" t="inlineStr">
        <is>
          <t>平成</t>
        </is>
      </c>
      <c r="M70" s="138" t="n"/>
      <c r="N70" s="138" t="n"/>
      <c r="O70" s="138" t="n"/>
      <c r="P70" s="18" t="n"/>
      <c r="Q70" s="18" t="n"/>
      <c r="R70" s="18" t="n"/>
      <c r="S70" s="18" t="n"/>
      <c r="T70" s="18" t="n"/>
      <c r="U70" s="18" t="n"/>
      <c r="V70" s="18" t="n"/>
      <c r="W70" s="18" t="n"/>
      <c r="X70" s="35" t="n"/>
      <c r="Y70" s="169">
        <f>計算!$AG$7</f>
        <v/>
      </c>
      <c r="BI70" s="142" t="n"/>
      <c r="BJ70" s="2" t="n"/>
      <c r="BK70" s="2" t="n"/>
      <c r="BL70" s="2" t="n"/>
      <c r="BM70" s="2" t="n"/>
      <c r="BN70" s="2" t="n"/>
      <c r="BO70" s="2" t="n"/>
      <c r="BP70" s="141" t="n"/>
      <c r="BV70" s="142" t="n"/>
      <c r="DU70" s="142" t="n"/>
      <c r="DV70" s="2" t="n"/>
      <c r="DW70" s="2" t="n"/>
      <c r="DX70" s="2" t="n"/>
      <c r="DY70" s="2" t="n"/>
      <c r="DZ70" s="2" t="n"/>
      <c r="EA70" s="2" t="n"/>
      <c r="EB70" s="2" t="n"/>
      <c r="EC70" s="2" t="n"/>
    </row>
    <row r="71" ht="6.75" customHeight="1" s="118">
      <c r="A71" s="2" t="n"/>
      <c r="B71" s="2" t="n"/>
      <c r="C71" s="2" t="n"/>
      <c r="D71" s="2" t="n"/>
      <c r="E71" s="141" t="n"/>
      <c r="K71" s="142" t="n"/>
      <c r="L71" s="141" t="n"/>
      <c r="P71" s="19" t="n"/>
      <c r="Q71" s="19" t="n"/>
      <c r="R71" s="19" t="n"/>
      <c r="S71" s="19" t="n"/>
      <c r="T71" s="19" t="n"/>
      <c r="U71" s="19" t="n"/>
      <c r="V71" s="19" t="n"/>
      <c r="W71" s="19" t="n"/>
      <c r="X71" s="37" t="n"/>
      <c r="Y71" s="141" t="n"/>
      <c r="BI71" s="142" t="n"/>
      <c r="BJ71" s="2" t="n"/>
      <c r="BK71" s="2" t="n"/>
      <c r="BL71" s="2" t="n"/>
      <c r="BM71" s="2" t="n"/>
      <c r="BN71" s="2" t="n"/>
      <c r="BO71" s="2" t="n"/>
      <c r="BP71" s="141" t="n"/>
      <c r="BV71" s="142" t="n"/>
      <c r="DU71" s="142" t="n"/>
      <c r="DV71" s="2" t="n"/>
      <c r="DW71" s="2" t="n"/>
      <c r="DX71" s="2" t="n"/>
      <c r="DY71" s="2" t="n"/>
      <c r="DZ71" s="2" t="n"/>
      <c r="EA71" s="2" t="n"/>
      <c r="EB71" s="2" t="n"/>
      <c r="EC71" s="2" t="n"/>
    </row>
    <row r="72" ht="6.75" customHeight="1" s="118">
      <c r="A72" s="2" t="n"/>
      <c r="B72" s="2" t="n"/>
      <c r="C72" s="2" t="n"/>
      <c r="D72" s="2" t="n"/>
      <c r="E72" s="141" t="n"/>
      <c r="K72" s="142" t="n"/>
      <c r="L72" s="141" t="n"/>
      <c r="P72" s="177">
        <f>計算!$AE$7</f>
        <v/>
      </c>
      <c r="S72" s="52" t="inlineStr">
        <is>
          <t>年</t>
        </is>
      </c>
      <c r="U72" s="177">
        <f>計算!$AF$7</f>
        <v/>
      </c>
      <c r="W72" s="53" t="inlineStr">
        <is>
          <t>月</t>
        </is>
      </c>
      <c r="X72" s="142" t="n"/>
      <c r="Y72" s="141" t="n"/>
      <c r="BI72" s="142" t="n"/>
      <c r="BJ72" s="2" t="n"/>
      <c r="BK72" s="2" t="n"/>
      <c r="BL72" s="2" t="n"/>
      <c r="BM72" s="2" t="n"/>
      <c r="BN72" s="2" t="n"/>
      <c r="BO72" s="2" t="n"/>
      <c r="BP72" s="141" t="n"/>
      <c r="BV72" s="142" t="n"/>
      <c r="DU72" s="142" t="n"/>
      <c r="DV72" s="2" t="n"/>
      <c r="DW72" s="2" t="n"/>
      <c r="DX72" s="2" t="n"/>
      <c r="DY72" s="2" t="n"/>
      <c r="DZ72" s="2" t="n"/>
      <c r="EA72" s="2" t="n"/>
      <c r="EB72" s="2" t="n"/>
      <c r="EC72" s="2" t="n"/>
    </row>
    <row r="73" ht="6.75" customHeight="1" s="118">
      <c r="A73" s="2" t="n"/>
      <c r="B73" s="2" t="n"/>
      <c r="C73" s="2" t="n"/>
      <c r="D73" s="2" t="n"/>
      <c r="E73" s="141" t="n"/>
      <c r="K73" s="142" t="n"/>
      <c r="L73" s="49" t="inlineStr">
        <is>
          <t>令和</t>
        </is>
      </c>
      <c r="X73" s="142" t="n"/>
      <c r="Y73" s="141" t="n"/>
      <c r="BI73" s="142" t="n"/>
      <c r="BJ73" s="2" t="n"/>
      <c r="BK73" s="2" t="n"/>
      <c r="BL73" s="2" t="n"/>
      <c r="BM73" s="2" t="n"/>
      <c r="BN73" s="2" t="n"/>
      <c r="BO73" s="2" t="n"/>
      <c r="BP73" s="141" t="n"/>
      <c r="BV73" s="142" t="n"/>
      <c r="DU73" s="142" t="n"/>
      <c r="DV73" s="2" t="n"/>
      <c r="DW73" s="2" t="n"/>
      <c r="DX73" s="2" t="n"/>
      <c r="DY73" s="2" t="n"/>
      <c r="DZ73" s="2" t="n"/>
      <c r="EA73" s="2" t="n"/>
      <c r="EB73" s="2" t="n"/>
      <c r="EC73" s="2" t="n"/>
    </row>
    <row r="74" ht="6.75" customHeight="1" s="118">
      <c r="A74" s="2" t="n"/>
      <c r="B74" s="2" t="n"/>
      <c r="C74" s="2" t="n"/>
      <c r="D74" s="2" t="n"/>
      <c r="E74" s="141" t="n"/>
      <c r="K74" s="142" t="n"/>
      <c r="L74" s="141" t="n"/>
      <c r="P74" s="19" t="n"/>
      <c r="Q74" s="19" t="n"/>
      <c r="R74" s="19" t="n"/>
      <c r="S74" s="19" t="n"/>
      <c r="T74" s="19" t="n"/>
      <c r="U74" s="19" t="n"/>
      <c r="V74" s="19" t="n"/>
      <c r="W74" s="19" t="n"/>
      <c r="X74" s="37" t="n"/>
      <c r="Y74" s="141" t="n"/>
      <c r="BI74" s="142" t="n"/>
      <c r="BJ74" s="2" t="n"/>
      <c r="BK74" s="2" t="n"/>
      <c r="BL74" s="2" t="n"/>
      <c r="BM74" s="2" t="n"/>
      <c r="BN74" s="2" t="n"/>
      <c r="BO74" s="2" t="n"/>
      <c r="BP74" s="141" t="n"/>
      <c r="BU74" s="43" t="n"/>
      <c r="BV74" s="44" t="n"/>
      <c r="DU74" s="142" t="n"/>
      <c r="DV74" s="2" t="n"/>
      <c r="DW74" s="2" t="n"/>
      <c r="DX74" s="2" t="n"/>
      <c r="DY74" s="2" t="n"/>
      <c r="DZ74" s="2" t="n"/>
      <c r="EA74" s="2" t="n"/>
      <c r="EB74" s="2" t="n"/>
      <c r="EC74" s="2" t="n"/>
    </row>
    <row r="75" ht="4.5" customHeight="1" s="118">
      <c r="A75" s="2" t="n"/>
      <c r="B75" s="2" t="n"/>
      <c r="C75" s="2" t="n"/>
      <c r="D75" s="2" t="n"/>
      <c r="E75" s="141" t="n"/>
      <c r="K75" s="142" t="n"/>
      <c r="L75" s="144" t="n"/>
      <c r="M75" s="145" t="n"/>
      <c r="N75" s="145" t="n"/>
      <c r="O75" s="145" t="n"/>
      <c r="P75" s="20" t="n"/>
      <c r="Q75" s="20" t="n"/>
      <c r="R75" s="20" t="n"/>
      <c r="S75" s="20" t="n"/>
      <c r="T75" s="20" t="n"/>
      <c r="U75" s="20" t="n"/>
      <c r="V75" s="20" t="n"/>
      <c r="W75" s="20" t="n"/>
      <c r="X75" s="39" t="n"/>
      <c r="Y75" s="144" t="n"/>
      <c r="Z75" s="145" t="n"/>
      <c r="AA75" s="145" t="n"/>
      <c r="AB75" s="145" t="n"/>
      <c r="AC75" s="145" t="n"/>
      <c r="AD75" s="145" t="n"/>
      <c r="AE75" s="145" t="n"/>
      <c r="AF75" s="145" t="n"/>
      <c r="AG75" s="145" t="n"/>
      <c r="AH75" s="145" t="n"/>
      <c r="AI75" s="145" t="n"/>
      <c r="AJ75" s="145" t="n"/>
      <c r="AK75" s="145" t="n"/>
      <c r="AL75" s="145" t="n"/>
      <c r="AM75" s="145" t="n"/>
      <c r="AN75" s="145" t="n"/>
      <c r="AO75" s="145" t="n"/>
      <c r="AP75" s="145" t="n"/>
      <c r="AQ75" s="145" t="n"/>
      <c r="AR75" s="145" t="n"/>
      <c r="AS75" s="145" t="n"/>
      <c r="AT75" s="145" t="n"/>
      <c r="AU75" s="145" t="n"/>
      <c r="AV75" s="145" t="n"/>
      <c r="AW75" s="145" t="n"/>
      <c r="AX75" s="145" t="n"/>
      <c r="AY75" s="145" t="n"/>
      <c r="AZ75" s="145" t="n"/>
      <c r="BA75" s="145" t="n"/>
      <c r="BB75" s="145" t="n"/>
      <c r="BC75" s="145" t="n"/>
      <c r="BD75" s="145" t="n"/>
      <c r="BE75" s="145" t="n"/>
      <c r="BF75" s="145" t="n"/>
      <c r="BG75" s="145" t="n"/>
      <c r="BH75" s="145" t="n"/>
      <c r="BI75" s="146" t="n"/>
      <c r="BJ75" s="2" t="n"/>
      <c r="BK75" s="2" t="n"/>
      <c r="BL75" s="2" t="n"/>
      <c r="BM75" s="2" t="n"/>
      <c r="BN75" s="2" t="n"/>
      <c r="BO75" s="2" t="n"/>
      <c r="BP75" s="144" t="n"/>
      <c r="BQ75" s="145" t="n"/>
      <c r="BR75" s="145" t="n"/>
      <c r="BS75" s="145" t="n"/>
      <c r="BT75" s="145" t="n"/>
      <c r="BU75" s="42" t="n"/>
      <c r="BV75" s="45" t="n"/>
      <c r="BW75" s="145" t="n"/>
      <c r="BX75" s="145" t="n"/>
      <c r="BY75" s="145" t="n"/>
      <c r="BZ75" s="145" t="n"/>
      <c r="CA75" s="145" t="n"/>
      <c r="CB75" s="145" t="n"/>
      <c r="CC75" s="145" t="n"/>
      <c r="CD75" s="145" t="n"/>
      <c r="CE75" s="145" t="n"/>
      <c r="CF75" s="145" t="n"/>
      <c r="CG75" s="145" t="n"/>
      <c r="CH75" s="145" t="n"/>
      <c r="CI75" s="145" t="n"/>
      <c r="CJ75" s="145" t="n"/>
      <c r="CK75" s="145" t="n"/>
      <c r="CL75" s="145" t="n"/>
      <c r="CM75" s="145" t="n"/>
      <c r="CN75" s="145" t="n"/>
      <c r="CO75" s="145" t="n"/>
      <c r="CP75" s="145" t="n"/>
      <c r="CQ75" s="145" t="n"/>
      <c r="CR75" s="145" t="n"/>
      <c r="CS75" s="145" t="n"/>
      <c r="CT75" s="145" t="n"/>
      <c r="CU75" s="145" t="n"/>
      <c r="CV75" s="145" t="n"/>
      <c r="CW75" s="145" t="n"/>
      <c r="CX75" s="145" t="n"/>
      <c r="CY75" s="145" t="n"/>
      <c r="CZ75" s="145" t="n"/>
      <c r="DA75" s="145" t="n"/>
      <c r="DB75" s="145" t="n"/>
      <c r="DC75" s="145" t="n"/>
      <c r="DD75" s="145" t="n"/>
      <c r="DE75" s="145" t="n"/>
      <c r="DF75" s="145" t="n"/>
      <c r="DG75" s="145" t="n"/>
      <c r="DH75" s="145" t="n"/>
      <c r="DI75" s="145" t="n"/>
      <c r="DJ75" s="145" t="n"/>
      <c r="DK75" s="145" t="n"/>
      <c r="DL75" s="145" t="n"/>
      <c r="DM75" s="145" t="n"/>
      <c r="DN75" s="145" t="n"/>
      <c r="DO75" s="145" t="n"/>
      <c r="DP75" s="145" t="n"/>
      <c r="DQ75" s="145" t="n"/>
      <c r="DR75" s="145" t="n"/>
      <c r="DS75" s="145" t="n"/>
      <c r="DT75" s="145" t="n"/>
      <c r="DU75" s="146" t="n"/>
      <c r="DV75" s="2" t="n"/>
      <c r="DW75" s="2" t="n"/>
      <c r="DX75" s="2" t="n"/>
      <c r="DY75" s="2" t="n"/>
      <c r="DZ75" s="2" t="n"/>
      <c r="EA75" s="2" t="n"/>
      <c r="EB75" s="2" t="n"/>
      <c r="EC75" s="2" t="n"/>
    </row>
    <row r="76" ht="6.75" customHeight="1" s="118">
      <c r="A76" s="2" t="n"/>
      <c r="B76" s="2" t="n"/>
      <c r="C76" s="2" t="n"/>
      <c r="D76" s="2" t="n"/>
      <c r="E76" s="141" t="n"/>
      <c r="K76" s="142" t="n"/>
      <c r="L76" s="54" t="inlineStr">
        <is>
          <t>平成</t>
        </is>
      </c>
      <c r="M76" s="138" t="n"/>
      <c r="N76" s="138" t="n"/>
      <c r="O76" s="138"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7" t="inlineStr">
        <is>
          <t>備　考</t>
        </is>
      </c>
      <c r="BQ76" s="138" t="n"/>
      <c r="BR76" s="138" t="n"/>
      <c r="BS76" s="138" t="n"/>
      <c r="BT76" s="138" t="n"/>
      <c r="BU76" s="138" t="n"/>
      <c r="BV76" s="139" t="n"/>
      <c r="BW76" s="174">
        <f>計算!$AA$7</f>
        <v/>
      </c>
      <c r="BX76" s="138" t="n"/>
      <c r="BY76" s="138" t="n"/>
      <c r="BZ76" s="138" t="n"/>
      <c r="CA76" s="138" t="n"/>
      <c r="CB76" s="138" t="n"/>
      <c r="CC76" s="138" t="n"/>
      <c r="CD76" s="138" t="n"/>
      <c r="CE76" s="138" t="n"/>
      <c r="CF76" s="138" t="n"/>
      <c r="CG76" s="138" t="n"/>
      <c r="CH76" s="138" t="n"/>
      <c r="CI76" s="138" t="n"/>
      <c r="CJ76" s="138" t="n"/>
      <c r="CK76" s="138" t="n"/>
      <c r="CL76" s="138" t="n"/>
      <c r="CM76" s="138" t="n"/>
      <c r="CN76" s="138" t="n"/>
      <c r="CO76" s="138" t="n"/>
      <c r="CP76" s="138" t="n"/>
      <c r="CQ76" s="138" t="n"/>
      <c r="CR76" s="138" t="n"/>
      <c r="CS76" s="138" t="n"/>
      <c r="CT76" s="138" t="n"/>
      <c r="CU76" s="138" t="n"/>
      <c r="CV76" s="138" t="n"/>
      <c r="CW76" s="138" t="n"/>
      <c r="CX76" s="138" t="n"/>
      <c r="CY76" s="138" t="n"/>
      <c r="CZ76" s="138" t="n"/>
      <c r="DA76" s="138" t="n"/>
      <c r="DB76" s="138" t="n"/>
      <c r="DC76" s="138" t="n"/>
      <c r="DD76" s="138" t="n"/>
      <c r="DE76" s="138" t="n"/>
      <c r="DF76" s="138" t="n"/>
      <c r="DG76" s="138" t="n"/>
      <c r="DH76" s="138" t="n"/>
      <c r="DI76" s="138" t="n"/>
      <c r="DJ76" s="138" t="n"/>
      <c r="DK76" s="138" t="n"/>
      <c r="DL76" s="138" t="n"/>
      <c r="DM76" s="138" t="n"/>
      <c r="DN76" s="138" t="n"/>
      <c r="DO76" s="138" t="n"/>
      <c r="DP76" s="138" t="n"/>
      <c r="DQ76" s="138" t="n"/>
      <c r="DR76" s="138" t="n"/>
      <c r="DS76" s="138" t="n"/>
      <c r="DT76" s="138" t="n"/>
      <c r="DU76" s="139" t="n"/>
      <c r="DV76" s="2" t="n"/>
      <c r="DW76" s="2" t="n"/>
      <c r="DX76" s="2" t="n"/>
      <c r="DY76" s="2" t="n"/>
      <c r="DZ76" s="2" t="n"/>
      <c r="EA76" s="2" t="n"/>
      <c r="EB76" s="2" t="n"/>
      <c r="EC76" s="2" t="n"/>
    </row>
    <row r="77" ht="6.75" customHeight="1" s="118">
      <c r="A77" s="2" t="n"/>
      <c r="B77" s="2" t="n"/>
      <c r="C77" s="2" t="n"/>
      <c r="D77" s="2" t="n"/>
      <c r="E77" s="141" t="n"/>
      <c r="K77" s="142" t="n"/>
      <c r="L77" s="141"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41" t="n"/>
      <c r="BV77" s="142" t="n"/>
      <c r="DU77" s="142" t="n"/>
      <c r="DV77" s="2" t="n"/>
      <c r="DW77" s="2" t="n"/>
      <c r="DX77" s="2" t="n"/>
      <c r="DY77" s="2" t="n"/>
      <c r="DZ77" s="2" t="n"/>
      <c r="EA77" s="2" t="n"/>
      <c r="EB77" s="2" t="n"/>
      <c r="EC77" s="2" t="n"/>
    </row>
    <row r="78" ht="6.75" customHeight="1" s="118">
      <c r="A78" s="2" t="n"/>
      <c r="B78" s="2" t="n"/>
      <c r="C78" s="2" t="n"/>
      <c r="D78" s="2" t="n"/>
      <c r="E78" s="141" t="n"/>
      <c r="K78" s="142" t="n"/>
      <c r="L78" s="141" t="n"/>
      <c r="P78" s="19" t="n"/>
      <c r="Q78" s="19" t="n"/>
      <c r="R78" s="19" t="n"/>
      <c r="S78" s="52" t="inlineStr">
        <is>
          <t>年</t>
        </is>
      </c>
      <c r="U78" s="11" t="n"/>
      <c r="V78" s="11" t="n"/>
      <c r="W78" s="53" t="inlineStr">
        <is>
          <t>月</t>
        </is>
      </c>
      <c r="X78" s="142"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41" t="n"/>
      <c r="BV78" s="142" t="n"/>
      <c r="DU78" s="142" t="n"/>
      <c r="DV78" s="2" t="n"/>
      <c r="DW78" s="2" t="n"/>
      <c r="DX78" s="2" t="n"/>
      <c r="DY78" s="2" t="n"/>
      <c r="DZ78" s="2" t="n"/>
      <c r="EA78" s="2" t="n"/>
      <c r="EB78" s="2" t="n"/>
      <c r="EC78" s="2" t="n"/>
    </row>
    <row r="79" ht="6.75" customHeight="1" s="118">
      <c r="A79" s="2" t="n"/>
      <c r="B79" s="2" t="n"/>
      <c r="C79" s="2" t="n"/>
      <c r="D79" s="2" t="n"/>
      <c r="E79" s="141" t="n"/>
      <c r="K79" s="142" t="n"/>
      <c r="L79" s="49" t="inlineStr">
        <is>
          <t>令和</t>
        </is>
      </c>
      <c r="P79" s="19" t="n"/>
      <c r="Q79" s="19" t="n"/>
      <c r="R79" s="19" t="n"/>
      <c r="U79" s="11" t="n"/>
      <c r="V79" s="11" t="n"/>
      <c r="X79" s="142"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41" t="n"/>
      <c r="BV79" s="142" t="n"/>
      <c r="DU79" s="142" t="n"/>
      <c r="DV79" s="2" t="n"/>
      <c r="DW79" s="2" t="n"/>
      <c r="DX79" s="2" t="n"/>
      <c r="DY79" s="2" t="n"/>
      <c r="DZ79" s="2" t="n"/>
      <c r="EA79" s="2" t="n"/>
      <c r="EB79" s="2" t="n"/>
      <c r="EC79" s="2" t="n"/>
    </row>
    <row r="80" ht="6.75" customHeight="1" s="118">
      <c r="A80" s="2" t="n"/>
      <c r="B80" s="2" t="n"/>
      <c r="C80" s="2" t="n"/>
      <c r="D80" s="2" t="n"/>
      <c r="E80" s="141" t="n"/>
      <c r="K80" s="142" t="n"/>
      <c r="L80" s="141"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41" t="n"/>
      <c r="BV80" s="142" t="n"/>
      <c r="DU80" s="142" t="n"/>
      <c r="DV80" s="2" t="n"/>
      <c r="DW80" s="2" t="n"/>
      <c r="DX80" s="2" t="n"/>
      <c r="DY80" s="2" t="n"/>
      <c r="DZ80" s="2" t="n"/>
      <c r="EA80" s="2" t="n"/>
      <c r="EB80" s="2" t="n"/>
      <c r="EC80" s="2" t="n"/>
    </row>
    <row r="81" ht="3.75" customHeight="1" s="118">
      <c r="A81" s="2" t="n"/>
      <c r="B81" s="2" t="n"/>
      <c r="C81" s="2" t="n"/>
      <c r="D81" s="2" t="n"/>
      <c r="E81" s="141" t="n"/>
      <c r="K81" s="142" t="n"/>
      <c r="L81" s="144" t="n"/>
      <c r="M81" s="145" t="n"/>
      <c r="N81" s="145" t="n"/>
      <c r="O81" s="145"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41" t="n"/>
      <c r="BV81" s="142" t="n"/>
      <c r="DU81" s="142" t="n"/>
      <c r="DV81" s="2" t="n"/>
      <c r="DW81" s="2" t="n"/>
      <c r="DX81" s="2" t="n"/>
      <c r="DY81" s="2" t="n"/>
      <c r="DZ81" s="2" t="n"/>
      <c r="EA81" s="2" t="n"/>
      <c r="EB81" s="2" t="n"/>
      <c r="EC81" s="2" t="n"/>
    </row>
    <row r="82" ht="6.75" customHeight="1" s="118">
      <c r="A82" s="2" t="n"/>
      <c r="B82" s="2" t="n"/>
      <c r="C82" s="2" t="n"/>
      <c r="D82" s="2" t="n"/>
      <c r="E82" s="141" t="n"/>
      <c r="K82" s="142" t="n"/>
      <c r="L82" s="54" t="inlineStr">
        <is>
          <t>平成</t>
        </is>
      </c>
      <c r="M82" s="138" t="n"/>
      <c r="N82" s="138" t="n"/>
      <c r="O82" s="138"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41" t="n"/>
      <c r="BV82" s="142" t="n"/>
      <c r="DU82" s="142" t="n"/>
      <c r="DV82" s="2" t="n"/>
      <c r="DW82" s="2" t="n"/>
      <c r="DX82" s="2" t="n"/>
      <c r="DY82" s="2" t="n"/>
      <c r="DZ82" s="2" t="n"/>
      <c r="EA82" s="2" t="n"/>
      <c r="EB82" s="2" t="n"/>
      <c r="EC82" s="2" t="n"/>
    </row>
    <row r="83" ht="6.75" customHeight="1" s="118">
      <c r="A83" s="2" t="n"/>
      <c r="B83" s="2" t="n"/>
      <c r="C83" s="2" t="n"/>
      <c r="D83" s="2" t="n"/>
      <c r="E83" s="141" t="n"/>
      <c r="K83" s="142" t="n"/>
      <c r="L83" s="141"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41" t="n"/>
      <c r="BV83" s="142" t="n"/>
      <c r="DU83" s="142" t="n"/>
      <c r="DV83" s="2" t="n"/>
      <c r="DW83" s="2" t="n"/>
      <c r="DX83" s="2" t="n"/>
      <c r="DY83" s="2" t="n"/>
      <c r="DZ83" s="2" t="n"/>
      <c r="EA83" s="2" t="n"/>
      <c r="EB83" s="2" t="n"/>
      <c r="EC83" s="2" t="n"/>
    </row>
    <row r="84" ht="6.75" customHeight="1" s="118">
      <c r="A84" s="2" t="n"/>
      <c r="B84" s="2" t="n"/>
      <c r="C84" s="2" t="n"/>
      <c r="D84" s="2" t="n"/>
      <c r="E84" s="141" t="n"/>
      <c r="K84" s="142" t="n"/>
      <c r="L84" s="141" t="n"/>
      <c r="P84" s="19" t="n"/>
      <c r="Q84" s="19" t="n"/>
      <c r="R84" s="19" t="n"/>
      <c r="S84" s="52" t="inlineStr">
        <is>
          <t>年</t>
        </is>
      </c>
      <c r="U84" s="11" t="n"/>
      <c r="V84" s="11" t="n"/>
      <c r="W84" s="53" t="inlineStr">
        <is>
          <t>月</t>
        </is>
      </c>
      <c r="X84" s="142"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41" t="n"/>
      <c r="BV84" s="142" t="n"/>
      <c r="DU84" s="142" t="n"/>
      <c r="DV84" s="2" t="n"/>
      <c r="DW84" s="2" t="n"/>
      <c r="DX84" s="2" t="n"/>
      <c r="DY84" s="2" t="n"/>
      <c r="DZ84" s="2" t="n"/>
      <c r="EA84" s="2" t="n"/>
      <c r="EB84" s="2" t="n"/>
      <c r="EC84" s="2" t="n"/>
    </row>
    <row r="85" ht="6.75" customHeight="1" s="118">
      <c r="A85" s="2" t="n"/>
      <c r="B85" s="2" t="n"/>
      <c r="C85" s="2" t="n"/>
      <c r="D85" s="2" t="n"/>
      <c r="E85" s="141" t="n"/>
      <c r="K85" s="142" t="n"/>
      <c r="L85" s="49" t="inlineStr">
        <is>
          <t>令和</t>
        </is>
      </c>
      <c r="P85" s="19" t="n"/>
      <c r="Q85" s="19" t="n"/>
      <c r="R85" s="19" t="n"/>
      <c r="U85" s="11" t="n"/>
      <c r="V85" s="11" t="n"/>
      <c r="X85" s="142"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41" t="n"/>
      <c r="BV85" s="142" t="n"/>
      <c r="DU85" s="142" t="n"/>
      <c r="DV85" s="2" t="n"/>
      <c r="DW85" s="2" t="n"/>
      <c r="DX85" s="2" t="n"/>
      <c r="DY85" s="2" t="n"/>
      <c r="DZ85" s="2" t="n"/>
      <c r="EA85" s="2" t="n"/>
      <c r="EB85" s="2" t="n"/>
      <c r="EC85" s="2" t="n"/>
    </row>
    <row r="86" ht="6.75" customHeight="1" s="118">
      <c r="A86" s="2" t="n"/>
      <c r="B86" s="2" t="n"/>
      <c r="C86" s="2" t="n"/>
      <c r="D86" s="2" t="n"/>
      <c r="E86" s="141" t="n"/>
      <c r="K86" s="142" t="n"/>
      <c r="L86" s="141"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41" t="n"/>
      <c r="BV86" s="142" t="n"/>
      <c r="DU86" s="142" t="n"/>
      <c r="DV86" s="2" t="n"/>
      <c r="DW86" s="2" t="n"/>
      <c r="DX86" s="2" t="n"/>
      <c r="DY86" s="2" t="n"/>
      <c r="DZ86" s="2" t="n"/>
      <c r="EA86" s="2" t="n"/>
      <c r="EB86" s="2" t="n"/>
      <c r="EC86" s="2" t="n"/>
    </row>
    <row r="87" ht="6.75" customHeight="1" s="118">
      <c r="A87" s="2" t="n"/>
      <c r="B87" s="2" t="n"/>
      <c r="C87" s="2" t="n"/>
      <c r="D87" s="2" t="n"/>
      <c r="E87" s="144" t="n"/>
      <c r="F87" s="145" t="n"/>
      <c r="G87" s="145" t="n"/>
      <c r="H87" s="145" t="n"/>
      <c r="I87" s="145" t="n"/>
      <c r="J87" s="145" t="n"/>
      <c r="K87" s="146" t="n"/>
      <c r="L87" s="144" t="n"/>
      <c r="M87" s="145" t="n"/>
      <c r="N87" s="145" t="n"/>
      <c r="O87" s="145"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4" t="n"/>
      <c r="BQ87" s="145" t="n"/>
      <c r="BR87" s="145" t="n"/>
      <c r="BS87" s="145" t="n"/>
      <c r="BT87" s="145" t="n"/>
      <c r="BU87" s="145" t="n"/>
      <c r="BV87" s="146" t="n"/>
      <c r="BW87" s="145" t="n"/>
      <c r="BX87" s="145" t="n"/>
      <c r="BY87" s="145" t="n"/>
      <c r="BZ87" s="145" t="n"/>
      <c r="CA87" s="145" t="n"/>
      <c r="CB87" s="145" t="n"/>
      <c r="CC87" s="145" t="n"/>
      <c r="CD87" s="145" t="n"/>
      <c r="CE87" s="145" t="n"/>
      <c r="CF87" s="145" t="n"/>
      <c r="CG87" s="145" t="n"/>
      <c r="CH87" s="145" t="n"/>
      <c r="CI87" s="145" t="n"/>
      <c r="CJ87" s="145" t="n"/>
      <c r="CK87" s="145" t="n"/>
      <c r="CL87" s="145" t="n"/>
      <c r="CM87" s="145" t="n"/>
      <c r="CN87" s="145" t="n"/>
      <c r="CO87" s="145" t="n"/>
      <c r="CP87" s="145" t="n"/>
      <c r="CQ87" s="145" t="n"/>
      <c r="CR87" s="145" t="n"/>
      <c r="CS87" s="145" t="n"/>
      <c r="CT87" s="145" t="n"/>
      <c r="CU87" s="145" t="n"/>
      <c r="CV87" s="145" t="n"/>
      <c r="CW87" s="145" t="n"/>
      <c r="CX87" s="145" t="n"/>
      <c r="CY87" s="145" t="n"/>
      <c r="CZ87" s="145" t="n"/>
      <c r="DA87" s="145" t="n"/>
      <c r="DB87" s="145" t="n"/>
      <c r="DC87" s="145" t="n"/>
      <c r="DD87" s="145" t="n"/>
      <c r="DE87" s="145" t="n"/>
      <c r="DF87" s="145" t="n"/>
      <c r="DG87" s="145" t="n"/>
      <c r="DH87" s="145" t="n"/>
      <c r="DI87" s="145" t="n"/>
      <c r="DJ87" s="145" t="n"/>
      <c r="DK87" s="145" t="n"/>
      <c r="DL87" s="145" t="n"/>
      <c r="DM87" s="145" t="n"/>
      <c r="DN87" s="145" t="n"/>
      <c r="DO87" s="145" t="n"/>
      <c r="DP87" s="145" t="n"/>
      <c r="DQ87" s="145" t="n"/>
      <c r="DR87" s="145" t="n"/>
      <c r="DS87" s="145" t="n"/>
      <c r="DT87" s="145" t="n"/>
      <c r="DU87" s="146"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15.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7" t="inlineStr">
        <is>
          <t xml:space="preserve">資 　格  等      </t>
        </is>
      </c>
      <c r="BQ5" s="138" t="n"/>
      <c r="BR5" s="138" t="n"/>
      <c r="BS5" s="138" t="n"/>
      <c r="BT5" s="138" t="n"/>
      <c r="BU5" s="138" t="n"/>
      <c r="BV5" s="139" t="n"/>
      <c r="BW5" s="140" t="inlineStr">
        <is>
          <t>取  得  年  月</t>
        </is>
      </c>
      <c r="BX5" s="138" t="n"/>
      <c r="BY5" s="138" t="n"/>
      <c r="BZ5" s="138" t="n"/>
      <c r="CA5" s="138" t="n"/>
      <c r="CB5" s="138" t="n"/>
      <c r="CC5" s="138" t="n"/>
      <c r="CD5" s="138" t="n"/>
      <c r="CE5" s="138" t="n"/>
      <c r="CF5" s="138" t="n"/>
      <c r="CG5" s="139" t="n"/>
      <c r="CH5" s="140" t="inlineStr">
        <is>
          <t>資       格       等       の       名       称</t>
        </is>
      </c>
      <c r="CI5" s="138" t="n"/>
      <c r="CJ5" s="138" t="n"/>
      <c r="CK5" s="138" t="n"/>
      <c r="CL5" s="138" t="n"/>
      <c r="CM5" s="138" t="n"/>
      <c r="CN5" s="138" t="n"/>
      <c r="CO5" s="138" t="n"/>
      <c r="CP5" s="138" t="n"/>
      <c r="CQ5" s="138" t="n"/>
      <c r="CR5" s="138" t="n"/>
      <c r="CS5" s="138" t="n"/>
      <c r="CT5" s="138" t="n"/>
      <c r="CU5" s="138" t="n"/>
      <c r="CV5" s="138" t="n"/>
      <c r="CW5" s="138" t="n"/>
      <c r="CX5" s="138" t="n"/>
      <c r="CY5" s="138" t="n"/>
      <c r="CZ5" s="138" t="n"/>
      <c r="DA5" s="138" t="n"/>
      <c r="DB5" s="138" t="n"/>
      <c r="DC5" s="138" t="n"/>
      <c r="DD5" s="138" t="n"/>
      <c r="DE5" s="138" t="n"/>
      <c r="DF5" s="138" t="n"/>
      <c r="DG5" s="138" t="n"/>
      <c r="DH5" s="138" t="n"/>
      <c r="DI5" s="138" t="n"/>
      <c r="DJ5" s="138" t="n"/>
      <c r="DK5" s="138" t="n"/>
      <c r="DL5" s="138" t="n"/>
      <c r="DM5" s="138" t="n"/>
      <c r="DN5" s="138" t="n"/>
      <c r="DO5" s="138" t="n"/>
      <c r="DP5" s="138" t="n"/>
      <c r="DQ5" s="138" t="n"/>
      <c r="DR5" s="138" t="n"/>
      <c r="DS5" s="138" t="n"/>
      <c r="DT5" s="138" t="n"/>
      <c r="DU5" s="139"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41" t="n"/>
      <c r="BV6" s="142" t="n"/>
      <c r="BW6" s="141" t="n"/>
      <c r="CG6" s="142" t="n"/>
      <c r="CH6" s="141" t="n"/>
      <c r="DU6" s="142"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41" t="n"/>
      <c r="BV7" s="142" t="n"/>
      <c r="BW7" s="141" t="n"/>
      <c r="CG7" s="142" t="n"/>
      <c r="CH7" s="141" t="n"/>
      <c r="DU7" s="142"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3">
        <f>IF(N(設定!$B$3)=0,"",YEAR(設定!$B$3)-2018)</f>
        <v/>
      </c>
      <c r="AG8" s="95" t="inlineStr">
        <is>
          <t>年</t>
        </is>
      </c>
      <c r="AI8" s="143">
        <f>IF(N(設定!$B$3)=0,"",MONTH(設定!$B$3))</f>
        <v/>
      </c>
      <c r="AL8" s="95" t="inlineStr">
        <is>
          <t>月</t>
        </is>
      </c>
      <c r="AN8" s="143">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41" t="n"/>
      <c r="BV8" s="142" t="n"/>
      <c r="BW8" s="144" t="n"/>
      <c r="BX8" s="145" t="n"/>
      <c r="BY8" s="145" t="n"/>
      <c r="BZ8" s="145" t="n"/>
      <c r="CA8" s="145" t="n"/>
      <c r="CB8" s="145" t="n"/>
      <c r="CC8" s="145" t="n"/>
      <c r="CD8" s="145" t="n"/>
      <c r="CE8" s="145" t="n"/>
      <c r="CF8" s="145" t="n"/>
      <c r="CG8" s="146" t="n"/>
      <c r="CH8" s="144" t="n"/>
      <c r="CI8" s="145" t="n"/>
      <c r="CJ8" s="145" t="n"/>
      <c r="CK8" s="145" t="n"/>
      <c r="CL8" s="145" t="n"/>
      <c r="CM8" s="145" t="n"/>
      <c r="CN8" s="145" t="n"/>
      <c r="CO8" s="145" t="n"/>
      <c r="CP8" s="145" t="n"/>
      <c r="CQ8" s="145" t="n"/>
      <c r="CR8" s="145" t="n"/>
      <c r="CS8" s="145" t="n"/>
      <c r="CT8" s="145" t="n"/>
      <c r="CU8" s="145" t="n"/>
      <c r="CV8" s="145" t="n"/>
      <c r="CW8" s="145" t="n"/>
      <c r="CX8" s="145" t="n"/>
      <c r="CY8" s="145" t="n"/>
      <c r="CZ8" s="145" t="n"/>
      <c r="DA8" s="145" t="n"/>
      <c r="DB8" s="145" t="n"/>
      <c r="DC8" s="145" t="n"/>
      <c r="DD8" s="145" t="n"/>
      <c r="DE8" s="145" t="n"/>
      <c r="DF8" s="145" t="n"/>
      <c r="DG8" s="145" t="n"/>
      <c r="DH8" s="145" t="n"/>
      <c r="DI8" s="145" t="n"/>
      <c r="DJ8" s="145" t="n"/>
      <c r="DK8" s="145" t="n"/>
      <c r="DL8" s="145" t="n"/>
      <c r="DM8" s="145" t="n"/>
      <c r="DN8" s="145" t="n"/>
      <c r="DO8" s="145" t="n"/>
      <c r="DP8" s="145" t="n"/>
      <c r="DQ8" s="145" t="n"/>
      <c r="DR8" s="145" t="n"/>
      <c r="DS8" s="145" t="n"/>
      <c r="DT8" s="145" t="n"/>
      <c r="DU8" s="146"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41" t="n"/>
      <c r="BV9" s="142" t="n"/>
      <c r="BW9" s="147">
        <f>計算!$O$8</f>
        <v/>
      </c>
      <c r="CG9" s="142" t="n"/>
      <c r="CH9" s="148">
        <f>計算!$P$8</f>
        <v/>
      </c>
      <c r="DU9" s="142"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5" t="n"/>
      <c r="AA10" s="145" t="n"/>
      <c r="AB10" s="145" t="n"/>
      <c r="AC10" s="145" t="n"/>
      <c r="AD10" s="145" t="n"/>
      <c r="AE10" s="145" t="n"/>
      <c r="AF10" s="145" t="n"/>
      <c r="AG10" s="145" t="n"/>
      <c r="AH10" s="145" t="n"/>
      <c r="AI10" s="145" t="n"/>
      <c r="AJ10" s="145" t="n"/>
      <c r="AK10" s="145" t="n"/>
      <c r="AL10" s="145" t="n"/>
      <c r="AM10" s="145" t="n"/>
      <c r="AN10" s="145" t="n"/>
      <c r="AO10" s="145" t="n"/>
      <c r="AP10" s="145" t="n"/>
      <c r="AQ10" s="145" t="n"/>
      <c r="AR10" s="145" t="n"/>
      <c r="AS10" s="145" t="n"/>
      <c r="AT10" s="145" t="n"/>
      <c r="AU10" s="12" t="n"/>
      <c r="AV10" s="7" t="n"/>
      <c r="BI10" s="8" t="n"/>
      <c r="BJ10" s="7" t="n"/>
      <c r="BK10" s="2" t="n"/>
      <c r="BL10" s="2" t="n"/>
      <c r="BM10" s="2" t="n"/>
      <c r="BN10" s="2" t="n"/>
      <c r="BO10" s="2" t="n"/>
      <c r="BP10" s="141" t="n"/>
      <c r="BV10" s="142" t="n"/>
      <c r="BW10" s="141" t="n"/>
      <c r="CG10" s="142" t="n"/>
      <c r="DU10" s="142" t="n"/>
      <c r="DV10" s="2" t="n"/>
      <c r="DW10" s="2" t="n"/>
      <c r="DX10" s="2" t="n"/>
      <c r="DY10" s="2" t="n"/>
      <c r="DZ10" s="2" t="n"/>
      <c r="EA10" s="2" t="n"/>
      <c r="EB10" s="2" t="n"/>
      <c r="EC10" s="2" t="n"/>
    </row>
    <row r="11" ht="6.75" customHeight="1" s="118">
      <c r="A11" s="2" t="n"/>
      <c r="B11" s="2" t="n"/>
      <c r="C11" s="2" t="n"/>
      <c r="D11" s="2" t="n"/>
      <c r="E11" s="140" t="inlineStr">
        <is>
          <t>ふ り が な</t>
        </is>
      </c>
      <c r="F11" s="138" t="n"/>
      <c r="G11" s="138" t="n"/>
      <c r="H11" s="138" t="n"/>
      <c r="I11" s="138" t="n"/>
      <c r="J11" s="138" t="n"/>
      <c r="K11" s="139" t="n"/>
      <c r="L11" s="149">
        <f>計算!$C$8</f>
        <v/>
      </c>
      <c r="M11" s="138" t="n"/>
      <c r="N11" s="138" t="n"/>
      <c r="O11" s="138" t="n"/>
      <c r="P11" s="138" t="n"/>
      <c r="Q11" s="138" t="n"/>
      <c r="R11" s="138" t="n"/>
      <c r="S11" s="138" t="n"/>
      <c r="T11" s="138" t="n"/>
      <c r="U11" s="138" t="n"/>
      <c r="V11" s="138" t="n"/>
      <c r="W11" s="138" t="n"/>
      <c r="X11" s="138" t="n"/>
      <c r="Y11" s="138" t="n"/>
      <c r="Z11" s="138" t="n"/>
      <c r="AA11" s="138" t="n"/>
      <c r="AB11" s="138" t="n"/>
      <c r="AC11" s="138" t="n"/>
      <c r="AD11" s="138" t="n"/>
      <c r="AE11" s="138" t="n"/>
      <c r="AF11" s="138" t="n"/>
      <c r="AG11" s="138" t="n"/>
      <c r="AH11" s="138" t="n"/>
      <c r="AI11" s="138" t="n"/>
      <c r="AJ11" s="138" t="n"/>
      <c r="AK11" s="138" t="n"/>
      <c r="AL11" s="138" t="n"/>
      <c r="AM11" s="138" t="n"/>
      <c r="AN11" s="138" t="n"/>
      <c r="AO11" s="138" t="n"/>
      <c r="AP11" s="138" t="n"/>
      <c r="AQ11" s="138" t="n"/>
      <c r="AR11" s="138" t="n"/>
      <c r="AS11" s="138" t="n"/>
      <c r="AT11" s="139"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41" t="n"/>
      <c r="BV11" s="142" t="n"/>
      <c r="BW11" s="141" t="n"/>
      <c r="CG11" s="142" t="n"/>
      <c r="DU11" s="142" t="n"/>
      <c r="DV11" s="2" t="n"/>
      <c r="DW11" s="2" t="n"/>
      <c r="DX11" s="2" t="n"/>
      <c r="DY11" s="2" t="n"/>
      <c r="DZ11" s="2" t="n"/>
      <c r="EA11" s="2" t="n"/>
      <c r="EB11" s="2" t="n"/>
      <c r="EC11" s="2" t="n"/>
    </row>
    <row r="12" ht="6.75" customHeight="1" s="118">
      <c r="A12" s="2" t="n"/>
      <c r="B12" s="2" t="n"/>
      <c r="C12" s="2" t="n"/>
      <c r="D12" s="2" t="n"/>
      <c r="E12" s="141" t="n"/>
      <c r="K12" s="142" t="n"/>
      <c r="AT12" s="142"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41" t="n"/>
      <c r="BV12" s="142" t="n"/>
      <c r="BW12" s="141" t="n"/>
      <c r="CG12" s="142" t="n"/>
      <c r="DU12" s="142" t="n"/>
      <c r="DV12" s="2" t="n"/>
      <c r="DW12" s="2" t="n"/>
      <c r="DX12" s="2" t="n"/>
      <c r="DY12" s="2" t="n"/>
      <c r="DZ12" s="2" t="n"/>
      <c r="EA12" s="2" t="n"/>
      <c r="EB12" s="2" t="n"/>
      <c r="EC12" s="2" t="n"/>
    </row>
    <row r="13" ht="6.75" customHeight="1" s="118">
      <c r="A13" s="2" t="n"/>
      <c r="B13" s="2" t="n"/>
      <c r="C13" s="2" t="n"/>
      <c r="D13" s="2" t="n"/>
      <c r="E13" s="141" t="n"/>
      <c r="K13" s="142" t="n"/>
      <c r="AT13" s="142"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41" t="n"/>
      <c r="BV13" s="142" t="n"/>
      <c r="BW13" s="147">
        <f>計算!$Q$8</f>
        <v/>
      </c>
      <c r="CG13" s="142" t="n"/>
      <c r="CH13" s="148">
        <f>計算!$R$8</f>
        <v/>
      </c>
      <c r="DU13" s="142" t="n"/>
      <c r="DV13" s="2" t="n"/>
      <c r="DW13" s="2" t="n"/>
      <c r="DX13" s="2" t="n"/>
      <c r="DY13" s="2" t="n"/>
      <c r="DZ13" s="2" t="n"/>
      <c r="EA13" s="2" t="n"/>
      <c r="EB13" s="2" t="n"/>
      <c r="EC13" s="2" t="n"/>
    </row>
    <row r="14" ht="6.75" customHeight="1" s="118">
      <c r="A14" s="2" t="n"/>
      <c r="B14" s="2" t="n"/>
      <c r="C14" s="2" t="n"/>
      <c r="D14" s="2" t="n"/>
      <c r="E14" s="144" t="n"/>
      <c r="F14" s="145" t="n"/>
      <c r="G14" s="145" t="n"/>
      <c r="H14" s="145" t="n"/>
      <c r="I14" s="145" t="n"/>
      <c r="J14" s="145" t="n"/>
      <c r="K14" s="146" t="n"/>
      <c r="L14" s="145" t="n"/>
      <c r="M14" s="145" t="n"/>
      <c r="N14" s="145" t="n"/>
      <c r="O14" s="145" t="n"/>
      <c r="P14" s="145" t="n"/>
      <c r="Q14" s="145" t="n"/>
      <c r="R14" s="145" t="n"/>
      <c r="S14" s="145" t="n"/>
      <c r="T14" s="145" t="n"/>
      <c r="U14" s="145" t="n"/>
      <c r="V14" s="145" t="n"/>
      <c r="W14" s="145" t="n"/>
      <c r="X14" s="145" t="n"/>
      <c r="Y14" s="145" t="n"/>
      <c r="Z14" s="145" t="n"/>
      <c r="AA14" s="145" t="n"/>
      <c r="AB14" s="145" t="n"/>
      <c r="AC14" s="145" t="n"/>
      <c r="AD14" s="145" t="n"/>
      <c r="AE14" s="145" t="n"/>
      <c r="AF14" s="145" t="n"/>
      <c r="AG14" s="145" t="n"/>
      <c r="AH14" s="145" t="n"/>
      <c r="AI14" s="145" t="n"/>
      <c r="AJ14" s="145" t="n"/>
      <c r="AK14" s="145" t="n"/>
      <c r="AL14" s="145" t="n"/>
      <c r="AM14" s="145" t="n"/>
      <c r="AN14" s="145" t="n"/>
      <c r="AO14" s="145" t="n"/>
      <c r="AP14" s="145" t="n"/>
      <c r="AQ14" s="145" t="n"/>
      <c r="AR14" s="145" t="n"/>
      <c r="AS14" s="145" t="n"/>
      <c r="AT14" s="146"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41" t="n"/>
      <c r="BV14" s="142" t="n"/>
      <c r="BW14" s="141" t="n"/>
      <c r="CG14" s="142" t="n"/>
      <c r="DU14" s="142" t="n"/>
      <c r="DV14" s="2" t="n"/>
      <c r="DW14" s="2" t="n"/>
      <c r="DX14" s="2" t="n"/>
      <c r="DY14" s="2" t="n"/>
      <c r="DZ14" s="2" t="n"/>
      <c r="EA14" s="2" t="n"/>
      <c r="EB14" s="2" t="n"/>
      <c r="EC14" s="2" t="n"/>
    </row>
    <row r="15" ht="6.75" customHeight="1" s="118">
      <c r="A15" s="2" t="n"/>
      <c r="B15" s="2" t="n"/>
      <c r="C15" s="2" t="n"/>
      <c r="D15" s="2" t="n"/>
      <c r="E15" s="150" t="inlineStr">
        <is>
          <t>名　前</t>
        </is>
      </c>
      <c r="F15" s="138" t="n"/>
      <c r="G15" s="138" t="n"/>
      <c r="H15" s="138" t="n"/>
      <c r="I15" s="138" t="n"/>
      <c r="J15" s="138" t="n"/>
      <c r="K15" s="139" t="n"/>
      <c r="L15" s="151">
        <f>計算!$B$8</f>
        <v/>
      </c>
      <c r="M15" s="138" t="n"/>
      <c r="N15" s="138" t="n"/>
      <c r="O15" s="138" t="n"/>
      <c r="P15" s="138" t="n"/>
      <c r="Q15" s="138" t="n"/>
      <c r="R15" s="138" t="n"/>
      <c r="S15" s="138" t="n"/>
      <c r="T15" s="138" t="n"/>
      <c r="U15" s="138" t="n"/>
      <c r="V15" s="138" t="n"/>
      <c r="W15" s="138" t="n"/>
      <c r="X15" s="138" t="n"/>
      <c r="Y15" s="138" t="n"/>
      <c r="Z15" s="138" t="n"/>
      <c r="AA15" s="138" t="n"/>
      <c r="AB15" s="138" t="n"/>
      <c r="AC15" s="138" t="n"/>
      <c r="AD15" s="138" t="n"/>
      <c r="AE15" s="138" t="n"/>
      <c r="AF15" s="138" t="n"/>
      <c r="AG15" s="138" t="n"/>
      <c r="AH15" s="138" t="n"/>
      <c r="AI15" s="138" t="n"/>
      <c r="AJ15" s="138" t="n"/>
      <c r="AK15" s="138" t="n"/>
      <c r="AL15" s="138" t="n"/>
      <c r="AM15" s="138" t="n"/>
      <c r="AN15" s="138" t="n"/>
      <c r="AO15" s="138" t="n"/>
      <c r="AP15" s="138" t="n"/>
      <c r="AQ15" s="138" t="n"/>
      <c r="AR15" s="138" t="n"/>
      <c r="AS15" s="138" t="n"/>
      <c r="AT15" s="139"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41" t="n"/>
      <c r="BV15" s="142" t="n"/>
      <c r="BW15" s="141" t="n"/>
      <c r="CG15" s="142" t="n"/>
      <c r="DU15" s="142" t="n"/>
      <c r="DV15" s="2" t="n"/>
      <c r="DW15" s="2" t="n"/>
      <c r="DX15" s="2" t="n"/>
      <c r="DY15" s="2" t="n"/>
      <c r="DZ15" s="2" t="n"/>
      <c r="EA15" s="2" t="n"/>
      <c r="EB15" s="2" t="n"/>
      <c r="EC15" s="2" t="n"/>
    </row>
    <row r="16" ht="6.75" customHeight="1" s="118">
      <c r="A16" s="2" t="n"/>
      <c r="B16" s="2" t="n"/>
      <c r="C16" s="2" t="n"/>
      <c r="D16" s="2" t="n"/>
      <c r="E16" s="141" t="n"/>
      <c r="K16" s="142" t="n"/>
      <c r="L16" s="141" t="n"/>
      <c r="AT16" s="142" t="n"/>
      <c r="AU16" s="8" t="n"/>
      <c r="AV16" s="7" t="n"/>
      <c r="AW16" s="2" t="n"/>
      <c r="AX16" s="52" t="inlineStr">
        <is>
          <t>（30×40mm）</t>
        </is>
      </c>
      <c r="BH16" s="2" t="n"/>
      <c r="BI16" s="8" t="n"/>
      <c r="BJ16" s="7" t="n"/>
      <c r="BK16" s="2" t="n"/>
      <c r="BL16" s="2" t="n"/>
      <c r="BM16" s="2" t="n"/>
      <c r="BN16" s="2" t="n"/>
      <c r="BO16" s="2" t="n"/>
      <c r="BP16" s="141" t="n"/>
      <c r="BV16" s="142" t="n"/>
      <c r="BW16" s="141" t="n"/>
      <c r="CG16" s="142" t="n"/>
      <c r="DU16" s="142" t="n"/>
      <c r="DV16" s="2" t="n"/>
      <c r="DW16" s="2" t="n"/>
      <c r="DX16" s="2" t="n"/>
      <c r="DY16" s="2" t="n"/>
      <c r="DZ16" s="2" t="n"/>
      <c r="EA16" s="2" t="n"/>
      <c r="EB16" s="2" t="n"/>
      <c r="EC16" s="2" t="n"/>
    </row>
    <row r="17" ht="6.75" customHeight="1" s="118">
      <c r="A17" s="2" t="n"/>
      <c r="B17" s="2" t="n"/>
      <c r="C17" s="2" t="n"/>
      <c r="D17" s="2" t="n"/>
      <c r="E17" s="141" t="n"/>
      <c r="K17" s="142" t="n"/>
      <c r="L17" s="141" t="n"/>
      <c r="AT17" s="142" t="n"/>
      <c r="AU17" s="8" t="n"/>
      <c r="AV17" s="7" t="n"/>
      <c r="AW17" s="2" t="n"/>
      <c r="BH17" s="2" t="n"/>
      <c r="BI17" s="8" t="n"/>
      <c r="BJ17" s="7" t="n"/>
      <c r="BK17" s="2" t="n"/>
      <c r="BL17" s="2" t="n"/>
      <c r="BM17" s="2" t="n"/>
      <c r="BN17" s="2" t="n"/>
      <c r="BO17" s="2" t="n"/>
      <c r="BP17" s="141" t="n"/>
      <c r="BV17" s="142" t="n"/>
      <c r="BW17" s="147">
        <f>計算!$S$8</f>
        <v/>
      </c>
      <c r="CG17" s="142" t="n"/>
      <c r="CH17" s="148">
        <f>計算!$T$8</f>
        <v/>
      </c>
      <c r="DU17" s="142" t="n"/>
      <c r="DV17" s="2" t="n"/>
      <c r="DW17" s="2" t="n"/>
      <c r="DX17" s="2" t="n"/>
      <c r="DY17" s="2" t="n"/>
      <c r="DZ17" s="2" t="n"/>
      <c r="EA17" s="2" t="n"/>
      <c r="EB17" s="2" t="n"/>
      <c r="EC17" s="2" t="n"/>
    </row>
    <row r="18" ht="6.75" customHeight="1" s="118">
      <c r="A18" s="2" t="n"/>
      <c r="B18" s="2" t="n"/>
      <c r="C18" s="2" t="n"/>
      <c r="D18" s="2" t="n"/>
      <c r="E18" s="141" t="n"/>
      <c r="K18" s="142" t="n"/>
      <c r="L18" s="141" t="n"/>
      <c r="AT18" s="142"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41" t="n"/>
      <c r="BV18" s="142" t="n"/>
      <c r="BW18" s="141" t="n"/>
      <c r="CG18" s="142" t="n"/>
      <c r="DU18" s="142" t="n"/>
      <c r="DV18" s="2" t="n"/>
      <c r="DW18" s="2" t="n"/>
      <c r="DX18" s="2" t="n"/>
      <c r="DY18" s="2" t="n"/>
      <c r="DZ18" s="2" t="n"/>
      <c r="EA18" s="2" t="n"/>
      <c r="EB18" s="2" t="n"/>
      <c r="EC18" s="2" t="n"/>
    </row>
    <row r="19" ht="6.75" customHeight="1" s="118">
      <c r="A19" s="2" t="n"/>
      <c r="B19" s="2" t="n"/>
      <c r="C19" s="2" t="n"/>
      <c r="D19" s="2" t="n"/>
      <c r="E19" s="141" t="n"/>
      <c r="K19" s="142" t="n"/>
      <c r="L19" s="141" t="n"/>
      <c r="AT19" s="142"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41" t="n"/>
      <c r="BV19" s="142" t="n"/>
      <c r="BW19" s="141" t="n"/>
      <c r="CG19" s="142" t="n"/>
      <c r="DU19" s="142" t="n"/>
      <c r="DV19" s="2" t="n"/>
      <c r="DW19" s="2" t="n"/>
      <c r="DX19" s="2" t="n"/>
      <c r="DY19" s="2" t="n"/>
      <c r="DZ19" s="2" t="n"/>
      <c r="EA19" s="2" t="n"/>
      <c r="EB19" s="2" t="n"/>
      <c r="EC19" s="2" t="n"/>
    </row>
    <row r="20" ht="4.5" customHeight="1" s="118">
      <c r="A20" s="2" t="n"/>
      <c r="B20" s="2" t="n"/>
      <c r="C20" s="2" t="n"/>
      <c r="D20" s="2" t="n"/>
      <c r="E20" s="144" t="n"/>
      <c r="F20" s="145" t="n"/>
      <c r="G20" s="145" t="n"/>
      <c r="H20" s="145" t="n"/>
      <c r="I20" s="145" t="n"/>
      <c r="J20" s="145" t="n"/>
      <c r="K20" s="146" t="n"/>
      <c r="L20" s="144" t="n"/>
      <c r="M20" s="145" t="n"/>
      <c r="N20" s="145" t="n"/>
      <c r="O20" s="145" t="n"/>
      <c r="P20" s="145" t="n"/>
      <c r="Q20" s="145" t="n"/>
      <c r="R20" s="145" t="n"/>
      <c r="S20" s="145" t="n"/>
      <c r="T20" s="145" t="n"/>
      <c r="U20" s="145" t="n"/>
      <c r="V20" s="145" t="n"/>
      <c r="W20" s="145" t="n"/>
      <c r="X20" s="145" t="n"/>
      <c r="Y20" s="145" t="n"/>
      <c r="Z20" s="145" t="n"/>
      <c r="AA20" s="145" t="n"/>
      <c r="AB20" s="145" t="n"/>
      <c r="AC20" s="145" t="n"/>
      <c r="AD20" s="145" t="n"/>
      <c r="AE20" s="145" t="n"/>
      <c r="AF20" s="145" t="n"/>
      <c r="AG20" s="145" t="n"/>
      <c r="AH20" s="145" t="n"/>
      <c r="AI20" s="145" t="n"/>
      <c r="AJ20" s="145" t="n"/>
      <c r="AK20" s="145" t="n"/>
      <c r="AL20" s="145" t="n"/>
      <c r="AM20" s="145" t="n"/>
      <c r="AN20" s="145" t="n"/>
      <c r="AO20" s="145" t="n"/>
      <c r="AP20" s="145" t="n"/>
      <c r="AQ20" s="145" t="n"/>
      <c r="AR20" s="145" t="n"/>
      <c r="AS20" s="145" t="n"/>
      <c r="AT20" s="146"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41" t="n"/>
      <c r="BV20" s="142" t="n"/>
      <c r="BW20" s="141" t="n"/>
      <c r="CG20" s="142" t="n"/>
      <c r="DU20" s="142" t="n"/>
      <c r="DV20" s="2" t="n"/>
      <c r="DW20" s="2" t="n"/>
      <c r="DX20" s="2" t="n"/>
      <c r="DY20" s="2" t="n"/>
      <c r="DZ20" s="2" t="n"/>
      <c r="EA20" s="2" t="n"/>
      <c r="EB20" s="2" t="n"/>
      <c r="EC20" s="2" t="n"/>
    </row>
    <row r="21" ht="6.75" customHeight="1" s="118">
      <c r="A21" s="2" t="n"/>
      <c r="B21" s="2" t="n"/>
      <c r="C21" s="2" t="n"/>
      <c r="D21" s="2" t="n"/>
      <c r="E21" s="150" t="inlineStr">
        <is>
          <t>生年月日</t>
        </is>
      </c>
      <c r="F21" s="138" t="n"/>
      <c r="G21" s="138" t="n"/>
      <c r="H21" s="138" t="n"/>
      <c r="I21" s="138" t="n"/>
      <c r="J21" s="138" t="n"/>
      <c r="K21" s="139" t="n"/>
      <c r="L21" s="152" t="inlineStr">
        <is>
          <t>昭和 ・ 平成</t>
        </is>
      </c>
      <c r="M21" s="138" t="n"/>
      <c r="N21" s="138" t="n"/>
      <c r="O21" s="138" t="n"/>
      <c r="P21" s="138" t="n"/>
      <c r="Q21" s="138" t="n"/>
      <c r="R21" s="138" t="n"/>
      <c r="S21" s="138" t="n"/>
      <c r="T21" s="138" t="n"/>
      <c r="U21" s="138" t="n"/>
      <c r="V21" s="153">
        <f>計算!$D$8</f>
        <v/>
      </c>
      <c r="W21" s="138" t="n"/>
      <c r="X21" s="154" t="inlineStr">
        <is>
          <t>年</t>
        </is>
      </c>
      <c r="Y21" s="138" t="n"/>
      <c r="Z21" s="153">
        <f>計算!$E$8</f>
        <v/>
      </c>
      <c r="AA21" s="138" t="n"/>
      <c r="AB21" s="138" t="n"/>
      <c r="AC21" s="154" t="inlineStr">
        <is>
          <t>月</t>
        </is>
      </c>
      <c r="AD21" s="138" t="n"/>
      <c r="AE21" s="153">
        <f>計算!$F$8</f>
        <v/>
      </c>
      <c r="AF21" s="138" t="n"/>
      <c r="AG21" s="138" t="n"/>
      <c r="AH21" s="154" t="inlineStr">
        <is>
          <t>日　生 （満</t>
        </is>
      </c>
      <c r="AI21" s="138" t="n"/>
      <c r="AJ21" s="138" t="n"/>
      <c r="AK21" s="138" t="n"/>
      <c r="AL21" s="138" t="n"/>
      <c r="AM21" s="138" t="n"/>
      <c r="AN21" s="138" t="n"/>
      <c r="AO21" s="138" t="n"/>
      <c r="AP21" s="155">
        <f>計算!$G$8</f>
        <v/>
      </c>
      <c r="AQ21" s="138" t="n"/>
      <c r="AR21" s="156" t="inlineStr">
        <is>
          <t>歳）</t>
        </is>
      </c>
      <c r="AS21" s="138" t="n"/>
      <c r="AT21" s="139"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41" t="n"/>
      <c r="BV21" s="142" t="n"/>
      <c r="BW21" s="147">
        <f>計算!$U$8</f>
        <v/>
      </c>
      <c r="CG21" s="142" t="n"/>
      <c r="CH21" s="148">
        <f>計算!$V$8</f>
        <v/>
      </c>
      <c r="DU21" s="142" t="n"/>
      <c r="DV21" s="2" t="n"/>
      <c r="DW21" s="2" t="n"/>
      <c r="DX21" s="2" t="n"/>
      <c r="DY21" s="2" t="n"/>
      <c r="DZ21" s="2" t="n"/>
      <c r="EA21" s="2" t="n"/>
      <c r="EB21" s="2" t="n"/>
      <c r="EC21" s="2" t="n"/>
    </row>
    <row r="22" ht="6.75" customHeight="1" s="118">
      <c r="A22" s="2" t="n"/>
      <c r="B22" s="2" t="n"/>
      <c r="C22" s="2" t="n"/>
      <c r="D22" s="2" t="n"/>
      <c r="E22" s="141" t="n"/>
      <c r="K22" s="142" t="n"/>
      <c r="L22" s="141" t="n"/>
      <c r="AT22" s="142"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41" t="n"/>
      <c r="BV22" s="142" t="n"/>
      <c r="BW22" s="141" t="n"/>
      <c r="CG22" s="142" t="n"/>
      <c r="DU22" s="142" t="n"/>
      <c r="DV22" s="2" t="n"/>
      <c r="DW22" s="2" t="n"/>
      <c r="DX22" s="2" t="n"/>
      <c r="DY22" s="2" t="n"/>
      <c r="DZ22" s="2" t="n"/>
      <c r="EA22" s="2" t="n"/>
      <c r="EB22" s="2" t="n"/>
      <c r="EC22" s="2" t="n"/>
    </row>
    <row r="23" ht="6.75" customHeight="1" s="118">
      <c r="A23" s="2" t="n"/>
      <c r="B23" s="2" t="n"/>
      <c r="C23" s="2" t="n"/>
      <c r="D23" s="2" t="n"/>
      <c r="E23" s="141" t="n"/>
      <c r="K23" s="142" t="n"/>
      <c r="L23" s="141" t="n"/>
      <c r="AT23" s="142"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41" t="n"/>
      <c r="BV23" s="142" t="n"/>
      <c r="BW23" s="141" t="n"/>
      <c r="CG23" s="142" t="n"/>
      <c r="DU23" s="142" t="n"/>
      <c r="DV23" s="2" t="n"/>
      <c r="DW23" s="2" t="n"/>
      <c r="DX23" s="2" t="n"/>
      <c r="DY23" s="2" t="n"/>
      <c r="DZ23" s="2" t="n"/>
      <c r="EA23" s="2" t="n"/>
      <c r="EB23" s="2" t="n"/>
      <c r="EC23" s="2" t="n"/>
    </row>
    <row r="24" ht="3.75" customHeight="1" s="118">
      <c r="A24" s="2" t="n"/>
      <c r="B24" s="2" t="n"/>
      <c r="C24" s="2" t="n"/>
      <c r="D24" s="2" t="n"/>
      <c r="E24" s="144" t="n"/>
      <c r="F24" s="145" t="n"/>
      <c r="G24" s="145" t="n"/>
      <c r="H24" s="145" t="n"/>
      <c r="I24" s="145" t="n"/>
      <c r="J24" s="145" t="n"/>
      <c r="K24" s="146" t="n"/>
      <c r="L24" s="144" t="n"/>
      <c r="M24" s="145" t="n"/>
      <c r="N24" s="145" t="n"/>
      <c r="O24" s="145" t="n"/>
      <c r="P24" s="145" t="n"/>
      <c r="Q24" s="145" t="n"/>
      <c r="R24" s="145" t="n"/>
      <c r="S24" s="145" t="n"/>
      <c r="T24" s="145" t="n"/>
      <c r="U24" s="145" t="n"/>
      <c r="X24" s="145" t="n"/>
      <c r="Y24" s="145" t="n"/>
      <c r="AC24" s="145" t="n"/>
      <c r="AD24" s="145" t="n"/>
      <c r="AH24" s="145" t="n"/>
      <c r="AI24" s="145" t="n"/>
      <c r="AJ24" s="145" t="n"/>
      <c r="AK24" s="145" t="n"/>
      <c r="AL24" s="145" t="n"/>
      <c r="AM24" s="145" t="n"/>
      <c r="AN24" s="145" t="n"/>
      <c r="AO24" s="145" t="n"/>
      <c r="AP24" s="145" t="n"/>
      <c r="AQ24" s="145" t="n"/>
      <c r="AR24" s="145" t="n"/>
      <c r="AS24" s="145" t="n"/>
      <c r="AT24" s="146"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41" t="n"/>
      <c r="BV24" s="142" t="n"/>
      <c r="BW24" s="141" t="n"/>
      <c r="CG24" s="142" t="n"/>
      <c r="DU24" s="142" t="n"/>
      <c r="DV24" s="2" t="n"/>
      <c r="DW24" s="2" t="n"/>
      <c r="DX24" s="2" t="n"/>
      <c r="DY24" s="2" t="n"/>
      <c r="DZ24" s="2" t="n"/>
      <c r="EA24" s="2" t="n"/>
      <c r="EB24" s="2" t="n"/>
      <c r="EC24" s="2" t="n"/>
    </row>
    <row r="25" ht="6.75" customHeight="1" s="118">
      <c r="A25" s="2" t="n"/>
      <c r="B25" s="2" t="n"/>
      <c r="C25" s="2" t="n"/>
      <c r="D25" s="2" t="n"/>
      <c r="E25" s="157" t="inlineStr">
        <is>
          <t>ふ り が な</t>
        </is>
      </c>
      <c r="F25" s="138" t="n"/>
      <c r="G25" s="138" t="n"/>
      <c r="H25" s="138" t="n"/>
      <c r="I25" s="138" t="n"/>
      <c r="J25" s="138" t="n"/>
      <c r="K25" s="139" t="n"/>
      <c r="L25" s="158">
        <f>計算!$J$8</f>
        <v/>
      </c>
      <c r="M25" s="138" t="n"/>
      <c r="N25" s="138" t="n"/>
      <c r="O25" s="138" t="n"/>
      <c r="P25" s="138" t="n"/>
      <c r="Q25" s="138" t="n"/>
      <c r="R25" s="138" t="n"/>
      <c r="S25" s="138" t="n"/>
      <c r="T25" s="138" t="n"/>
      <c r="U25" s="138" t="n"/>
      <c r="V25" s="138" t="n"/>
      <c r="W25" s="138" t="n"/>
      <c r="X25" s="138" t="n"/>
      <c r="Y25" s="138" t="n"/>
      <c r="Z25" s="138" t="n"/>
      <c r="AA25" s="138" t="n"/>
      <c r="AB25" s="138" t="n"/>
      <c r="AC25" s="138" t="n"/>
      <c r="AD25" s="138" t="n"/>
      <c r="AE25" s="138" t="n"/>
      <c r="AF25" s="138" t="n"/>
      <c r="AG25" s="138" t="n"/>
      <c r="AH25" s="138" t="n"/>
      <c r="AI25" s="138" t="n"/>
      <c r="AJ25" s="138" t="n"/>
      <c r="AK25" s="138" t="n"/>
      <c r="AL25" s="138" t="n"/>
      <c r="AM25" s="138" t="n"/>
      <c r="AN25" s="138" t="n"/>
      <c r="AO25" s="138" t="n"/>
      <c r="AP25" s="138" t="n"/>
      <c r="AQ25" s="138" t="n"/>
      <c r="AR25" s="138" t="n"/>
      <c r="AS25" s="138" t="n"/>
      <c r="AT25" s="138" t="n"/>
      <c r="AU25" s="138" t="n"/>
      <c r="AV25" s="138" t="n"/>
      <c r="AW25" s="138" t="n"/>
      <c r="AX25" s="138" t="n"/>
      <c r="AY25" s="138" t="n"/>
      <c r="AZ25" s="138" t="n"/>
      <c r="BA25" s="138" t="n"/>
      <c r="BB25" s="138" t="n"/>
      <c r="BC25" s="138" t="n"/>
      <c r="BD25" s="138" t="n"/>
      <c r="BE25" s="138" t="n"/>
      <c r="BF25" s="138" t="n"/>
      <c r="BG25" s="138" t="n"/>
      <c r="BH25" s="138" t="n"/>
      <c r="BI25" s="139" t="n"/>
      <c r="BJ25" s="2" t="n"/>
      <c r="BK25" s="2" t="n"/>
      <c r="BL25" s="2" t="n"/>
      <c r="BM25" s="2" t="n"/>
      <c r="BN25" s="2" t="n"/>
      <c r="BO25" s="2" t="n"/>
      <c r="BP25" s="141" t="n"/>
      <c r="BV25" s="142" t="n"/>
      <c r="BW25" s="159">
        <f>計算!$W$8</f>
        <v/>
      </c>
      <c r="CG25" s="142" t="n"/>
      <c r="CH25" s="148">
        <f>計算!$X$8</f>
        <v/>
      </c>
      <c r="DU25" s="142" t="n"/>
      <c r="DV25" s="2" t="n"/>
      <c r="DW25" s="2" t="n"/>
      <c r="DX25" s="2" t="n"/>
      <c r="DY25" s="2" t="n"/>
      <c r="DZ25" s="2" t="n"/>
      <c r="EA25" s="2" t="n"/>
      <c r="EB25" s="2" t="n"/>
      <c r="EC25" s="2" t="n"/>
    </row>
    <row r="26" ht="6.75" customHeight="1" s="118">
      <c r="A26" s="2" t="n"/>
      <c r="B26" s="2" t="n"/>
      <c r="C26" s="2" t="n"/>
      <c r="D26" s="2" t="n"/>
      <c r="E26" s="141" t="n"/>
      <c r="K26" s="142" t="n"/>
      <c r="BI26" s="142" t="n"/>
      <c r="BJ26" s="2" t="n"/>
      <c r="BK26" s="2" t="n"/>
      <c r="BL26" s="2" t="n"/>
      <c r="BM26" s="2" t="n"/>
      <c r="BN26" s="2" t="n"/>
      <c r="BO26" s="2" t="n"/>
      <c r="BP26" s="141" t="n"/>
      <c r="BV26" s="142" t="n"/>
      <c r="BW26" s="141" t="n"/>
      <c r="CG26" s="142" t="n"/>
      <c r="DU26" s="142" t="n"/>
      <c r="DV26" s="2" t="n"/>
      <c r="DW26" s="2" t="n"/>
      <c r="DX26" s="2" t="n"/>
      <c r="DY26" s="2" t="n"/>
      <c r="DZ26" s="2" t="n"/>
      <c r="EA26" s="2" t="n"/>
      <c r="EB26" s="2" t="n"/>
      <c r="EC26" s="2" t="n"/>
    </row>
    <row r="27" ht="6.75" customHeight="1" s="118">
      <c r="A27" s="2" t="n"/>
      <c r="B27" s="2" t="n"/>
      <c r="C27" s="2" t="n"/>
      <c r="D27" s="2" t="n"/>
      <c r="E27" s="160" t="n"/>
      <c r="F27" s="161" t="n"/>
      <c r="G27" s="161" t="n"/>
      <c r="H27" s="161" t="n"/>
      <c r="I27" s="161" t="n"/>
      <c r="J27" s="161" t="n"/>
      <c r="K27" s="162" t="n"/>
      <c r="L27" s="161" t="n"/>
      <c r="M27" s="161" t="n"/>
      <c r="N27" s="161" t="n"/>
      <c r="O27" s="161" t="n"/>
      <c r="P27" s="161" t="n"/>
      <c r="Q27" s="161" t="n"/>
      <c r="R27" s="161" t="n"/>
      <c r="S27" s="161" t="n"/>
      <c r="T27" s="161" t="n"/>
      <c r="U27" s="161" t="n"/>
      <c r="V27" s="161" t="n"/>
      <c r="W27" s="161" t="n"/>
      <c r="X27" s="161" t="n"/>
      <c r="Y27" s="161" t="n"/>
      <c r="Z27" s="161" t="n"/>
      <c r="AA27" s="161" t="n"/>
      <c r="AB27" s="161" t="n"/>
      <c r="AC27" s="161" t="n"/>
      <c r="AD27" s="161" t="n"/>
      <c r="AE27" s="161" t="n"/>
      <c r="AF27" s="161" t="n"/>
      <c r="AG27" s="161" t="n"/>
      <c r="AH27" s="161" t="n"/>
      <c r="AI27" s="161" t="n"/>
      <c r="AJ27" s="161" t="n"/>
      <c r="AK27" s="161" t="n"/>
      <c r="AL27" s="161" t="n"/>
      <c r="AM27" s="161" t="n"/>
      <c r="AN27" s="161" t="n"/>
      <c r="AO27" s="161" t="n"/>
      <c r="AP27" s="161" t="n"/>
      <c r="AQ27" s="161" t="n"/>
      <c r="AR27" s="161" t="n"/>
      <c r="AS27" s="161" t="n"/>
      <c r="AT27" s="161" t="n"/>
      <c r="AU27" s="161" t="n"/>
      <c r="AV27" s="161" t="n"/>
      <c r="AW27" s="161" t="n"/>
      <c r="AX27" s="161" t="n"/>
      <c r="AY27" s="161" t="n"/>
      <c r="AZ27" s="161" t="n"/>
      <c r="BA27" s="161" t="n"/>
      <c r="BB27" s="161" t="n"/>
      <c r="BC27" s="161" t="n"/>
      <c r="BD27" s="161" t="n"/>
      <c r="BE27" s="161" t="n"/>
      <c r="BF27" s="161" t="n"/>
      <c r="BG27" s="161" t="n"/>
      <c r="BH27" s="161" t="n"/>
      <c r="BI27" s="162" t="n"/>
      <c r="BJ27" s="2" t="n"/>
      <c r="BK27" s="2" t="n"/>
      <c r="BL27" s="2" t="n"/>
      <c r="BM27" s="2" t="n"/>
      <c r="BN27" s="2" t="n"/>
      <c r="BO27" s="2" t="n"/>
      <c r="BP27" s="141" t="n"/>
      <c r="BV27" s="142" t="n"/>
      <c r="BW27" s="141" t="n"/>
      <c r="CG27" s="142" t="n"/>
      <c r="DU27" s="142" t="n"/>
      <c r="DV27" s="2" t="n"/>
      <c r="DW27" s="2" t="n"/>
      <c r="DX27" s="2" t="n"/>
      <c r="DY27" s="2" t="n"/>
      <c r="DZ27" s="2" t="n"/>
      <c r="EA27" s="2" t="n"/>
      <c r="EB27" s="2" t="n"/>
      <c r="EC27" s="2" t="n"/>
    </row>
    <row r="28" ht="6.75" customHeight="1" s="118">
      <c r="A28" s="2" t="n"/>
      <c r="B28" s="2" t="n"/>
      <c r="C28" s="2" t="n"/>
      <c r="D28" s="2" t="n"/>
      <c r="E28" s="163" t="inlineStr">
        <is>
          <t>現住所</t>
        </is>
      </c>
      <c r="F28" s="164" t="n"/>
      <c r="G28" s="164" t="n"/>
      <c r="H28" s="164" t="n"/>
      <c r="I28" s="164" t="n"/>
      <c r="J28" s="164" t="n"/>
      <c r="K28" s="165" t="n"/>
      <c r="L28" s="107" t="inlineStr">
        <is>
          <t>〒</t>
        </is>
      </c>
      <c r="M28" s="164" t="n"/>
      <c r="N28" s="164" t="n"/>
      <c r="O28" s="164" t="n"/>
      <c r="P28" s="166">
        <f>計算!$H$8</f>
        <v/>
      </c>
      <c r="Q28" s="164" t="n"/>
      <c r="R28" s="164" t="n"/>
      <c r="S28" s="164" t="n"/>
      <c r="T28" s="164" t="n"/>
      <c r="U28" s="164" t="n"/>
      <c r="V28" s="164" t="n"/>
      <c r="W28" s="164" t="n"/>
      <c r="X28" s="164" t="n"/>
      <c r="Y28" s="164" t="n"/>
      <c r="Z28" s="164" t="n"/>
      <c r="AA28" s="164" t="n"/>
      <c r="AB28" s="164" t="n"/>
      <c r="AC28" s="164" t="n"/>
      <c r="AD28" s="164" t="n"/>
      <c r="AE28" s="164" t="n"/>
      <c r="AF28" s="164" t="n"/>
      <c r="AG28" s="164" t="n"/>
      <c r="AH28" s="164" t="n"/>
      <c r="AI28" s="164" t="n"/>
      <c r="AJ28" s="164"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41" t="n"/>
      <c r="BV28" s="142" t="n"/>
      <c r="BW28" s="141" t="n"/>
      <c r="CG28" s="142" t="n"/>
      <c r="DU28" s="142" t="n"/>
      <c r="DV28" s="2" t="n"/>
      <c r="DW28" s="2" t="n"/>
      <c r="DX28" s="2" t="n"/>
      <c r="DY28" s="2" t="n"/>
      <c r="DZ28" s="2" t="n"/>
      <c r="EA28" s="2" t="n"/>
      <c r="EB28" s="2" t="n"/>
      <c r="EC28" s="2" t="n"/>
    </row>
    <row r="29" ht="4.5" customHeight="1" s="118">
      <c r="A29" s="2" t="n"/>
      <c r="B29" s="2" t="n"/>
      <c r="C29" s="2" t="n"/>
      <c r="D29" s="2" t="n"/>
      <c r="E29" s="141" t="n"/>
      <c r="K29" s="142" t="n"/>
      <c r="L29" s="141"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4" t="n"/>
      <c r="BQ29" s="145" t="n"/>
      <c r="BR29" s="145" t="n"/>
      <c r="BS29" s="145" t="n"/>
      <c r="BT29" s="145" t="n"/>
      <c r="BU29" s="145" t="n"/>
      <c r="BV29" s="146" t="n"/>
      <c r="BW29" s="144" t="n"/>
      <c r="BX29" s="145" t="n"/>
      <c r="BY29" s="145" t="n"/>
      <c r="BZ29" s="145" t="n"/>
      <c r="CA29" s="145" t="n"/>
      <c r="CB29" s="145" t="n"/>
      <c r="CC29" s="145" t="n"/>
      <c r="CD29" s="145" t="n"/>
      <c r="CE29" s="145" t="n"/>
      <c r="CF29" s="145" t="n"/>
      <c r="CG29" s="146" t="n"/>
      <c r="DU29" s="142" t="n"/>
      <c r="DV29" s="2" t="n"/>
      <c r="DW29" s="2" t="n"/>
      <c r="DX29" s="2" t="n"/>
      <c r="DY29" s="2" t="n"/>
      <c r="DZ29" s="2" t="n"/>
      <c r="EA29" s="2" t="n"/>
      <c r="EB29" s="2" t="n"/>
      <c r="EC29" s="2" t="n"/>
    </row>
    <row r="30" ht="6.75" customHeight="1" s="118">
      <c r="A30" s="2" t="n"/>
      <c r="B30" s="2" t="n"/>
      <c r="C30" s="2" t="n"/>
      <c r="D30" s="2" t="n"/>
      <c r="E30" s="141" t="n"/>
      <c r="K30" s="142" t="n"/>
      <c r="L30" s="141"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7" t="inlineStr">
        <is>
          <t>校内外の諸活動</t>
        </is>
      </c>
      <c r="BQ30" s="138" t="n"/>
      <c r="BR30" s="138" t="n"/>
      <c r="BS30" s="138" t="n"/>
      <c r="BT30" s="138" t="n"/>
      <c r="BU30" s="138" t="n"/>
      <c r="BV30" s="139" t="n"/>
      <c r="BW30" s="168">
        <f>計算!$Y$8</f>
        <v/>
      </c>
      <c r="BX30" s="138" t="n"/>
      <c r="BY30" s="138" t="n"/>
      <c r="BZ30" s="138" t="n"/>
      <c r="CA30" s="138" t="n"/>
      <c r="CB30" s="138" t="n"/>
      <c r="CC30" s="138" t="n"/>
      <c r="CD30" s="138" t="n"/>
      <c r="CE30" s="138" t="n"/>
      <c r="CF30" s="138" t="n"/>
      <c r="CG30" s="138" t="n"/>
      <c r="CH30" s="138" t="n"/>
      <c r="CI30" s="138" t="n"/>
      <c r="CJ30" s="138" t="n"/>
      <c r="CK30" s="138" t="n"/>
      <c r="CL30" s="138" t="n"/>
      <c r="CM30" s="138" t="n"/>
      <c r="CN30" s="138" t="n"/>
      <c r="CO30" s="138" t="n"/>
      <c r="CP30" s="138" t="n"/>
      <c r="CQ30" s="138" t="n"/>
      <c r="CR30" s="138" t="n"/>
      <c r="CS30" s="138" t="n"/>
      <c r="CT30" s="138" t="n"/>
      <c r="CU30" s="138" t="n"/>
      <c r="CV30" s="138" t="n"/>
      <c r="CW30" s="138" t="n"/>
      <c r="CX30" s="138" t="n"/>
      <c r="CY30" s="138" t="n"/>
      <c r="CZ30" s="138" t="n"/>
      <c r="DA30" s="138" t="n"/>
      <c r="DB30" s="138" t="n"/>
      <c r="DC30" s="138" t="n"/>
      <c r="DD30" s="138" t="n"/>
      <c r="DE30" s="138" t="n"/>
      <c r="DF30" s="138" t="n"/>
      <c r="DG30" s="138" t="n"/>
      <c r="DH30" s="138" t="n"/>
      <c r="DI30" s="138" t="n"/>
      <c r="DJ30" s="138" t="n"/>
      <c r="DK30" s="138" t="n"/>
      <c r="DL30" s="138" t="n"/>
      <c r="DM30" s="138" t="n"/>
      <c r="DN30" s="138" t="n"/>
      <c r="DO30" s="138" t="n"/>
      <c r="DP30" s="138" t="n"/>
      <c r="DQ30" s="138" t="n"/>
      <c r="DR30" s="138" t="n"/>
      <c r="DS30" s="138" t="n"/>
      <c r="DT30" s="138" t="n"/>
      <c r="DU30" s="139" t="n"/>
      <c r="DV30" s="7" t="n"/>
      <c r="DW30" s="2" t="n"/>
      <c r="DX30" s="2" t="n"/>
      <c r="DY30" s="2" t="n"/>
      <c r="DZ30" s="2" t="n"/>
      <c r="EA30" s="2" t="n"/>
      <c r="EB30" s="2" t="n"/>
      <c r="EC30" s="2" t="n"/>
    </row>
    <row r="31" ht="6.75" customHeight="1" s="118">
      <c r="A31" s="2" t="n"/>
      <c r="B31" s="2" t="n"/>
      <c r="C31" s="2" t="n"/>
      <c r="D31" s="2" t="n"/>
      <c r="E31" s="141" t="n"/>
      <c r="K31" s="142" t="n"/>
      <c r="L31" s="169">
        <f>計算!$I$8</f>
        <v/>
      </c>
      <c r="BI31" s="142" t="n"/>
      <c r="BJ31" s="2" t="n"/>
      <c r="BK31" s="2" t="n"/>
      <c r="BL31" s="2" t="n"/>
      <c r="BM31" s="2" t="n"/>
      <c r="BN31" s="2" t="n"/>
      <c r="BO31" s="2" t="n"/>
      <c r="BP31" s="141" t="n"/>
      <c r="BV31" s="142" t="n"/>
      <c r="DU31" s="142" t="n"/>
      <c r="DV31" s="7" t="n"/>
      <c r="DW31" s="2" t="n"/>
      <c r="DX31" s="2" t="n"/>
      <c r="DY31" s="2" t="n"/>
      <c r="DZ31" s="2" t="n"/>
      <c r="EA31" s="2" t="n"/>
      <c r="EB31" s="2" t="n"/>
      <c r="EC31" s="2" t="n"/>
    </row>
    <row r="32" ht="6.75" customHeight="1" s="118">
      <c r="A32" s="2" t="n"/>
      <c r="B32" s="2" t="n"/>
      <c r="C32" s="2" t="n"/>
      <c r="D32" s="2" t="n"/>
      <c r="E32" s="141" t="n"/>
      <c r="K32" s="142" t="n"/>
      <c r="L32" s="141" t="n"/>
      <c r="BI32" s="142" t="n"/>
      <c r="BJ32" s="2" t="n"/>
      <c r="BK32" s="2" t="n"/>
      <c r="BL32" s="2" t="n"/>
      <c r="BM32" s="2" t="n"/>
      <c r="BN32" s="2" t="n"/>
      <c r="BO32" s="2" t="n"/>
      <c r="BP32" s="141" t="n"/>
      <c r="BV32" s="142" t="n"/>
      <c r="DU32" s="142" t="n"/>
      <c r="DV32" s="7" t="n"/>
      <c r="DW32" s="2" t="n"/>
      <c r="DX32" s="2" t="n"/>
      <c r="DY32" s="2" t="n"/>
      <c r="DZ32" s="2" t="n"/>
      <c r="EA32" s="2" t="n"/>
      <c r="EB32" s="2" t="n"/>
      <c r="EC32" s="2" t="n"/>
    </row>
    <row r="33" ht="6.75" customHeight="1" s="118">
      <c r="A33" s="2" t="n"/>
      <c r="B33" s="2" t="n"/>
      <c r="C33" s="2" t="n"/>
      <c r="D33" s="2" t="n"/>
      <c r="E33" s="144" t="n"/>
      <c r="F33" s="145" t="n"/>
      <c r="G33" s="145" t="n"/>
      <c r="H33" s="145" t="n"/>
      <c r="I33" s="145" t="n"/>
      <c r="J33" s="145" t="n"/>
      <c r="K33" s="146" t="n"/>
      <c r="L33" s="144" t="n"/>
      <c r="M33" s="145" t="n"/>
      <c r="N33" s="145" t="n"/>
      <c r="O33" s="145" t="n"/>
      <c r="P33" s="145" t="n"/>
      <c r="Q33" s="145" t="n"/>
      <c r="R33" s="145" t="n"/>
      <c r="S33" s="145" t="n"/>
      <c r="T33" s="145" t="n"/>
      <c r="U33" s="145" t="n"/>
      <c r="V33" s="145" t="n"/>
      <c r="W33" s="145" t="n"/>
      <c r="X33" s="145" t="n"/>
      <c r="Y33" s="145" t="n"/>
      <c r="Z33" s="145" t="n"/>
      <c r="AA33" s="145" t="n"/>
      <c r="AB33" s="145" t="n"/>
      <c r="AC33" s="145" t="n"/>
      <c r="AD33" s="145" t="n"/>
      <c r="AE33" s="145" t="n"/>
      <c r="AF33" s="145" t="n"/>
      <c r="AG33" s="145" t="n"/>
      <c r="AH33" s="145" t="n"/>
      <c r="AI33" s="145" t="n"/>
      <c r="AJ33" s="145" t="n"/>
      <c r="AK33" s="145" t="n"/>
      <c r="AL33" s="145" t="n"/>
      <c r="AM33" s="145" t="n"/>
      <c r="AN33" s="145" t="n"/>
      <c r="AO33" s="145" t="n"/>
      <c r="AP33" s="145" t="n"/>
      <c r="AQ33" s="145" t="n"/>
      <c r="AR33" s="145" t="n"/>
      <c r="AS33" s="145" t="n"/>
      <c r="AT33" s="145" t="n"/>
      <c r="AU33" s="145" t="n"/>
      <c r="AV33" s="145" t="n"/>
      <c r="AW33" s="145" t="n"/>
      <c r="AX33" s="145" t="n"/>
      <c r="AY33" s="145" t="n"/>
      <c r="AZ33" s="145" t="n"/>
      <c r="BA33" s="145" t="n"/>
      <c r="BB33" s="145" t="n"/>
      <c r="BC33" s="145" t="n"/>
      <c r="BD33" s="145" t="n"/>
      <c r="BE33" s="145" t="n"/>
      <c r="BF33" s="145" t="n"/>
      <c r="BG33" s="145" t="n"/>
      <c r="BH33" s="145" t="n"/>
      <c r="BI33" s="146" t="n"/>
      <c r="BJ33" s="2" t="n"/>
      <c r="BK33" s="2" t="n"/>
      <c r="BL33" s="2" t="n"/>
      <c r="BM33" s="2" t="n"/>
      <c r="BN33" s="2" t="n"/>
      <c r="BO33" s="2" t="n"/>
      <c r="BP33" s="141" t="n"/>
      <c r="BV33" s="142" t="n"/>
      <c r="DU33" s="142" t="n"/>
      <c r="DV33" s="7" t="n"/>
      <c r="DW33" s="2" t="n"/>
      <c r="DX33" s="2" t="n"/>
      <c r="DY33" s="2" t="n"/>
      <c r="DZ33" s="2" t="n"/>
      <c r="EA33" s="2" t="n"/>
      <c r="EB33" s="2" t="n"/>
      <c r="EC33" s="2" t="n"/>
    </row>
    <row r="34" ht="6.75" customHeight="1" s="118">
      <c r="A34" s="2" t="n"/>
      <c r="B34" s="2" t="n"/>
      <c r="C34" s="2" t="n"/>
      <c r="D34" s="2" t="n"/>
      <c r="E34" s="157" t="inlineStr">
        <is>
          <t>ふ り が な</t>
        </is>
      </c>
      <c r="F34" s="138" t="n"/>
      <c r="G34" s="138" t="n"/>
      <c r="H34" s="138" t="n"/>
      <c r="I34" s="138" t="n"/>
      <c r="J34" s="138" t="n"/>
      <c r="K34" s="139" t="n"/>
      <c r="L34" s="158">
        <f>計算!$M$8</f>
        <v/>
      </c>
      <c r="M34" s="138" t="n"/>
      <c r="N34" s="138" t="n"/>
      <c r="O34" s="138" t="n"/>
      <c r="P34" s="138" t="n"/>
      <c r="Q34" s="138" t="n"/>
      <c r="R34" s="138" t="n"/>
      <c r="S34" s="138" t="n"/>
      <c r="T34" s="138" t="n"/>
      <c r="U34" s="138" t="n"/>
      <c r="V34" s="138" t="n"/>
      <c r="W34" s="138" t="n"/>
      <c r="X34" s="138" t="n"/>
      <c r="Y34" s="138" t="n"/>
      <c r="Z34" s="138" t="n"/>
      <c r="AA34" s="138" t="n"/>
      <c r="AB34" s="138" t="n"/>
      <c r="AC34" s="138" t="n"/>
      <c r="AD34" s="138" t="n"/>
      <c r="AE34" s="138" t="n"/>
      <c r="AF34" s="138" t="n"/>
      <c r="AG34" s="138" t="n"/>
      <c r="AH34" s="138" t="n"/>
      <c r="AI34" s="138" t="n"/>
      <c r="AJ34" s="138" t="n"/>
      <c r="AK34" s="138" t="n"/>
      <c r="AL34" s="138" t="n"/>
      <c r="AM34" s="138" t="n"/>
      <c r="AN34" s="138" t="n"/>
      <c r="AO34" s="138" t="n"/>
      <c r="AP34" s="138" t="n"/>
      <c r="AQ34" s="138" t="n"/>
      <c r="AR34" s="138" t="n"/>
      <c r="AS34" s="138" t="n"/>
      <c r="AT34" s="138" t="n"/>
      <c r="AU34" s="138" t="n"/>
      <c r="AV34" s="138" t="n"/>
      <c r="AW34" s="138" t="n"/>
      <c r="AX34" s="138" t="n"/>
      <c r="AY34" s="138" t="n"/>
      <c r="AZ34" s="138" t="n"/>
      <c r="BA34" s="138" t="n"/>
      <c r="BB34" s="138" t="n"/>
      <c r="BC34" s="138" t="n"/>
      <c r="BD34" s="138" t="n"/>
      <c r="BE34" s="138" t="n"/>
      <c r="BF34" s="138" t="n"/>
      <c r="BG34" s="138" t="n"/>
      <c r="BH34" s="138" t="n"/>
      <c r="BI34" s="139" t="n"/>
      <c r="BJ34" s="2" t="n"/>
      <c r="BK34" s="2" t="n"/>
      <c r="BL34" s="2" t="n"/>
      <c r="BM34" s="2" t="n"/>
      <c r="BN34" s="2" t="n"/>
      <c r="BO34" s="2" t="n"/>
      <c r="BP34" s="141" t="n"/>
      <c r="BV34" s="142" t="n"/>
      <c r="DU34" s="142" t="n"/>
      <c r="DV34" s="7" t="n"/>
      <c r="DW34" s="2" t="n"/>
      <c r="DX34" s="2" t="n"/>
      <c r="DY34" s="2" t="n"/>
      <c r="DZ34" s="2" t="n"/>
      <c r="EA34" s="2" t="n"/>
      <c r="EB34" s="2" t="n"/>
      <c r="EC34" s="2" t="n"/>
    </row>
    <row r="35" ht="6.75" customHeight="1" s="118">
      <c r="A35" s="2" t="n"/>
      <c r="B35" s="2" t="n"/>
      <c r="C35" s="2" t="n"/>
      <c r="D35" s="2" t="n"/>
      <c r="E35" s="141" t="n"/>
      <c r="K35" s="142" t="n"/>
      <c r="BI35" s="142" t="n"/>
      <c r="BJ35" s="2" t="n"/>
      <c r="BK35" s="2" t="n"/>
      <c r="BL35" s="2" t="n"/>
      <c r="BM35" s="2" t="n"/>
      <c r="BN35" s="2" t="n"/>
      <c r="BO35" s="2" t="n"/>
      <c r="BP35" s="141" t="n"/>
      <c r="BV35" s="142" t="n"/>
      <c r="DU35" s="142" t="n"/>
      <c r="DV35" s="7" t="n"/>
      <c r="DW35" s="2" t="n"/>
      <c r="DX35" s="2" t="n"/>
      <c r="DY35" s="2" t="n"/>
      <c r="DZ35" s="2" t="n"/>
      <c r="EA35" s="2" t="n"/>
      <c r="EB35" s="2" t="n"/>
      <c r="EC35" s="2" t="n"/>
    </row>
    <row r="36" ht="6.75" customHeight="1" s="118">
      <c r="A36" s="2" t="n"/>
      <c r="B36" s="2" t="n"/>
      <c r="C36" s="2" t="n"/>
      <c r="D36" s="2" t="n"/>
      <c r="E36" s="160" t="n"/>
      <c r="F36" s="161" t="n"/>
      <c r="G36" s="161" t="n"/>
      <c r="H36" s="161" t="n"/>
      <c r="I36" s="161" t="n"/>
      <c r="J36" s="161" t="n"/>
      <c r="K36" s="162" t="n"/>
      <c r="L36" s="161" t="n"/>
      <c r="M36" s="161" t="n"/>
      <c r="N36" s="161" t="n"/>
      <c r="O36" s="161" t="n"/>
      <c r="P36" s="161" t="n"/>
      <c r="Q36" s="161" t="n"/>
      <c r="R36" s="161" t="n"/>
      <c r="S36" s="161" t="n"/>
      <c r="T36" s="161" t="n"/>
      <c r="U36" s="161" t="n"/>
      <c r="V36" s="161" t="n"/>
      <c r="W36" s="161" t="n"/>
      <c r="X36" s="161" t="n"/>
      <c r="Y36" s="161" t="n"/>
      <c r="Z36" s="161" t="n"/>
      <c r="AA36" s="161" t="n"/>
      <c r="AB36" s="161" t="n"/>
      <c r="AC36" s="161" t="n"/>
      <c r="AD36" s="161" t="n"/>
      <c r="AE36" s="161" t="n"/>
      <c r="AF36" s="161" t="n"/>
      <c r="AG36" s="161" t="n"/>
      <c r="AH36" s="161" t="n"/>
      <c r="AI36" s="161" t="n"/>
      <c r="AJ36" s="161" t="n"/>
      <c r="AK36" s="161" t="n"/>
      <c r="AL36" s="161" t="n"/>
      <c r="AM36" s="161" t="n"/>
      <c r="AN36" s="161" t="n"/>
      <c r="AO36" s="161" t="n"/>
      <c r="AP36" s="161" t="n"/>
      <c r="AQ36" s="161" t="n"/>
      <c r="AR36" s="161" t="n"/>
      <c r="AS36" s="161" t="n"/>
      <c r="AT36" s="161" t="n"/>
      <c r="AU36" s="161" t="n"/>
      <c r="AV36" s="161" t="n"/>
      <c r="AW36" s="161" t="n"/>
      <c r="AX36" s="161" t="n"/>
      <c r="AY36" s="161" t="n"/>
      <c r="AZ36" s="161" t="n"/>
      <c r="BA36" s="161" t="n"/>
      <c r="BB36" s="161" t="n"/>
      <c r="BC36" s="161" t="n"/>
      <c r="BD36" s="161" t="n"/>
      <c r="BE36" s="161" t="n"/>
      <c r="BF36" s="161" t="n"/>
      <c r="BG36" s="161" t="n"/>
      <c r="BH36" s="161" t="n"/>
      <c r="BI36" s="162" t="n"/>
      <c r="BJ36" s="2" t="n"/>
      <c r="BK36" s="2" t="n"/>
      <c r="BL36" s="2" t="n"/>
      <c r="BM36" s="2" t="n"/>
      <c r="BN36" s="2" t="n"/>
      <c r="BO36" s="2" t="n"/>
      <c r="BP36" s="141" t="n"/>
      <c r="BV36" s="142" t="n"/>
      <c r="DU36" s="142" t="n"/>
      <c r="DV36" s="7" t="n"/>
      <c r="DW36" s="2" t="n"/>
      <c r="DX36" s="2" t="n"/>
      <c r="DY36" s="2" t="n"/>
      <c r="DZ36" s="2" t="n"/>
      <c r="EA36" s="2" t="n"/>
      <c r="EB36" s="2" t="n"/>
      <c r="EC36" s="2" t="n"/>
    </row>
    <row r="37" ht="6.75" customHeight="1" s="118">
      <c r="A37" s="2" t="n"/>
      <c r="B37" s="2" t="n"/>
      <c r="C37" s="2" t="n"/>
      <c r="D37" s="2" t="n"/>
      <c r="E37" s="163" t="inlineStr">
        <is>
          <t>連絡先</t>
        </is>
      </c>
      <c r="F37" s="164" t="n"/>
      <c r="G37" s="164" t="n"/>
      <c r="H37" s="164" t="n"/>
      <c r="I37" s="164" t="n"/>
      <c r="J37" s="164" t="n"/>
      <c r="K37" s="165" t="n"/>
      <c r="L37" s="107" t="inlineStr">
        <is>
          <t>〒</t>
        </is>
      </c>
      <c r="M37" s="164" t="n"/>
      <c r="N37" s="164" t="n"/>
      <c r="O37" s="164" t="n"/>
      <c r="P37" s="170">
        <f>計算!$K$8</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41" t="n"/>
      <c r="BV37" s="142" t="n"/>
      <c r="DU37" s="142" t="n"/>
      <c r="DV37" s="7" t="n"/>
      <c r="DW37" s="2" t="n"/>
      <c r="DX37" s="2" t="n"/>
      <c r="DY37" s="2" t="n"/>
      <c r="DZ37" s="2" t="n"/>
      <c r="EA37" s="2" t="n"/>
      <c r="EB37" s="2" t="n"/>
      <c r="EC37" s="2" t="n"/>
    </row>
    <row r="38" ht="6.75" customHeight="1" s="118">
      <c r="A38" s="2" t="n"/>
      <c r="B38" s="2" t="n"/>
      <c r="C38" s="2" t="n"/>
      <c r="D38" s="2" t="n"/>
      <c r="E38" s="141" t="n"/>
      <c r="K38" s="142" t="n"/>
      <c r="L38" s="141"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41" t="n"/>
      <c r="BV38" s="142" t="n"/>
      <c r="DU38" s="142" t="n"/>
      <c r="DV38" s="7" t="n"/>
      <c r="DW38" s="2" t="n"/>
      <c r="DX38" s="2" t="n"/>
      <c r="DY38" s="2" t="n"/>
      <c r="DZ38" s="2" t="n"/>
      <c r="EA38" s="2" t="n"/>
      <c r="EB38" s="2" t="n"/>
      <c r="EC38" s="2" t="n"/>
    </row>
    <row r="39" ht="6.75" customHeight="1" s="118">
      <c r="A39" s="2" t="n"/>
      <c r="B39" s="2" t="n"/>
      <c r="C39" s="2" t="n"/>
      <c r="D39" s="2" t="n"/>
      <c r="E39" s="141" t="n"/>
      <c r="K39" s="142" t="n"/>
      <c r="L39" s="141"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41" t="n"/>
      <c r="BV39" s="142" t="n"/>
      <c r="DU39" s="142" t="n"/>
      <c r="DV39" s="7" t="n"/>
      <c r="DW39" s="2" t="n"/>
      <c r="DX39" s="2" t="n"/>
      <c r="DY39" s="2" t="n"/>
      <c r="DZ39" s="2" t="n"/>
      <c r="EA39" s="2" t="n"/>
      <c r="EB39" s="2" t="n"/>
      <c r="EC39" s="2" t="n"/>
    </row>
    <row r="40" ht="6.75" customHeight="1" s="118">
      <c r="A40" s="2" t="n"/>
      <c r="B40" s="2" t="n"/>
      <c r="C40" s="2" t="n"/>
      <c r="D40" s="2" t="n"/>
      <c r="E40" s="141" t="n"/>
      <c r="K40" s="142" t="n"/>
      <c r="L40" s="171">
        <f>計算!$L$8</f>
        <v/>
      </c>
      <c r="BI40" s="142" t="n"/>
      <c r="BJ40" s="2" t="n"/>
      <c r="BK40" s="2" t="n"/>
      <c r="BL40" s="2" t="n"/>
      <c r="BM40" s="2" t="n"/>
      <c r="BN40" s="2" t="n"/>
      <c r="BO40" s="2" t="n"/>
      <c r="BP40" s="141" t="n"/>
      <c r="BV40" s="142" t="n"/>
      <c r="DU40" s="142" t="n"/>
      <c r="DV40" s="7" t="n"/>
      <c r="DW40" s="2" t="n"/>
      <c r="DX40" s="2" t="n"/>
      <c r="DY40" s="2" t="n"/>
      <c r="DZ40" s="2" t="n"/>
      <c r="EA40" s="2" t="n"/>
      <c r="EB40" s="2" t="n"/>
      <c r="EC40" s="2" t="n"/>
    </row>
    <row r="41" ht="6.75" customHeight="1" s="118">
      <c r="A41" s="2" t="n"/>
      <c r="B41" s="2" t="n"/>
      <c r="C41" s="2" t="n"/>
      <c r="D41" s="2" t="n"/>
      <c r="E41" s="144" t="n"/>
      <c r="F41" s="145" t="n"/>
      <c r="G41" s="145" t="n"/>
      <c r="H41" s="145" t="n"/>
      <c r="I41" s="145" t="n"/>
      <c r="J41" s="145" t="n"/>
      <c r="K41" s="146" t="n"/>
      <c r="L41" s="145" t="n"/>
      <c r="M41" s="145" t="n"/>
      <c r="N41" s="145" t="n"/>
      <c r="O41" s="145" t="n"/>
      <c r="P41" s="145" t="n"/>
      <c r="Q41" s="145" t="n"/>
      <c r="R41" s="145" t="n"/>
      <c r="S41" s="145" t="n"/>
      <c r="T41" s="145" t="n"/>
      <c r="U41" s="145" t="n"/>
      <c r="V41" s="145" t="n"/>
      <c r="W41" s="145" t="n"/>
      <c r="X41" s="145" t="n"/>
      <c r="Y41" s="145" t="n"/>
      <c r="Z41" s="145" t="n"/>
      <c r="AA41" s="145" t="n"/>
      <c r="AB41" s="145" t="n"/>
      <c r="AC41" s="145" t="n"/>
      <c r="AD41" s="145" t="n"/>
      <c r="AE41" s="145" t="n"/>
      <c r="AF41" s="145" t="n"/>
      <c r="AG41" s="145" t="n"/>
      <c r="AH41" s="145" t="n"/>
      <c r="AI41" s="145" t="n"/>
      <c r="AJ41" s="145" t="n"/>
      <c r="AK41" s="145" t="n"/>
      <c r="AL41" s="145" t="n"/>
      <c r="AM41" s="145" t="n"/>
      <c r="AN41" s="145" t="n"/>
      <c r="AO41" s="145" t="n"/>
      <c r="AP41" s="145" t="n"/>
      <c r="AQ41" s="145" t="n"/>
      <c r="AR41" s="145" t="n"/>
      <c r="AS41" s="145" t="n"/>
      <c r="AT41" s="145" t="n"/>
      <c r="AU41" s="145" t="n"/>
      <c r="AV41" s="145" t="n"/>
      <c r="AW41" s="145" t="n"/>
      <c r="AX41" s="145" t="n"/>
      <c r="AY41" s="145" t="n"/>
      <c r="AZ41" s="145" t="n"/>
      <c r="BA41" s="145" t="n"/>
      <c r="BB41" s="145" t="n"/>
      <c r="BC41" s="145" t="n"/>
      <c r="BD41" s="145" t="n"/>
      <c r="BE41" s="145" t="n"/>
      <c r="BF41" s="145" t="n"/>
      <c r="BG41" s="145" t="n"/>
      <c r="BH41" s="145" t="n"/>
      <c r="BI41" s="146" t="n"/>
      <c r="BJ41" s="2" t="n"/>
      <c r="BK41" s="2" t="n"/>
      <c r="BL41" s="2" t="n"/>
      <c r="BM41" s="2" t="n"/>
      <c r="BN41" s="2" t="n"/>
      <c r="BO41" s="2" t="n"/>
      <c r="BP41" s="141" t="n"/>
      <c r="BV41" s="142" t="n"/>
      <c r="DU41" s="142"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41" t="n"/>
      <c r="BV42" s="142" t="n"/>
      <c r="DU42" s="142"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41" t="n"/>
      <c r="BV43" s="142" t="n"/>
      <c r="DU43" s="142"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41" t="n"/>
      <c r="BV44" s="142" t="n"/>
      <c r="DU44" s="142"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41" t="n"/>
      <c r="BV45" s="142" t="n"/>
      <c r="DU45" s="142"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41" t="n"/>
      <c r="BV46" s="142" t="n"/>
      <c r="DU46" s="142"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2" t="n"/>
      <c r="BQ47" s="138" t="n"/>
      <c r="BR47" s="173" t="n"/>
      <c r="BS47" s="138" t="n"/>
      <c r="BT47" s="138" t="n"/>
      <c r="BU47" s="28" t="n"/>
      <c r="BV47" s="29" t="n"/>
      <c r="BW47" s="174">
        <f>計算!$Z$8</f>
        <v/>
      </c>
      <c r="BX47" s="138" t="n"/>
      <c r="BY47" s="138" t="n"/>
      <c r="BZ47" s="138" t="n"/>
      <c r="CA47" s="138" t="n"/>
      <c r="CB47" s="138" t="n"/>
      <c r="CC47" s="138" t="n"/>
      <c r="CD47" s="138" t="n"/>
      <c r="CE47" s="138" t="n"/>
      <c r="CF47" s="138" t="n"/>
      <c r="CG47" s="138" t="n"/>
      <c r="CH47" s="138" t="n"/>
      <c r="CI47" s="138" t="n"/>
      <c r="CJ47" s="138" t="n"/>
      <c r="CK47" s="138" t="n"/>
      <c r="CL47" s="138" t="n"/>
      <c r="CM47" s="138" t="n"/>
      <c r="CN47" s="138" t="n"/>
      <c r="CO47" s="138" t="n"/>
      <c r="CP47" s="138" t="n"/>
      <c r="CQ47" s="138" t="n"/>
      <c r="CR47" s="138" t="n"/>
      <c r="CS47" s="138" t="n"/>
      <c r="CT47" s="138" t="n"/>
      <c r="CU47" s="138" t="n"/>
      <c r="CV47" s="138" t="n"/>
      <c r="CW47" s="138" t="n"/>
      <c r="CX47" s="138" t="n"/>
      <c r="CY47" s="138" t="n"/>
      <c r="CZ47" s="138" t="n"/>
      <c r="DA47" s="138" t="n"/>
      <c r="DB47" s="138" t="n"/>
      <c r="DC47" s="138" t="n"/>
      <c r="DD47" s="138" t="n"/>
      <c r="DE47" s="138" t="n"/>
      <c r="DF47" s="138" t="n"/>
      <c r="DG47" s="138" t="n"/>
      <c r="DH47" s="138" t="n"/>
      <c r="DI47" s="138" t="n"/>
      <c r="DJ47" s="138" t="n"/>
      <c r="DK47" s="138" t="n"/>
      <c r="DL47" s="138" t="n"/>
      <c r="DM47" s="138" t="n"/>
      <c r="DN47" s="138" t="n"/>
      <c r="DO47" s="138" t="n"/>
      <c r="DP47" s="138" t="n"/>
      <c r="DQ47" s="138" t="n"/>
      <c r="DR47" s="138" t="n"/>
      <c r="DS47" s="138" t="n"/>
      <c r="DT47" s="138" t="n"/>
      <c r="DU47" s="139"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41" t="n"/>
      <c r="BU48" s="31" t="n"/>
      <c r="BV48" s="32" t="n"/>
      <c r="DU48" s="142"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41" t="n"/>
      <c r="BU49" s="72" t="n"/>
      <c r="BV49" s="142" t="n"/>
      <c r="DU49" s="142"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41" t="n"/>
      <c r="BV50" s="142" t="n"/>
      <c r="DU50" s="142"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41" t="n"/>
      <c r="BV51" s="142" t="n"/>
      <c r="DU51" s="142"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41" t="n"/>
      <c r="BV52" s="142" t="n"/>
      <c r="DU52" s="142" t="n"/>
      <c r="DV52" s="7" t="n"/>
      <c r="DW52" s="2" t="n"/>
      <c r="DX52" s="2" t="n"/>
      <c r="DY52" s="2" t="n"/>
      <c r="DZ52" s="2" t="n"/>
      <c r="EA52" s="2" t="n"/>
      <c r="EB52" s="2" t="n"/>
      <c r="EC52" s="2" t="n"/>
    </row>
    <row r="53" ht="6.75" customHeight="1" s="118">
      <c r="A53" s="2" t="n"/>
      <c r="B53" s="2" t="n"/>
      <c r="C53" s="2" t="n"/>
      <c r="D53" s="2" t="n"/>
      <c r="E53" s="175" t="inlineStr">
        <is>
          <t>在籍校</t>
        </is>
      </c>
      <c r="F53" s="138" t="n"/>
      <c r="G53" s="138" t="n"/>
      <c r="H53" s="138" t="n"/>
      <c r="I53" s="138" t="n"/>
      <c r="J53" s="138" t="n"/>
      <c r="K53" s="139"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8" t="n"/>
      <c r="AY53" s="138" t="n"/>
      <c r="AZ53" s="138" t="n"/>
      <c r="BA53" s="138" t="n"/>
      <c r="BB53" s="138" t="n"/>
      <c r="BC53" s="138" t="n"/>
      <c r="BD53" s="138" t="n"/>
      <c r="BE53" s="138" t="n"/>
      <c r="BF53" s="138" t="n"/>
      <c r="BG53" s="138" t="n"/>
      <c r="BH53" s="138" t="n"/>
      <c r="BI53" s="139" t="n"/>
      <c r="BJ53" s="2" t="n"/>
      <c r="BK53" s="2" t="n"/>
      <c r="BL53" s="2" t="n"/>
      <c r="BM53" s="2" t="n"/>
      <c r="BN53" s="2" t="n"/>
      <c r="BO53" s="2" t="n"/>
      <c r="BP53" s="141" t="n"/>
      <c r="BV53" s="142" t="n"/>
      <c r="DU53" s="142" t="n"/>
      <c r="DV53" s="2" t="n"/>
      <c r="DW53" s="2" t="n"/>
      <c r="DX53" s="2" t="n"/>
      <c r="DY53" s="2" t="n"/>
      <c r="DZ53" s="2" t="n"/>
      <c r="EA53" s="2" t="n"/>
      <c r="EB53" s="2" t="n"/>
      <c r="EC53" s="2" t="n"/>
    </row>
    <row r="54" ht="6.75" customHeight="1" s="118">
      <c r="A54" s="2" t="n"/>
      <c r="B54" s="2" t="n"/>
      <c r="C54" s="2" t="n"/>
      <c r="D54" s="2" t="n"/>
      <c r="E54" s="141" t="n"/>
      <c r="K54" s="142" t="n"/>
      <c r="L54" s="36" t="n"/>
      <c r="M54" s="19" t="n"/>
      <c r="N54" s="19" t="n"/>
      <c r="O54" s="19" t="n"/>
      <c r="P54" s="19" t="n"/>
      <c r="Q54" s="19" t="n"/>
      <c r="R54" s="19" t="n"/>
      <c r="S54" s="19" t="n"/>
      <c r="T54" s="19" t="n"/>
      <c r="U54" s="19" t="n"/>
      <c r="V54" s="19" t="n"/>
      <c r="W54" s="19" t="n"/>
      <c r="X54" s="37" t="n"/>
      <c r="Y54" s="176">
        <f>計算!$N$8</f>
        <v/>
      </c>
      <c r="BI54" s="142" t="n"/>
      <c r="BJ54" s="2" t="n"/>
      <c r="BK54" s="2" t="n"/>
      <c r="BL54" s="2" t="n"/>
      <c r="BM54" s="2" t="n"/>
      <c r="BN54" s="2" t="n"/>
      <c r="BO54" s="2" t="n"/>
      <c r="BP54" s="141" t="n"/>
      <c r="BV54" s="142" t="n"/>
      <c r="DU54" s="142" t="n"/>
      <c r="DV54" s="2" t="n"/>
      <c r="DW54" s="2" t="n"/>
      <c r="DX54" s="2" t="n"/>
      <c r="DY54" s="2" t="n"/>
      <c r="DZ54" s="2" t="n"/>
      <c r="EA54" s="2" t="n"/>
      <c r="EB54" s="2" t="n"/>
      <c r="EC54" s="2" t="n"/>
    </row>
    <row r="55" ht="6.75" customHeight="1" s="118">
      <c r="A55" s="2" t="n"/>
      <c r="B55" s="2" t="n"/>
      <c r="C55" s="2" t="n"/>
      <c r="D55" s="2" t="n"/>
      <c r="E55" s="141" t="n"/>
      <c r="K55" s="142" t="n"/>
      <c r="L55" s="36" t="n"/>
      <c r="M55" s="19" t="n"/>
      <c r="N55" s="19" t="n"/>
      <c r="O55" s="19" t="n"/>
      <c r="P55" s="177">
        <f>設定!$B$6</f>
        <v/>
      </c>
      <c r="S55" s="11" t="n"/>
      <c r="T55" s="11" t="n"/>
      <c r="U55" s="177">
        <f>設定!$B$7</f>
        <v/>
      </c>
      <c r="W55" s="11" t="n"/>
      <c r="X55" s="12" t="n"/>
      <c r="Y55" s="141" t="n"/>
      <c r="BI55" s="142" t="n"/>
      <c r="BJ55" s="2" t="n"/>
      <c r="BK55" s="2" t="n"/>
      <c r="BL55" s="2" t="n"/>
      <c r="BM55" s="2" t="n"/>
      <c r="BN55" s="2" t="n"/>
      <c r="BO55" s="2" t="n"/>
      <c r="BP55" s="141" t="n"/>
      <c r="BV55" s="142" t="n"/>
      <c r="DU55" s="142" t="n"/>
      <c r="DV55" s="2" t="n"/>
      <c r="DW55" s="2" t="n"/>
      <c r="DX55" s="2" t="n"/>
      <c r="DY55" s="2" t="n"/>
      <c r="DZ55" s="2" t="n"/>
      <c r="EA55" s="2" t="n"/>
      <c r="EB55" s="2" t="n"/>
      <c r="EC55" s="2" t="n"/>
    </row>
    <row r="56" ht="6.75" customHeight="1" s="118">
      <c r="A56" s="2" t="n"/>
      <c r="B56" s="2" t="n"/>
      <c r="C56" s="2" t="n"/>
      <c r="D56" s="2" t="n"/>
      <c r="E56" s="141" t="n"/>
      <c r="K56" s="142" t="n"/>
      <c r="L56" s="92" t="inlineStr">
        <is>
          <t>令和</t>
        </is>
      </c>
      <c r="S56" s="52" t="inlineStr">
        <is>
          <t>年</t>
        </is>
      </c>
      <c r="W56" s="53" t="inlineStr">
        <is>
          <t>月</t>
        </is>
      </c>
      <c r="X56" s="142" t="n"/>
      <c r="Y56" s="141" t="n"/>
      <c r="BI56" s="142" t="n"/>
      <c r="BJ56" s="2" t="n"/>
      <c r="BK56" s="2" t="n"/>
      <c r="BL56" s="2" t="n"/>
      <c r="BM56" s="2" t="n"/>
      <c r="BN56" s="2" t="n"/>
      <c r="BO56" s="2" t="n"/>
      <c r="BP56" s="141" t="n"/>
      <c r="BV56" s="142" t="n"/>
      <c r="DU56" s="142" t="n"/>
      <c r="DV56" s="2" t="n"/>
      <c r="DW56" s="2" t="n"/>
      <c r="DX56" s="2" t="n"/>
      <c r="DY56" s="2" t="n"/>
      <c r="DZ56" s="2" t="n"/>
      <c r="EA56" s="2" t="n"/>
      <c r="EB56" s="2" t="n"/>
      <c r="EC56" s="2" t="n"/>
    </row>
    <row r="57" ht="6.75" customHeight="1" s="118">
      <c r="A57" s="2" t="n"/>
      <c r="B57" s="2" t="n"/>
      <c r="C57" s="2" t="n"/>
      <c r="D57" s="2" t="n"/>
      <c r="E57" s="141" t="n"/>
      <c r="K57" s="142" t="n"/>
      <c r="L57" s="141" t="n"/>
      <c r="X57" s="142" t="n"/>
      <c r="Y57" s="141" t="n"/>
      <c r="AW57" s="75" t="inlineStr">
        <is>
          <t>卒業</t>
        </is>
      </c>
      <c r="BI57" s="142" t="n"/>
      <c r="BJ57" s="2" t="n"/>
      <c r="BK57" s="2" t="n"/>
      <c r="BL57" s="2" t="n"/>
      <c r="BM57" s="2" t="n"/>
      <c r="BN57" s="2" t="n"/>
      <c r="BO57" s="2" t="n"/>
      <c r="BP57" s="141" t="n"/>
      <c r="BV57" s="142" t="n"/>
      <c r="DU57" s="142" t="n"/>
      <c r="DV57" s="2" t="n"/>
      <c r="DW57" s="2" t="n"/>
      <c r="DX57" s="2" t="n"/>
      <c r="DY57" s="2" t="n"/>
      <c r="DZ57" s="2" t="n"/>
      <c r="EA57" s="2" t="n"/>
      <c r="EB57" s="2" t="n"/>
      <c r="EC57" s="2" t="n"/>
    </row>
    <row r="58" ht="6.75" customHeight="1" s="118">
      <c r="A58" s="2" t="n"/>
      <c r="B58" s="2" t="n"/>
      <c r="C58" s="2" t="n"/>
      <c r="D58" s="2" t="n"/>
      <c r="E58" s="141" t="n"/>
      <c r="K58" s="142" t="n"/>
      <c r="L58" s="36" t="n"/>
      <c r="M58" s="19" t="n"/>
      <c r="N58" s="19" t="n"/>
      <c r="O58" s="19" t="n"/>
      <c r="P58" s="19" t="n"/>
      <c r="Q58" s="19" t="n"/>
      <c r="R58" s="19" t="n"/>
      <c r="S58" s="19" t="n"/>
      <c r="T58" s="19" t="n"/>
      <c r="U58" s="19" t="n"/>
      <c r="V58" s="19" t="n"/>
      <c r="W58" s="19" t="n"/>
      <c r="X58" s="37" t="n"/>
      <c r="Y58" s="141" t="n"/>
      <c r="BI58" s="142" t="n"/>
      <c r="BJ58" s="2" t="n"/>
      <c r="BK58" s="2" t="n"/>
      <c r="BL58" s="2" t="n"/>
      <c r="BM58" s="2" t="n"/>
      <c r="BN58" s="2" t="n"/>
      <c r="BO58" s="2" t="n"/>
      <c r="BP58" s="141" t="n"/>
      <c r="BV58" s="142" t="n"/>
      <c r="DU58" s="142" t="n"/>
      <c r="DV58" s="2" t="n"/>
      <c r="DW58" s="2" t="n"/>
      <c r="DX58" s="2" t="n"/>
      <c r="DY58" s="2" t="n"/>
      <c r="DZ58" s="2" t="n"/>
      <c r="EA58" s="2" t="n"/>
      <c r="EB58" s="2" t="n"/>
      <c r="EC58" s="2" t="n"/>
    </row>
    <row r="59" ht="6.75" customHeight="1" s="118">
      <c r="A59" s="2" t="n"/>
      <c r="B59" s="2" t="n"/>
      <c r="C59" s="2" t="n"/>
      <c r="D59" s="2" t="n"/>
      <c r="E59" s="141" t="n"/>
      <c r="K59" s="142" t="n"/>
      <c r="L59" s="36" t="n"/>
      <c r="M59" s="19" t="n"/>
      <c r="N59" s="19" t="n"/>
      <c r="O59" s="19" t="n"/>
      <c r="P59" s="19" t="n"/>
      <c r="Q59" s="19" t="n"/>
      <c r="R59" s="19" t="n"/>
      <c r="S59" s="19" t="n"/>
      <c r="T59" s="19" t="n"/>
      <c r="U59" s="19" t="n"/>
      <c r="V59" s="19" t="n"/>
      <c r="W59" s="19" t="n"/>
      <c r="X59" s="37" t="n"/>
      <c r="Y59" s="141" t="n"/>
      <c r="BI59" s="142" t="n"/>
      <c r="BJ59" s="2" t="n"/>
      <c r="BK59" s="2" t="n"/>
      <c r="BL59" s="2" t="n"/>
      <c r="BM59" s="2" t="n"/>
      <c r="BN59" s="2" t="n"/>
      <c r="BO59" s="2" t="n"/>
      <c r="BP59" s="141" t="n"/>
      <c r="BV59" s="142" t="n"/>
      <c r="DU59" s="142" t="n"/>
      <c r="DV59" s="2" t="n"/>
      <c r="DW59" s="2" t="n"/>
      <c r="DX59" s="2" t="n"/>
      <c r="DY59" s="2" t="n"/>
      <c r="DZ59" s="2" t="n"/>
      <c r="EA59" s="2" t="n"/>
      <c r="EB59" s="2" t="n"/>
      <c r="EC59" s="2" t="n"/>
    </row>
    <row r="60" ht="6.75" customHeight="1" s="118">
      <c r="A60" s="2" t="n"/>
      <c r="B60" s="2" t="n"/>
      <c r="C60" s="2" t="n"/>
      <c r="D60" s="2" t="n"/>
      <c r="E60" s="144" t="n"/>
      <c r="F60" s="145" t="n"/>
      <c r="G60" s="145" t="n"/>
      <c r="H60" s="145" t="n"/>
      <c r="I60" s="145" t="n"/>
      <c r="J60" s="145" t="n"/>
      <c r="K60" s="146"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5" t="n"/>
      <c r="AX60" s="145" t="n"/>
      <c r="AY60" s="145" t="n"/>
      <c r="AZ60" s="145" t="n"/>
      <c r="BA60" s="145" t="n"/>
      <c r="BB60" s="145" t="n"/>
      <c r="BC60" s="145" t="n"/>
      <c r="BD60" s="145" t="n"/>
      <c r="BE60" s="145" t="n"/>
      <c r="BF60" s="145" t="n"/>
      <c r="BG60" s="145" t="n"/>
      <c r="BH60" s="145" t="n"/>
      <c r="BI60" s="146" t="n"/>
      <c r="BJ60" s="2" t="n"/>
      <c r="BK60" s="2" t="n"/>
      <c r="BL60" s="2" t="n"/>
      <c r="BM60" s="2" t="n"/>
      <c r="BN60" s="2" t="n"/>
      <c r="BO60" s="2" t="n"/>
      <c r="BP60" s="141" t="n"/>
      <c r="BV60" s="142" t="n"/>
      <c r="DU60" s="142"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8" t="n"/>
      <c r="U61" s="17" t="n"/>
      <c r="V61" s="17" t="n"/>
      <c r="W61" s="76" t="n"/>
      <c r="X61" s="138"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41" t="n"/>
      <c r="BV61" s="142" t="n"/>
      <c r="DU61" s="142"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41" t="n"/>
      <c r="BV62" s="142" t="n"/>
      <c r="DU62" s="142"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41" t="n"/>
      <c r="BV63" s="142" t="n"/>
      <c r="DU63" s="142" t="n"/>
      <c r="DV63" s="2" t="n"/>
      <c r="DW63" s="2" t="n"/>
      <c r="DX63" s="2" t="n"/>
      <c r="DY63" s="2" t="n"/>
      <c r="DZ63" s="2" t="n"/>
      <c r="EA63" s="2" t="n"/>
      <c r="EB63" s="2" t="n"/>
      <c r="EC63" s="2" t="n"/>
    </row>
    <row r="64" ht="6.75" customHeight="1" s="118">
      <c r="A64" s="2" t="n"/>
      <c r="B64" s="2" t="n"/>
      <c r="C64" s="2" t="n"/>
      <c r="D64" s="2" t="n"/>
      <c r="E64" s="178" t="inlineStr">
        <is>
          <t>職　歴</t>
        </is>
      </c>
      <c r="K64" s="142" t="n"/>
      <c r="L64" s="54" t="inlineStr">
        <is>
          <t>平成</t>
        </is>
      </c>
      <c r="M64" s="138" t="n"/>
      <c r="N64" s="138" t="n"/>
      <c r="O64" s="138" t="n"/>
      <c r="P64" s="19" t="n"/>
      <c r="Q64" s="19" t="n"/>
      <c r="R64" s="19" t="n"/>
      <c r="S64" s="19" t="n"/>
      <c r="T64" s="19" t="n"/>
      <c r="U64" s="19" t="n"/>
      <c r="V64" s="19" t="n"/>
      <c r="W64" s="19" t="n"/>
      <c r="X64" s="37" t="n"/>
      <c r="Y64" s="169">
        <f>計算!$AD$8</f>
        <v/>
      </c>
      <c r="BI64" s="142" t="n"/>
      <c r="BJ64" s="2" t="n"/>
      <c r="BK64" s="2" t="n"/>
      <c r="BL64" s="2" t="n"/>
      <c r="BM64" s="2" t="n"/>
      <c r="BN64" s="2" t="n"/>
      <c r="BO64" s="2" t="n"/>
      <c r="BP64" s="141" t="n"/>
      <c r="BV64" s="142" t="n"/>
      <c r="DU64" s="142" t="n"/>
      <c r="DV64" s="2" t="n"/>
      <c r="DW64" s="2" t="n"/>
      <c r="DX64" s="2" t="n"/>
      <c r="DY64" s="2" t="n"/>
      <c r="DZ64" s="2" t="n"/>
      <c r="EA64" s="2" t="n"/>
      <c r="EB64" s="2" t="n"/>
      <c r="EC64" s="2" t="n"/>
    </row>
    <row r="65" ht="6.75" customHeight="1" s="118">
      <c r="A65" s="2" t="n"/>
      <c r="B65" s="2" t="n"/>
      <c r="C65" s="2" t="n"/>
      <c r="D65" s="2" t="n"/>
      <c r="E65" s="141" t="n"/>
      <c r="K65" s="142" t="n"/>
      <c r="L65" s="141" t="n"/>
      <c r="P65" s="19" t="n"/>
      <c r="Q65" s="19" t="n"/>
      <c r="R65" s="19" t="n"/>
      <c r="S65" s="19" t="n"/>
      <c r="T65" s="19" t="n"/>
      <c r="U65" s="19" t="n"/>
      <c r="V65" s="19" t="n"/>
      <c r="W65" s="19" t="n"/>
      <c r="X65" s="37" t="n"/>
      <c r="Y65" s="141" t="n"/>
      <c r="BI65" s="142" t="n"/>
      <c r="BJ65" s="2" t="n"/>
      <c r="BK65" s="2" t="n"/>
      <c r="BL65" s="2" t="n"/>
      <c r="BM65" s="2" t="n"/>
      <c r="BN65" s="2" t="n"/>
      <c r="BO65" s="2" t="n"/>
      <c r="BP65" s="141" t="n"/>
      <c r="BV65" s="142" t="n"/>
      <c r="DU65" s="142" t="n"/>
      <c r="DV65" s="2" t="n"/>
      <c r="DW65" s="2" t="n"/>
      <c r="DX65" s="2" t="n"/>
      <c r="DY65" s="2" t="n"/>
      <c r="DZ65" s="2" t="n"/>
      <c r="EA65" s="2" t="n"/>
      <c r="EB65" s="2" t="n"/>
      <c r="EC65" s="2" t="n"/>
    </row>
    <row r="66" ht="6.75" customHeight="1" s="118">
      <c r="A66" s="2" t="n"/>
      <c r="B66" s="2" t="n"/>
      <c r="C66" s="2" t="n"/>
      <c r="D66" s="2" t="n"/>
      <c r="E66" s="141" t="n"/>
      <c r="K66" s="142" t="n"/>
      <c r="L66" s="141" t="n"/>
      <c r="P66" s="177">
        <f>計算!$AB$8</f>
        <v/>
      </c>
      <c r="S66" s="52" t="inlineStr">
        <is>
          <t>年</t>
        </is>
      </c>
      <c r="U66" s="177">
        <f>計算!$AC$8</f>
        <v/>
      </c>
      <c r="W66" s="53" t="inlineStr">
        <is>
          <t>月</t>
        </is>
      </c>
      <c r="X66" s="142" t="n"/>
      <c r="Y66" s="141" t="n"/>
      <c r="BI66" s="142" t="n"/>
      <c r="BJ66" s="2" t="n"/>
      <c r="BK66" s="2" t="n"/>
      <c r="BL66" s="2" t="n"/>
      <c r="BM66" s="2" t="n"/>
      <c r="BN66" s="2" t="n"/>
      <c r="BO66" s="2" t="n"/>
      <c r="BP66" s="141" t="n"/>
      <c r="BV66" s="142" t="n"/>
      <c r="DU66" s="142" t="n"/>
      <c r="DV66" s="2" t="n"/>
      <c r="DW66" s="2" t="n"/>
      <c r="DX66" s="2" t="n"/>
      <c r="DY66" s="2" t="n"/>
      <c r="DZ66" s="2" t="n"/>
      <c r="EA66" s="2" t="n"/>
      <c r="EB66" s="2" t="n"/>
      <c r="EC66" s="2" t="n"/>
    </row>
    <row r="67" ht="6.75" customHeight="1" s="118">
      <c r="A67" s="2" t="n"/>
      <c r="B67" s="2" t="n"/>
      <c r="C67" s="2" t="n"/>
      <c r="D67" s="2" t="n"/>
      <c r="E67" s="141" t="n"/>
      <c r="K67" s="142" t="n"/>
      <c r="L67" s="49" t="inlineStr">
        <is>
          <t>令和</t>
        </is>
      </c>
      <c r="X67" s="142" t="n"/>
      <c r="Y67" s="141" t="n"/>
      <c r="BI67" s="142" t="n"/>
      <c r="BJ67" s="2" t="n"/>
      <c r="BK67" s="2" t="n"/>
      <c r="BL67" s="2" t="n"/>
      <c r="BM67" s="2" t="n"/>
      <c r="BN67" s="2" t="n"/>
      <c r="BO67" s="2" t="n"/>
      <c r="BP67" s="141" t="n"/>
      <c r="BV67" s="142" t="n"/>
      <c r="DU67" s="142" t="n"/>
      <c r="DV67" s="2" t="n"/>
      <c r="DW67" s="2" t="n"/>
      <c r="DX67" s="2" t="n"/>
      <c r="DY67" s="2" t="n"/>
      <c r="DZ67" s="2" t="n"/>
      <c r="EA67" s="2" t="n"/>
      <c r="EB67" s="2" t="n"/>
      <c r="EC67" s="2" t="n"/>
    </row>
    <row r="68" ht="6.75" customHeight="1" s="118">
      <c r="A68" s="2" t="n"/>
      <c r="B68" s="2" t="n"/>
      <c r="C68" s="2" t="n"/>
      <c r="D68" s="2" t="n"/>
      <c r="E68" s="141" t="n"/>
      <c r="K68" s="142" t="n"/>
      <c r="L68" s="141" t="n"/>
      <c r="P68" s="19" t="n"/>
      <c r="Q68" s="19" t="n"/>
      <c r="R68" s="19" t="n"/>
      <c r="S68" s="19" t="n"/>
      <c r="T68" s="19" t="n"/>
      <c r="U68" s="19" t="n"/>
      <c r="V68" s="19" t="n"/>
      <c r="W68" s="19" t="n"/>
      <c r="X68" s="37" t="n"/>
      <c r="Y68" s="141" t="n"/>
      <c r="BI68" s="142" t="n"/>
      <c r="BJ68" s="2" t="n"/>
      <c r="BK68" s="2" t="n"/>
      <c r="BL68" s="2" t="n"/>
      <c r="BM68" s="2" t="n"/>
      <c r="BN68" s="2" t="n"/>
      <c r="BO68" s="2" t="n"/>
      <c r="BP68" s="141" t="n"/>
      <c r="BV68" s="142" t="n"/>
      <c r="DU68" s="142" t="n"/>
      <c r="DV68" s="2" t="n"/>
      <c r="DW68" s="2" t="n"/>
      <c r="DX68" s="2" t="n"/>
      <c r="DY68" s="2" t="n"/>
      <c r="DZ68" s="2" t="n"/>
      <c r="EA68" s="2" t="n"/>
      <c r="EB68" s="2" t="n"/>
      <c r="EC68" s="2" t="n"/>
    </row>
    <row r="69" ht="5.25" customHeight="1" s="118">
      <c r="A69" s="2" t="n"/>
      <c r="B69" s="2" t="n"/>
      <c r="C69" s="2" t="n"/>
      <c r="D69" s="2" t="n"/>
      <c r="E69" s="141" t="n"/>
      <c r="K69" s="142" t="n"/>
      <c r="L69" s="144" t="n"/>
      <c r="M69" s="145" t="n"/>
      <c r="N69" s="145" t="n"/>
      <c r="O69" s="145" t="n"/>
      <c r="P69" s="20" t="n"/>
      <c r="Q69" s="20" t="n"/>
      <c r="R69" s="20" t="n"/>
      <c r="S69" s="20" t="n"/>
      <c r="T69" s="20" t="n"/>
      <c r="U69" s="20" t="n"/>
      <c r="V69" s="20" t="n"/>
      <c r="W69" s="20" t="n"/>
      <c r="X69" s="39" t="n"/>
      <c r="Y69" s="144" t="n"/>
      <c r="Z69" s="145" t="n"/>
      <c r="AA69" s="145" t="n"/>
      <c r="AB69" s="145" t="n"/>
      <c r="AC69" s="145" t="n"/>
      <c r="AD69" s="145" t="n"/>
      <c r="AE69" s="145" t="n"/>
      <c r="AF69" s="145" t="n"/>
      <c r="AG69" s="145" t="n"/>
      <c r="AH69" s="145" t="n"/>
      <c r="AI69" s="145" t="n"/>
      <c r="AJ69" s="145" t="n"/>
      <c r="AK69" s="145" t="n"/>
      <c r="AL69" s="145" t="n"/>
      <c r="AM69" s="145" t="n"/>
      <c r="AN69" s="145" t="n"/>
      <c r="AO69" s="145" t="n"/>
      <c r="AP69" s="145" t="n"/>
      <c r="AQ69" s="145" t="n"/>
      <c r="AR69" s="145" t="n"/>
      <c r="AS69" s="145" t="n"/>
      <c r="AT69" s="145" t="n"/>
      <c r="AU69" s="145" t="n"/>
      <c r="AV69" s="145" t="n"/>
      <c r="AW69" s="145" t="n"/>
      <c r="AX69" s="145" t="n"/>
      <c r="AY69" s="145" t="n"/>
      <c r="AZ69" s="145" t="n"/>
      <c r="BA69" s="145" t="n"/>
      <c r="BB69" s="145" t="n"/>
      <c r="BC69" s="145" t="n"/>
      <c r="BD69" s="145" t="n"/>
      <c r="BE69" s="145" t="n"/>
      <c r="BF69" s="145" t="n"/>
      <c r="BG69" s="145" t="n"/>
      <c r="BH69" s="145" t="n"/>
      <c r="BI69" s="146" t="n"/>
      <c r="BJ69" s="2" t="n"/>
      <c r="BK69" s="2" t="n"/>
      <c r="BL69" s="2" t="n"/>
      <c r="BM69" s="2" t="n"/>
      <c r="BN69" s="2" t="n"/>
      <c r="BO69" s="2" t="n"/>
      <c r="BP69" s="141" t="n"/>
      <c r="BV69" s="142" t="n"/>
      <c r="DU69" s="142" t="n"/>
      <c r="DV69" s="2" t="n"/>
      <c r="DW69" s="2" t="n"/>
      <c r="DX69" s="2" t="n"/>
      <c r="DY69" s="2" t="n"/>
      <c r="DZ69" s="2" t="n"/>
      <c r="EA69" s="2" t="n"/>
      <c r="EB69" s="2" t="n"/>
      <c r="EC69" s="2" t="n"/>
    </row>
    <row r="70" ht="6.75" customHeight="1" s="118">
      <c r="A70" s="2" t="n"/>
      <c r="B70" s="2" t="n"/>
      <c r="C70" s="2" t="n"/>
      <c r="D70" s="2" t="n"/>
      <c r="E70" s="141" t="n"/>
      <c r="K70" s="142" t="n"/>
      <c r="L70" s="54" t="inlineStr">
        <is>
          <t>平成</t>
        </is>
      </c>
      <c r="M70" s="138" t="n"/>
      <c r="N70" s="138" t="n"/>
      <c r="O70" s="138" t="n"/>
      <c r="P70" s="18" t="n"/>
      <c r="Q70" s="18" t="n"/>
      <c r="R70" s="18" t="n"/>
      <c r="S70" s="18" t="n"/>
      <c r="T70" s="18" t="n"/>
      <c r="U70" s="18" t="n"/>
      <c r="V70" s="18" t="n"/>
      <c r="W70" s="18" t="n"/>
      <c r="X70" s="35" t="n"/>
      <c r="Y70" s="169">
        <f>計算!$AG$8</f>
        <v/>
      </c>
      <c r="BI70" s="142" t="n"/>
      <c r="BJ70" s="2" t="n"/>
      <c r="BK70" s="2" t="n"/>
      <c r="BL70" s="2" t="n"/>
      <c r="BM70" s="2" t="n"/>
      <c r="BN70" s="2" t="n"/>
      <c r="BO70" s="2" t="n"/>
      <c r="BP70" s="141" t="n"/>
      <c r="BV70" s="142" t="n"/>
      <c r="DU70" s="142" t="n"/>
      <c r="DV70" s="2" t="n"/>
      <c r="DW70" s="2" t="n"/>
      <c r="DX70" s="2" t="n"/>
      <c r="DY70" s="2" t="n"/>
      <c r="DZ70" s="2" t="n"/>
      <c r="EA70" s="2" t="n"/>
      <c r="EB70" s="2" t="n"/>
      <c r="EC70" s="2" t="n"/>
    </row>
    <row r="71" ht="6.75" customHeight="1" s="118">
      <c r="A71" s="2" t="n"/>
      <c r="B71" s="2" t="n"/>
      <c r="C71" s="2" t="n"/>
      <c r="D71" s="2" t="n"/>
      <c r="E71" s="141" t="n"/>
      <c r="K71" s="142" t="n"/>
      <c r="L71" s="141" t="n"/>
      <c r="P71" s="19" t="n"/>
      <c r="Q71" s="19" t="n"/>
      <c r="R71" s="19" t="n"/>
      <c r="S71" s="19" t="n"/>
      <c r="T71" s="19" t="n"/>
      <c r="U71" s="19" t="n"/>
      <c r="V71" s="19" t="n"/>
      <c r="W71" s="19" t="n"/>
      <c r="X71" s="37" t="n"/>
      <c r="Y71" s="141" t="n"/>
      <c r="BI71" s="142" t="n"/>
      <c r="BJ71" s="2" t="n"/>
      <c r="BK71" s="2" t="n"/>
      <c r="BL71" s="2" t="n"/>
      <c r="BM71" s="2" t="n"/>
      <c r="BN71" s="2" t="n"/>
      <c r="BO71" s="2" t="n"/>
      <c r="BP71" s="141" t="n"/>
      <c r="BV71" s="142" t="n"/>
      <c r="DU71" s="142" t="n"/>
      <c r="DV71" s="2" t="n"/>
      <c r="DW71" s="2" t="n"/>
      <c r="DX71" s="2" t="n"/>
      <c r="DY71" s="2" t="n"/>
      <c r="DZ71" s="2" t="n"/>
      <c r="EA71" s="2" t="n"/>
      <c r="EB71" s="2" t="n"/>
      <c r="EC71" s="2" t="n"/>
    </row>
    <row r="72" ht="6.75" customHeight="1" s="118">
      <c r="A72" s="2" t="n"/>
      <c r="B72" s="2" t="n"/>
      <c r="C72" s="2" t="n"/>
      <c r="D72" s="2" t="n"/>
      <c r="E72" s="141" t="n"/>
      <c r="K72" s="142" t="n"/>
      <c r="L72" s="141" t="n"/>
      <c r="P72" s="177">
        <f>計算!$AE$8</f>
        <v/>
      </c>
      <c r="S72" s="52" t="inlineStr">
        <is>
          <t>年</t>
        </is>
      </c>
      <c r="U72" s="177">
        <f>計算!$AF$8</f>
        <v/>
      </c>
      <c r="W72" s="53" t="inlineStr">
        <is>
          <t>月</t>
        </is>
      </c>
      <c r="X72" s="142" t="n"/>
      <c r="Y72" s="141" t="n"/>
      <c r="BI72" s="142" t="n"/>
      <c r="BJ72" s="2" t="n"/>
      <c r="BK72" s="2" t="n"/>
      <c r="BL72" s="2" t="n"/>
      <c r="BM72" s="2" t="n"/>
      <c r="BN72" s="2" t="n"/>
      <c r="BO72" s="2" t="n"/>
      <c r="BP72" s="141" t="n"/>
      <c r="BV72" s="142" t="n"/>
      <c r="DU72" s="142" t="n"/>
      <c r="DV72" s="2" t="n"/>
      <c r="DW72" s="2" t="n"/>
      <c r="DX72" s="2" t="n"/>
      <c r="DY72" s="2" t="n"/>
      <c r="DZ72" s="2" t="n"/>
      <c r="EA72" s="2" t="n"/>
      <c r="EB72" s="2" t="n"/>
      <c r="EC72" s="2" t="n"/>
    </row>
    <row r="73" ht="6.75" customHeight="1" s="118">
      <c r="A73" s="2" t="n"/>
      <c r="B73" s="2" t="n"/>
      <c r="C73" s="2" t="n"/>
      <c r="D73" s="2" t="n"/>
      <c r="E73" s="141" t="n"/>
      <c r="K73" s="142" t="n"/>
      <c r="L73" s="49" t="inlineStr">
        <is>
          <t>令和</t>
        </is>
      </c>
      <c r="X73" s="142" t="n"/>
      <c r="Y73" s="141" t="n"/>
      <c r="BI73" s="142" t="n"/>
      <c r="BJ73" s="2" t="n"/>
      <c r="BK73" s="2" t="n"/>
      <c r="BL73" s="2" t="n"/>
      <c r="BM73" s="2" t="n"/>
      <c r="BN73" s="2" t="n"/>
      <c r="BO73" s="2" t="n"/>
      <c r="BP73" s="141" t="n"/>
      <c r="BV73" s="142" t="n"/>
      <c r="DU73" s="142" t="n"/>
      <c r="DV73" s="2" t="n"/>
      <c r="DW73" s="2" t="n"/>
      <c r="DX73" s="2" t="n"/>
      <c r="DY73" s="2" t="n"/>
      <c r="DZ73" s="2" t="n"/>
      <c r="EA73" s="2" t="n"/>
      <c r="EB73" s="2" t="n"/>
      <c r="EC73" s="2" t="n"/>
    </row>
    <row r="74" ht="6.75" customHeight="1" s="118">
      <c r="A74" s="2" t="n"/>
      <c r="B74" s="2" t="n"/>
      <c r="C74" s="2" t="n"/>
      <c r="D74" s="2" t="n"/>
      <c r="E74" s="141" t="n"/>
      <c r="K74" s="142" t="n"/>
      <c r="L74" s="141" t="n"/>
      <c r="P74" s="19" t="n"/>
      <c r="Q74" s="19" t="n"/>
      <c r="R74" s="19" t="n"/>
      <c r="S74" s="19" t="n"/>
      <c r="T74" s="19" t="n"/>
      <c r="U74" s="19" t="n"/>
      <c r="V74" s="19" t="n"/>
      <c r="W74" s="19" t="n"/>
      <c r="X74" s="37" t="n"/>
      <c r="Y74" s="141" t="n"/>
      <c r="BI74" s="142" t="n"/>
      <c r="BJ74" s="2" t="n"/>
      <c r="BK74" s="2" t="n"/>
      <c r="BL74" s="2" t="n"/>
      <c r="BM74" s="2" t="n"/>
      <c r="BN74" s="2" t="n"/>
      <c r="BO74" s="2" t="n"/>
      <c r="BP74" s="141" t="n"/>
      <c r="BU74" s="43" t="n"/>
      <c r="BV74" s="44" t="n"/>
      <c r="DU74" s="142" t="n"/>
      <c r="DV74" s="2" t="n"/>
      <c r="DW74" s="2" t="n"/>
      <c r="DX74" s="2" t="n"/>
      <c r="DY74" s="2" t="n"/>
      <c r="DZ74" s="2" t="n"/>
      <c r="EA74" s="2" t="n"/>
      <c r="EB74" s="2" t="n"/>
      <c r="EC74" s="2" t="n"/>
    </row>
    <row r="75" ht="4.5" customHeight="1" s="118">
      <c r="A75" s="2" t="n"/>
      <c r="B75" s="2" t="n"/>
      <c r="C75" s="2" t="n"/>
      <c r="D75" s="2" t="n"/>
      <c r="E75" s="141" t="n"/>
      <c r="K75" s="142" t="n"/>
      <c r="L75" s="144" t="n"/>
      <c r="M75" s="145" t="n"/>
      <c r="N75" s="145" t="n"/>
      <c r="O75" s="145" t="n"/>
      <c r="P75" s="20" t="n"/>
      <c r="Q75" s="20" t="n"/>
      <c r="R75" s="20" t="n"/>
      <c r="S75" s="20" t="n"/>
      <c r="T75" s="20" t="n"/>
      <c r="U75" s="20" t="n"/>
      <c r="V75" s="20" t="n"/>
      <c r="W75" s="20" t="n"/>
      <c r="X75" s="39" t="n"/>
      <c r="Y75" s="144" t="n"/>
      <c r="Z75" s="145" t="n"/>
      <c r="AA75" s="145" t="n"/>
      <c r="AB75" s="145" t="n"/>
      <c r="AC75" s="145" t="n"/>
      <c r="AD75" s="145" t="n"/>
      <c r="AE75" s="145" t="n"/>
      <c r="AF75" s="145" t="n"/>
      <c r="AG75" s="145" t="n"/>
      <c r="AH75" s="145" t="n"/>
      <c r="AI75" s="145" t="n"/>
      <c r="AJ75" s="145" t="n"/>
      <c r="AK75" s="145" t="n"/>
      <c r="AL75" s="145" t="n"/>
      <c r="AM75" s="145" t="n"/>
      <c r="AN75" s="145" t="n"/>
      <c r="AO75" s="145" t="n"/>
      <c r="AP75" s="145" t="n"/>
      <c r="AQ75" s="145" t="n"/>
      <c r="AR75" s="145" t="n"/>
      <c r="AS75" s="145" t="n"/>
      <c r="AT75" s="145" t="n"/>
      <c r="AU75" s="145" t="n"/>
      <c r="AV75" s="145" t="n"/>
      <c r="AW75" s="145" t="n"/>
      <c r="AX75" s="145" t="n"/>
      <c r="AY75" s="145" t="n"/>
      <c r="AZ75" s="145" t="n"/>
      <c r="BA75" s="145" t="n"/>
      <c r="BB75" s="145" t="n"/>
      <c r="BC75" s="145" t="n"/>
      <c r="BD75" s="145" t="n"/>
      <c r="BE75" s="145" t="n"/>
      <c r="BF75" s="145" t="n"/>
      <c r="BG75" s="145" t="n"/>
      <c r="BH75" s="145" t="n"/>
      <c r="BI75" s="146" t="n"/>
      <c r="BJ75" s="2" t="n"/>
      <c r="BK75" s="2" t="n"/>
      <c r="BL75" s="2" t="n"/>
      <c r="BM75" s="2" t="n"/>
      <c r="BN75" s="2" t="n"/>
      <c r="BO75" s="2" t="n"/>
      <c r="BP75" s="144" t="n"/>
      <c r="BQ75" s="145" t="n"/>
      <c r="BR75" s="145" t="n"/>
      <c r="BS75" s="145" t="n"/>
      <c r="BT75" s="145" t="n"/>
      <c r="BU75" s="42" t="n"/>
      <c r="BV75" s="45" t="n"/>
      <c r="BW75" s="145" t="n"/>
      <c r="BX75" s="145" t="n"/>
      <c r="BY75" s="145" t="n"/>
      <c r="BZ75" s="145" t="n"/>
      <c r="CA75" s="145" t="n"/>
      <c r="CB75" s="145" t="n"/>
      <c r="CC75" s="145" t="n"/>
      <c r="CD75" s="145" t="n"/>
      <c r="CE75" s="145" t="n"/>
      <c r="CF75" s="145" t="n"/>
      <c r="CG75" s="145" t="n"/>
      <c r="CH75" s="145" t="n"/>
      <c r="CI75" s="145" t="n"/>
      <c r="CJ75" s="145" t="n"/>
      <c r="CK75" s="145" t="n"/>
      <c r="CL75" s="145" t="n"/>
      <c r="CM75" s="145" t="n"/>
      <c r="CN75" s="145" t="n"/>
      <c r="CO75" s="145" t="n"/>
      <c r="CP75" s="145" t="n"/>
      <c r="CQ75" s="145" t="n"/>
      <c r="CR75" s="145" t="n"/>
      <c r="CS75" s="145" t="n"/>
      <c r="CT75" s="145" t="n"/>
      <c r="CU75" s="145" t="n"/>
      <c r="CV75" s="145" t="n"/>
      <c r="CW75" s="145" t="n"/>
      <c r="CX75" s="145" t="n"/>
      <c r="CY75" s="145" t="n"/>
      <c r="CZ75" s="145" t="n"/>
      <c r="DA75" s="145" t="n"/>
      <c r="DB75" s="145" t="n"/>
      <c r="DC75" s="145" t="n"/>
      <c r="DD75" s="145" t="n"/>
      <c r="DE75" s="145" t="n"/>
      <c r="DF75" s="145" t="n"/>
      <c r="DG75" s="145" t="n"/>
      <c r="DH75" s="145" t="n"/>
      <c r="DI75" s="145" t="n"/>
      <c r="DJ75" s="145" t="n"/>
      <c r="DK75" s="145" t="n"/>
      <c r="DL75" s="145" t="n"/>
      <c r="DM75" s="145" t="n"/>
      <c r="DN75" s="145" t="n"/>
      <c r="DO75" s="145" t="n"/>
      <c r="DP75" s="145" t="n"/>
      <c r="DQ75" s="145" t="n"/>
      <c r="DR75" s="145" t="n"/>
      <c r="DS75" s="145" t="n"/>
      <c r="DT75" s="145" t="n"/>
      <c r="DU75" s="146" t="n"/>
      <c r="DV75" s="2" t="n"/>
      <c r="DW75" s="2" t="n"/>
      <c r="DX75" s="2" t="n"/>
      <c r="DY75" s="2" t="n"/>
      <c r="DZ75" s="2" t="n"/>
      <c r="EA75" s="2" t="n"/>
      <c r="EB75" s="2" t="n"/>
      <c r="EC75" s="2" t="n"/>
    </row>
    <row r="76" ht="6.75" customHeight="1" s="118">
      <c r="A76" s="2" t="n"/>
      <c r="B76" s="2" t="n"/>
      <c r="C76" s="2" t="n"/>
      <c r="D76" s="2" t="n"/>
      <c r="E76" s="141" t="n"/>
      <c r="K76" s="142" t="n"/>
      <c r="L76" s="54" t="inlineStr">
        <is>
          <t>平成</t>
        </is>
      </c>
      <c r="M76" s="138" t="n"/>
      <c r="N76" s="138" t="n"/>
      <c r="O76" s="138"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7" t="inlineStr">
        <is>
          <t>備　考</t>
        </is>
      </c>
      <c r="BQ76" s="138" t="n"/>
      <c r="BR76" s="138" t="n"/>
      <c r="BS76" s="138" t="n"/>
      <c r="BT76" s="138" t="n"/>
      <c r="BU76" s="138" t="n"/>
      <c r="BV76" s="139" t="n"/>
      <c r="BW76" s="174">
        <f>計算!$AA$8</f>
        <v/>
      </c>
      <c r="BX76" s="138" t="n"/>
      <c r="BY76" s="138" t="n"/>
      <c r="BZ76" s="138" t="n"/>
      <c r="CA76" s="138" t="n"/>
      <c r="CB76" s="138" t="n"/>
      <c r="CC76" s="138" t="n"/>
      <c r="CD76" s="138" t="n"/>
      <c r="CE76" s="138" t="n"/>
      <c r="CF76" s="138" t="n"/>
      <c r="CG76" s="138" t="n"/>
      <c r="CH76" s="138" t="n"/>
      <c r="CI76" s="138" t="n"/>
      <c r="CJ76" s="138" t="n"/>
      <c r="CK76" s="138" t="n"/>
      <c r="CL76" s="138" t="n"/>
      <c r="CM76" s="138" t="n"/>
      <c r="CN76" s="138" t="n"/>
      <c r="CO76" s="138" t="n"/>
      <c r="CP76" s="138" t="n"/>
      <c r="CQ76" s="138" t="n"/>
      <c r="CR76" s="138" t="n"/>
      <c r="CS76" s="138" t="n"/>
      <c r="CT76" s="138" t="n"/>
      <c r="CU76" s="138" t="n"/>
      <c r="CV76" s="138" t="n"/>
      <c r="CW76" s="138" t="n"/>
      <c r="CX76" s="138" t="n"/>
      <c r="CY76" s="138" t="n"/>
      <c r="CZ76" s="138" t="n"/>
      <c r="DA76" s="138" t="n"/>
      <c r="DB76" s="138" t="n"/>
      <c r="DC76" s="138" t="n"/>
      <c r="DD76" s="138" t="n"/>
      <c r="DE76" s="138" t="n"/>
      <c r="DF76" s="138" t="n"/>
      <c r="DG76" s="138" t="n"/>
      <c r="DH76" s="138" t="n"/>
      <c r="DI76" s="138" t="n"/>
      <c r="DJ76" s="138" t="n"/>
      <c r="DK76" s="138" t="n"/>
      <c r="DL76" s="138" t="n"/>
      <c r="DM76" s="138" t="n"/>
      <c r="DN76" s="138" t="n"/>
      <c r="DO76" s="138" t="n"/>
      <c r="DP76" s="138" t="n"/>
      <c r="DQ76" s="138" t="n"/>
      <c r="DR76" s="138" t="n"/>
      <c r="DS76" s="138" t="n"/>
      <c r="DT76" s="138" t="n"/>
      <c r="DU76" s="139" t="n"/>
      <c r="DV76" s="2" t="n"/>
      <c r="DW76" s="2" t="n"/>
      <c r="DX76" s="2" t="n"/>
      <c r="DY76" s="2" t="n"/>
      <c r="DZ76" s="2" t="n"/>
      <c r="EA76" s="2" t="n"/>
      <c r="EB76" s="2" t="n"/>
      <c r="EC76" s="2" t="n"/>
    </row>
    <row r="77" ht="6.75" customHeight="1" s="118">
      <c r="A77" s="2" t="n"/>
      <c r="B77" s="2" t="n"/>
      <c r="C77" s="2" t="n"/>
      <c r="D77" s="2" t="n"/>
      <c r="E77" s="141" t="n"/>
      <c r="K77" s="142" t="n"/>
      <c r="L77" s="141"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41" t="n"/>
      <c r="BV77" s="142" t="n"/>
      <c r="DU77" s="142" t="n"/>
      <c r="DV77" s="2" t="n"/>
      <c r="DW77" s="2" t="n"/>
      <c r="DX77" s="2" t="n"/>
      <c r="DY77" s="2" t="n"/>
      <c r="DZ77" s="2" t="n"/>
      <c r="EA77" s="2" t="n"/>
      <c r="EB77" s="2" t="n"/>
      <c r="EC77" s="2" t="n"/>
    </row>
    <row r="78" ht="6.75" customHeight="1" s="118">
      <c r="A78" s="2" t="n"/>
      <c r="B78" s="2" t="n"/>
      <c r="C78" s="2" t="n"/>
      <c r="D78" s="2" t="n"/>
      <c r="E78" s="141" t="n"/>
      <c r="K78" s="142" t="n"/>
      <c r="L78" s="141" t="n"/>
      <c r="P78" s="19" t="n"/>
      <c r="Q78" s="19" t="n"/>
      <c r="R78" s="19" t="n"/>
      <c r="S78" s="52" t="inlineStr">
        <is>
          <t>年</t>
        </is>
      </c>
      <c r="U78" s="11" t="n"/>
      <c r="V78" s="11" t="n"/>
      <c r="W78" s="53" t="inlineStr">
        <is>
          <t>月</t>
        </is>
      </c>
      <c r="X78" s="142"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41" t="n"/>
      <c r="BV78" s="142" t="n"/>
      <c r="DU78" s="142" t="n"/>
      <c r="DV78" s="2" t="n"/>
      <c r="DW78" s="2" t="n"/>
      <c r="DX78" s="2" t="n"/>
      <c r="DY78" s="2" t="n"/>
      <c r="DZ78" s="2" t="n"/>
      <c r="EA78" s="2" t="n"/>
      <c r="EB78" s="2" t="n"/>
      <c r="EC78" s="2" t="n"/>
    </row>
    <row r="79" ht="6.75" customHeight="1" s="118">
      <c r="A79" s="2" t="n"/>
      <c r="B79" s="2" t="n"/>
      <c r="C79" s="2" t="n"/>
      <c r="D79" s="2" t="n"/>
      <c r="E79" s="141" t="n"/>
      <c r="K79" s="142" t="n"/>
      <c r="L79" s="49" t="inlineStr">
        <is>
          <t>令和</t>
        </is>
      </c>
      <c r="P79" s="19" t="n"/>
      <c r="Q79" s="19" t="n"/>
      <c r="R79" s="19" t="n"/>
      <c r="U79" s="11" t="n"/>
      <c r="V79" s="11" t="n"/>
      <c r="X79" s="142"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41" t="n"/>
      <c r="BV79" s="142" t="n"/>
      <c r="DU79" s="142" t="n"/>
      <c r="DV79" s="2" t="n"/>
      <c r="DW79" s="2" t="n"/>
      <c r="DX79" s="2" t="n"/>
      <c r="DY79" s="2" t="n"/>
      <c r="DZ79" s="2" t="n"/>
      <c r="EA79" s="2" t="n"/>
      <c r="EB79" s="2" t="n"/>
      <c r="EC79" s="2" t="n"/>
    </row>
    <row r="80" ht="6.75" customHeight="1" s="118">
      <c r="A80" s="2" t="n"/>
      <c r="B80" s="2" t="n"/>
      <c r="C80" s="2" t="n"/>
      <c r="D80" s="2" t="n"/>
      <c r="E80" s="141" t="n"/>
      <c r="K80" s="142" t="n"/>
      <c r="L80" s="141"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41" t="n"/>
      <c r="BV80" s="142" t="n"/>
      <c r="DU80" s="142" t="n"/>
      <c r="DV80" s="2" t="n"/>
      <c r="DW80" s="2" t="n"/>
      <c r="DX80" s="2" t="n"/>
      <c r="DY80" s="2" t="n"/>
      <c r="DZ80" s="2" t="n"/>
      <c r="EA80" s="2" t="n"/>
      <c r="EB80" s="2" t="n"/>
      <c r="EC80" s="2" t="n"/>
    </row>
    <row r="81" ht="3.75" customHeight="1" s="118">
      <c r="A81" s="2" t="n"/>
      <c r="B81" s="2" t="n"/>
      <c r="C81" s="2" t="n"/>
      <c r="D81" s="2" t="n"/>
      <c r="E81" s="141" t="n"/>
      <c r="K81" s="142" t="n"/>
      <c r="L81" s="144" t="n"/>
      <c r="M81" s="145" t="n"/>
      <c r="N81" s="145" t="n"/>
      <c r="O81" s="145"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41" t="n"/>
      <c r="BV81" s="142" t="n"/>
      <c r="DU81" s="142" t="n"/>
      <c r="DV81" s="2" t="n"/>
      <c r="DW81" s="2" t="n"/>
      <c r="DX81" s="2" t="n"/>
      <c r="DY81" s="2" t="n"/>
      <c r="DZ81" s="2" t="n"/>
      <c r="EA81" s="2" t="n"/>
      <c r="EB81" s="2" t="n"/>
      <c r="EC81" s="2" t="n"/>
    </row>
    <row r="82" ht="6.75" customHeight="1" s="118">
      <c r="A82" s="2" t="n"/>
      <c r="B82" s="2" t="n"/>
      <c r="C82" s="2" t="n"/>
      <c r="D82" s="2" t="n"/>
      <c r="E82" s="141" t="n"/>
      <c r="K82" s="142" t="n"/>
      <c r="L82" s="54" t="inlineStr">
        <is>
          <t>平成</t>
        </is>
      </c>
      <c r="M82" s="138" t="n"/>
      <c r="N82" s="138" t="n"/>
      <c r="O82" s="138"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41" t="n"/>
      <c r="BV82" s="142" t="n"/>
      <c r="DU82" s="142" t="n"/>
      <c r="DV82" s="2" t="n"/>
      <c r="DW82" s="2" t="n"/>
      <c r="DX82" s="2" t="n"/>
      <c r="DY82" s="2" t="n"/>
      <c r="DZ82" s="2" t="n"/>
      <c r="EA82" s="2" t="n"/>
      <c r="EB82" s="2" t="n"/>
      <c r="EC82" s="2" t="n"/>
    </row>
    <row r="83" ht="6.75" customHeight="1" s="118">
      <c r="A83" s="2" t="n"/>
      <c r="B83" s="2" t="n"/>
      <c r="C83" s="2" t="n"/>
      <c r="D83" s="2" t="n"/>
      <c r="E83" s="141" t="n"/>
      <c r="K83" s="142" t="n"/>
      <c r="L83" s="141"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41" t="n"/>
      <c r="BV83" s="142" t="n"/>
      <c r="DU83" s="142" t="n"/>
      <c r="DV83" s="2" t="n"/>
      <c r="DW83" s="2" t="n"/>
      <c r="DX83" s="2" t="n"/>
      <c r="DY83" s="2" t="n"/>
      <c r="DZ83" s="2" t="n"/>
      <c r="EA83" s="2" t="n"/>
      <c r="EB83" s="2" t="n"/>
      <c r="EC83" s="2" t="n"/>
    </row>
    <row r="84" ht="6.75" customHeight="1" s="118">
      <c r="A84" s="2" t="n"/>
      <c r="B84" s="2" t="n"/>
      <c r="C84" s="2" t="n"/>
      <c r="D84" s="2" t="n"/>
      <c r="E84" s="141" t="n"/>
      <c r="K84" s="142" t="n"/>
      <c r="L84" s="141" t="n"/>
      <c r="P84" s="19" t="n"/>
      <c r="Q84" s="19" t="n"/>
      <c r="R84" s="19" t="n"/>
      <c r="S84" s="52" t="inlineStr">
        <is>
          <t>年</t>
        </is>
      </c>
      <c r="U84" s="11" t="n"/>
      <c r="V84" s="11" t="n"/>
      <c r="W84" s="53" t="inlineStr">
        <is>
          <t>月</t>
        </is>
      </c>
      <c r="X84" s="142"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41" t="n"/>
      <c r="BV84" s="142" t="n"/>
      <c r="DU84" s="142" t="n"/>
      <c r="DV84" s="2" t="n"/>
      <c r="DW84" s="2" t="n"/>
      <c r="DX84" s="2" t="n"/>
      <c r="DY84" s="2" t="n"/>
      <c r="DZ84" s="2" t="n"/>
      <c r="EA84" s="2" t="n"/>
      <c r="EB84" s="2" t="n"/>
      <c r="EC84" s="2" t="n"/>
    </row>
    <row r="85" ht="6.75" customHeight="1" s="118">
      <c r="A85" s="2" t="n"/>
      <c r="B85" s="2" t="n"/>
      <c r="C85" s="2" t="n"/>
      <c r="D85" s="2" t="n"/>
      <c r="E85" s="141" t="n"/>
      <c r="K85" s="142" t="n"/>
      <c r="L85" s="49" t="inlineStr">
        <is>
          <t>令和</t>
        </is>
      </c>
      <c r="P85" s="19" t="n"/>
      <c r="Q85" s="19" t="n"/>
      <c r="R85" s="19" t="n"/>
      <c r="U85" s="11" t="n"/>
      <c r="V85" s="11" t="n"/>
      <c r="X85" s="142"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41" t="n"/>
      <c r="BV85" s="142" t="n"/>
      <c r="DU85" s="142" t="n"/>
      <c r="DV85" s="2" t="n"/>
      <c r="DW85" s="2" t="n"/>
      <c r="DX85" s="2" t="n"/>
      <c r="DY85" s="2" t="n"/>
      <c r="DZ85" s="2" t="n"/>
      <c r="EA85" s="2" t="n"/>
      <c r="EB85" s="2" t="n"/>
      <c r="EC85" s="2" t="n"/>
    </row>
    <row r="86" ht="6.75" customHeight="1" s="118">
      <c r="A86" s="2" t="n"/>
      <c r="B86" s="2" t="n"/>
      <c r="C86" s="2" t="n"/>
      <c r="D86" s="2" t="n"/>
      <c r="E86" s="141" t="n"/>
      <c r="K86" s="142" t="n"/>
      <c r="L86" s="141"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41" t="n"/>
      <c r="BV86" s="142" t="n"/>
      <c r="DU86" s="142" t="n"/>
      <c r="DV86" s="2" t="n"/>
      <c r="DW86" s="2" t="n"/>
      <c r="DX86" s="2" t="n"/>
      <c r="DY86" s="2" t="n"/>
      <c r="DZ86" s="2" t="n"/>
      <c r="EA86" s="2" t="n"/>
      <c r="EB86" s="2" t="n"/>
      <c r="EC86" s="2" t="n"/>
    </row>
    <row r="87" ht="6.75" customHeight="1" s="118">
      <c r="A87" s="2" t="n"/>
      <c r="B87" s="2" t="n"/>
      <c r="C87" s="2" t="n"/>
      <c r="D87" s="2" t="n"/>
      <c r="E87" s="144" t="n"/>
      <c r="F87" s="145" t="n"/>
      <c r="G87" s="145" t="n"/>
      <c r="H87" s="145" t="n"/>
      <c r="I87" s="145" t="n"/>
      <c r="J87" s="145" t="n"/>
      <c r="K87" s="146" t="n"/>
      <c r="L87" s="144" t="n"/>
      <c r="M87" s="145" t="n"/>
      <c r="N87" s="145" t="n"/>
      <c r="O87" s="145"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4" t="n"/>
      <c r="BQ87" s="145" t="n"/>
      <c r="BR87" s="145" t="n"/>
      <c r="BS87" s="145" t="n"/>
      <c r="BT87" s="145" t="n"/>
      <c r="BU87" s="145" t="n"/>
      <c r="BV87" s="146" t="n"/>
      <c r="BW87" s="145" t="n"/>
      <c r="BX87" s="145" t="n"/>
      <c r="BY87" s="145" t="n"/>
      <c r="BZ87" s="145" t="n"/>
      <c r="CA87" s="145" t="n"/>
      <c r="CB87" s="145" t="n"/>
      <c r="CC87" s="145" t="n"/>
      <c r="CD87" s="145" t="n"/>
      <c r="CE87" s="145" t="n"/>
      <c r="CF87" s="145" t="n"/>
      <c r="CG87" s="145" t="n"/>
      <c r="CH87" s="145" t="n"/>
      <c r="CI87" s="145" t="n"/>
      <c r="CJ87" s="145" t="n"/>
      <c r="CK87" s="145" t="n"/>
      <c r="CL87" s="145" t="n"/>
      <c r="CM87" s="145" t="n"/>
      <c r="CN87" s="145" t="n"/>
      <c r="CO87" s="145" t="n"/>
      <c r="CP87" s="145" t="n"/>
      <c r="CQ87" s="145" t="n"/>
      <c r="CR87" s="145" t="n"/>
      <c r="CS87" s="145" t="n"/>
      <c r="CT87" s="145" t="n"/>
      <c r="CU87" s="145" t="n"/>
      <c r="CV87" s="145" t="n"/>
      <c r="CW87" s="145" t="n"/>
      <c r="CX87" s="145" t="n"/>
      <c r="CY87" s="145" t="n"/>
      <c r="CZ87" s="145" t="n"/>
      <c r="DA87" s="145" t="n"/>
      <c r="DB87" s="145" t="n"/>
      <c r="DC87" s="145" t="n"/>
      <c r="DD87" s="145" t="n"/>
      <c r="DE87" s="145" t="n"/>
      <c r="DF87" s="145" t="n"/>
      <c r="DG87" s="145" t="n"/>
      <c r="DH87" s="145" t="n"/>
      <c r="DI87" s="145" t="n"/>
      <c r="DJ87" s="145" t="n"/>
      <c r="DK87" s="145" t="n"/>
      <c r="DL87" s="145" t="n"/>
      <c r="DM87" s="145" t="n"/>
      <c r="DN87" s="145" t="n"/>
      <c r="DO87" s="145" t="n"/>
      <c r="DP87" s="145" t="n"/>
      <c r="DQ87" s="145" t="n"/>
      <c r="DR87" s="145" t="n"/>
      <c r="DS87" s="145" t="n"/>
      <c r="DT87" s="145" t="n"/>
      <c r="DU87" s="146"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16.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7" t="inlineStr">
        <is>
          <t xml:space="preserve">資 　格  等      </t>
        </is>
      </c>
      <c r="BQ5" s="138" t="n"/>
      <c r="BR5" s="138" t="n"/>
      <c r="BS5" s="138" t="n"/>
      <c r="BT5" s="138" t="n"/>
      <c r="BU5" s="138" t="n"/>
      <c r="BV5" s="139" t="n"/>
      <c r="BW5" s="140" t="inlineStr">
        <is>
          <t>取  得  年  月</t>
        </is>
      </c>
      <c r="BX5" s="138" t="n"/>
      <c r="BY5" s="138" t="n"/>
      <c r="BZ5" s="138" t="n"/>
      <c r="CA5" s="138" t="n"/>
      <c r="CB5" s="138" t="n"/>
      <c r="CC5" s="138" t="n"/>
      <c r="CD5" s="138" t="n"/>
      <c r="CE5" s="138" t="n"/>
      <c r="CF5" s="138" t="n"/>
      <c r="CG5" s="139" t="n"/>
      <c r="CH5" s="140" t="inlineStr">
        <is>
          <t>資       格       等       の       名       称</t>
        </is>
      </c>
      <c r="CI5" s="138" t="n"/>
      <c r="CJ5" s="138" t="n"/>
      <c r="CK5" s="138" t="n"/>
      <c r="CL5" s="138" t="n"/>
      <c r="CM5" s="138" t="n"/>
      <c r="CN5" s="138" t="n"/>
      <c r="CO5" s="138" t="n"/>
      <c r="CP5" s="138" t="n"/>
      <c r="CQ5" s="138" t="n"/>
      <c r="CR5" s="138" t="n"/>
      <c r="CS5" s="138" t="n"/>
      <c r="CT5" s="138" t="n"/>
      <c r="CU5" s="138" t="n"/>
      <c r="CV5" s="138" t="n"/>
      <c r="CW5" s="138" t="n"/>
      <c r="CX5" s="138" t="n"/>
      <c r="CY5" s="138" t="n"/>
      <c r="CZ5" s="138" t="n"/>
      <c r="DA5" s="138" t="n"/>
      <c r="DB5" s="138" t="n"/>
      <c r="DC5" s="138" t="n"/>
      <c r="DD5" s="138" t="n"/>
      <c r="DE5" s="138" t="n"/>
      <c r="DF5" s="138" t="n"/>
      <c r="DG5" s="138" t="n"/>
      <c r="DH5" s="138" t="n"/>
      <c r="DI5" s="138" t="n"/>
      <c r="DJ5" s="138" t="n"/>
      <c r="DK5" s="138" t="n"/>
      <c r="DL5" s="138" t="n"/>
      <c r="DM5" s="138" t="n"/>
      <c r="DN5" s="138" t="n"/>
      <c r="DO5" s="138" t="n"/>
      <c r="DP5" s="138" t="n"/>
      <c r="DQ5" s="138" t="n"/>
      <c r="DR5" s="138" t="n"/>
      <c r="DS5" s="138" t="n"/>
      <c r="DT5" s="138" t="n"/>
      <c r="DU5" s="139"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41" t="n"/>
      <c r="BV6" s="142" t="n"/>
      <c r="BW6" s="141" t="n"/>
      <c r="CG6" s="142" t="n"/>
      <c r="CH6" s="141" t="n"/>
      <c r="DU6" s="142"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41" t="n"/>
      <c r="BV7" s="142" t="n"/>
      <c r="BW7" s="141" t="n"/>
      <c r="CG7" s="142" t="n"/>
      <c r="CH7" s="141" t="n"/>
      <c r="DU7" s="142"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3">
        <f>IF(N(設定!$B$3)=0,"",YEAR(設定!$B$3)-2018)</f>
        <v/>
      </c>
      <c r="AG8" s="95" t="inlineStr">
        <is>
          <t>年</t>
        </is>
      </c>
      <c r="AI8" s="143">
        <f>IF(N(設定!$B$3)=0,"",MONTH(設定!$B$3))</f>
        <v/>
      </c>
      <c r="AL8" s="95" t="inlineStr">
        <is>
          <t>月</t>
        </is>
      </c>
      <c r="AN8" s="143">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41" t="n"/>
      <c r="BV8" s="142" t="n"/>
      <c r="BW8" s="144" t="n"/>
      <c r="BX8" s="145" t="n"/>
      <c r="BY8" s="145" t="n"/>
      <c r="BZ8" s="145" t="n"/>
      <c r="CA8" s="145" t="n"/>
      <c r="CB8" s="145" t="n"/>
      <c r="CC8" s="145" t="n"/>
      <c r="CD8" s="145" t="n"/>
      <c r="CE8" s="145" t="n"/>
      <c r="CF8" s="145" t="n"/>
      <c r="CG8" s="146" t="n"/>
      <c r="CH8" s="144" t="n"/>
      <c r="CI8" s="145" t="n"/>
      <c r="CJ8" s="145" t="n"/>
      <c r="CK8" s="145" t="n"/>
      <c r="CL8" s="145" t="n"/>
      <c r="CM8" s="145" t="n"/>
      <c r="CN8" s="145" t="n"/>
      <c r="CO8" s="145" t="n"/>
      <c r="CP8" s="145" t="n"/>
      <c r="CQ8" s="145" t="n"/>
      <c r="CR8" s="145" t="n"/>
      <c r="CS8" s="145" t="n"/>
      <c r="CT8" s="145" t="n"/>
      <c r="CU8" s="145" t="n"/>
      <c r="CV8" s="145" t="n"/>
      <c r="CW8" s="145" t="n"/>
      <c r="CX8" s="145" t="n"/>
      <c r="CY8" s="145" t="n"/>
      <c r="CZ8" s="145" t="n"/>
      <c r="DA8" s="145" t="n"/>
      <c r="DB8" s="145" t="n"/>
      <c r="DC8" s="145" t="n"/>
      <c r="DD8" s="145" t="n"/>
      <c r="DE8" s="145" t="n"/>
      <c r="DF8" s="145" t="n"/>
      <c r="DG8" s="145" t="n"/>
      <c r="DH8" s="145" t="n"/>
      <c r="DI8" s="145" t="n"/>
      <c r="DJ8" s="145" t="n"/>
      <c r="DK8" s="145" t="n"/>
      <c r="DL8" s="145" t="n"/>
      <c r="DM8" s="145" t="n"/>
      <c r="DN8" s="145" t="n"/>
      <c r="DO8" s="145" t="n"/>
      <c r="DP8" s="145" t="n"/>
      <c r="DQ8" s="145" t="n"/>
      <c r="DR8" s="145" t="n"/>
      <c r="DS8" s="145" t="n"/>
      <c r="DT8" s="145" t="n"/>
      <c r="DU8" s="146"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41" t="n"/>
      <c r="BV9" s="142" t="n"/>
      <c r="BW9" s="147">
        <f>計算!$O$9</f>
        <v/>
      </c>
      <c r="CG9" s="142" t="n"/>
      <c r="CH9" s="148">
        <f>計算!$P$9</f>
        <v/>
      </c>
      <c r="DU9" s="142"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5" t="n"/>
      <c r="AA10" s="145" t="n"/>
      <c r="AB10" s="145" t="n"/>
      <c r="AC10" s="145" t="n"/>
      <c r="AD10" s="145" t="n"/>
      <c r="AE10" s="145" t="n"/>
      <c r="AF10" s="145" t="n"/>
      <c r="AG10" s="145" t="n"/>
      <c r="AH10" s="145" t="n"/>
      <c r="AI10" s="145" t="n"/>
      <c r="AJ10" s="145" t="n"/>
      <c r="AK10" s="145" t="n"/>
      <c r="AL10" s="145" t="n"/>
      <c r="AM10" s="145" t="n"/>
      <c r="AN10" s="145" t="n"/>
      <c r="AO10" s="145" t="n"/>
      <c r="AP10" s="145" t="n"/>
      <c r="AQ10" s="145" t="n"/>
      <c r="AR10" s="145" t="n"/>
      <c r="AS10" s="145" t="n"/>
      <c r="AT10" s="145" t="n"/>
      <c r="AU10" s="12" t="n"/>
      <c r="AV10" s="7" t="n"/>
      <c r="BI10" s="8" t="n"/>
      <c r="BJ10" s="7" t="n"/>
      <c r="BK10" s="2" t="n"/>
      <c r="BL10" s="2" t="n"/>
      <c r="BM10" s="2" t="n"/>
      <c r="BN10" s="2" t="n"/>
      <c r="BO10" s="2" t="n"/>
      <c r="BP10" s="141" t="n"/>
      <c r="BV10" s="142" t="n"/>
      <c r="BW10" s="141" t="n"/>
      <c r="CG10" s="142" t="n"/>
      <c r="DU10" s="142" t="n"/>
      <c r="DV10" s="2" t="n"/>
      <c r="DW10" s="2" t="n"/>
      <c r="DX10" s="2" t="n"/>
      <c r="DY10" s="2" t="n"/>
      <c r="DZ10" s="2" t="n"/>
      <c r="EA10" s="2" t="n"/>
      <c r="EB10" s="2" t="n"/>
      <c r="EC10" s="2" t="n"/>
    </row>
    <row r="11" ht="6.75" customHeight="1" s="118">
      <c r="A11" s="2" t="n"/>
      <c r="B11" s="2" t="n"/>
      <c r="C11" s="2" t="n"/>
      <c r="D11" s="2" t="n"/>
      <c r="E11" s="140" t="inlineStr">
        <is>
          <t>ふ り が な</t>
        </is>
      </c>
      <c r="F11" s="138" t="n"/>
      <c r="G11" s="138" t="n"/>
      <c r="H11" s="138" t="n"/>
      <c r="I11" s="138" t="n"/>
      <c r="J11" s="138" t="n"/>
      <c r="K11" s="139" t="n"/>
      <c r="L11" s="149">
        <f>計算!$C$9</f>
        <v/>
      </c>
      <c r="M11" s="138" t="n"/>
      <c r="N11" s="138" t="n"/>
      <c r="O11" s="138" t="n"/>
      <c r="P11" s="138" t="n"/>
      <c r="Q11" s="138" t="n"/>
      <c r="R11" s="138" t="n"/>
      <c r="S11" s="138" t="n"/>
      <c r="T11" s="138" t="n"/>
      <c r="U11" s="138" t="n"/>
      <c r="V11" s="138" t="n"/>
      <c r="W11" s="138" t="n"/>
      <c r="X11" s="138" t="n"/>
      <c r="Y11" s="138" t="n"/>
      <c r="Z11" s="138" t="n"/>
      <c r="AA11" s="138" t="n"/>
      <c r="AB11" s="138" t="n"/>
      <c r="AC11" s="138" t="n"/>
      <c r="AD11" s="138" t="n"/>
      <c r="AE11" s="138" t="n"/>
      <c r="AF11" s="138" t="n"/>
      <c r="AG11" s="138" t="n"/>
      <c r="AH11" s="138" t="n"/>
      <c r="AI11" s="138" t="n"/>
      <c r="AJ11" s="138" t="n"/>
      <c r="AK11" s="138" t="n"/>
      <c r="AL11" s="138" t="n"/>
      <c r="AM11" s="138" t="n"/>
      <c r="AN11" s="138" t="n"/>
      <c r="AO11" s="138" t="n"/>
      <c r="AP11" s="138" t="n"/>
      <c r="AQ11" s="138" t="n"/>
      <c r="AR11" s="138" t="n"/>
      <c r="AS11" s="138" t="n"/>
      <c r="AT11" s="139"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41" t="n"/>
      <c r="BV11" s="142" t="n"/>
      <c r="BW11" s="141" t="n"/>
      <c r="CG11" s="142" t="n"/>
      <c r="DU11" s="142" t="n"/>
      <c r="DV11" s="2" t="n"/>
      <c r="DW11" s="2" t="n"/>
      <c r="DX11" s="2" t="n"/>
      <c r="DY11" s="2" t="n"/>
      <c r="DZ11" s="2" t="n"/>
      <c r="EA11" s="2" t="n"/>
      <c r="EB11" s="2" t="n"/>
      <c r="EC11" s="2" t="n"/>
    </row>
    <row r="12" ht="6.75" customHeight="1" s="118">
      <c r="A12" s="2" t="n"/>
      <c r="B12" s="2" t="n"/>
      <c r="C12" s="2" t="n"/>
      <c r="D12" s="2" t="n"/>
      <c r="E12" s="141" t="n"/>
      <c r="K12" s="142" t="n"/>
      <c r="AT12" s="142"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41" t="n"/>
      <c r="BV12" s="142" t="n"/>
      <c r="BW12" s="141" t="n"/>
      <c r="CG12" s="142" t="n"/>
      <c r="DU12" s="142" t="n"/>
      <c r="DV12" s="2" t="n"/>
      <c r="DW12" s="2" t="n"/>
      <c r="DX12" s="2" t="n"/>
      <c r="DY12" s="2" t="n"/>
      <c r="DZ12" s="2" t="n"/>
      <c r="EA12" s="2" t="n"/>
      <c r="EB12" s="2" t="n"/>
      <c r="EC12" s="2" t="n"/>
    </row>
    <row r="13" ht="6.75" customHeight="1" s="118">
      <c r="A13" s="2" t="n"/>
      <c r="B13" s="2" t="n"/>
      <c r="C13" s="2" t="n"/>
      <c r="D13" s="2" t="n"/>
      <c r="E13" s="141" t="n"/>
      <c r="K13" s="142" t="n"/>
      <c r="AT13" s="142"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41" t="n"/>
      <c r="BV13" s="142" t="n"/>
      <c r="BW13" s="147">
        <f>計算!$Q$9</f>
        <v/>
      </c>
      <c r="CG13" s="142" t="n"/>
      <c r="CH13" s="148">
        <f>計算!$R$9</f>
        <v/>
      </c>
      <c r="DU13" s="142" t="n"/>
      <c r="DV13" s="2" t="n"/>
      <c r="DW13" s="2" t="n"/>
      <c r="DX13" s="2" t="n"/>
      <c r="DY13" s="2" t="n"/>
      <c r="DZ13" s="2" t="n"/>
      <c r="EA13" s="2" t="n"/>
      <c r="EB13" s="2" t="n"/>
      <c r="EC13" s="2" t="n"/>
    </row>
    <row r="14" ht="6.75" customHeight="1" s="118">
      <c r="A14" s="2" t="n"/>
      <c r="B14" s="2" t="n"/>
      <c r="C14" s="2" t="n"/>
      <c r="D14" s="2" t="n"/>
      <c r="E14" s="144" t="n"/>
      <c r="F14" s="145" t="n"/>
      <c r="G14" s="145" t="n"/>
      <c r="H14" s="145" t="n"/>
      <c r="I14" s="145" t="n"/>
      <c r="J14" s="145" t="n"/>
      <c r="K14" s="146" t="n"/>
      <c r="L14" s="145" t="n"/>
      <c r="M14" s="145" t="n"/>
      <c r="N14" s="145" t="n"/>
      <c r="O14" s="145" t="n"/>
      <c r="P14" s="145" t="n"/>
      <c r="Q14" s="145" t="n"/>
      <c r="R14" s="145" t="n"/>
      <c r="S14" s="145" t="n"/>
      <c r="T14" s="145" t="n"/>
      <c r="U14" s="145" t="n"/>
      <c r="V14" s="145" t="n"/>
      <c r="W14" s="145" t="n"/>
      <c r="X14" s="145" t="n"/>
      <c r="Y14" s="145" t="n"/>
      <c r="Z14" s="145" t="n"/>
      <c r="AA14" s="145" t="n"/>
      <c r="AB14" s="145" t="n"/>
      <c r="AC14" s="145" t="n"/>
      <c r="AD14" s="145" t="n"/>
      <c r="AE14" s="145" t="n"/>
      <c r="AF14" s="145" t="n"/>
      <c r="AG14" s="145" t="n"/>
      <c r="AH14" s="145" t="n"/>
      <c r="AI14" s="145" t="n"/>
      <c r="AJ14" s="145" t="n"/>
      <c r="AK14" s="145" t="n"/>
      <c r="AL14" s="145" t="n"/>
      <c r="AM14" s="145" t="n"/>
      <c r="AN14" s="145" t="n"/>
      <c r="AO14" s="145" t="n"/>
      <c r="AP14" s="145" t="n"/>
      <c r="AQ14" s="145" t="n"/>
      <c r="AR14" s="145" t="n"/>
      <c r="AS14" s="145" t="n"/>
      <c r="AT14" s="146"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41" t="n"/>
      <c r="BV14" s="142" t="n"/>
      <c r="BW14" s="141" t="n"/>
      <c r="CG14" s="142" t="n"/>
      <c r="DU14" s="142" t="n"/>
      <c r="DV14" s="2" t="n"/>
      <c r="DW14" s="2" t="n"/>
      <c r="DX14" s="2" t="n"/>
      <c r="DY14" s="2" t="n"/>
      <c r="DZ14" s="2" t="n"/>
      <c r="EA14" s="2" t="n"/>
      <c r="EB14" s="2" t="n"/>
      <c r="EC14" s="2" t="n"/>
    </row>
    <row r="15" ht="6.75" customHeight="1" s="118">
      <c r="A15" s="2" t="n"/>
      <c r="B15" s="2" t="n"/>
      <c r="C15" s="2" t="n"/>
      <c r="D15" s="2" t="n"/>
      <c r="E15" s="150" t="inlineStr">
        <is>
          <t>名　前</t>
        </is>
      </c>
      <c r="F15" s="138" t="n"/>
      <c r="G15" s="138" t="n"/>
      <c r="H15" s="138" t="n"/>
      <c r="I15" s="138" t="n"/>
      <c r="J15" s="138" t="n"/>
      <c r="K15" s="139" t="n"/>
      <c r="L15" s="151">
        <f>計算!$B$9</f>
        <v/>
      </c>
      <c r="M15" s="138" t="n"/>
      <c r="N15" s="138" t="n"/>
      <c r="O15" s="138" t="n"/>
      <c r="P15" s="138" t="n"/>
      <c r="Q15" s="138" t="n"/>
      <c r="R15" s="138" t="n"/>
      <c r="S15" s="138" t="n"/>
      <c r="T15" s="138" t="n"/>
      <c r="U15" s="138" t="n"/>
      <c r="V15" s="138" t="n"/>
      <c r="W15" s="138" t="n"/>
      <c r="X15" s="138" t="n"/>
      <c r="Y15" s="138" t="n"/>
      <c r="Z15" s="138" t="n"/>
      <c r="AA15" s="138" t="n"/>
      <c r="AB15" s="138" t="n"/>
      <c r="AC15" s="138" t="n"/>
      <c r="AD15" s="138" t="n"/>
      <c r="AE15" s="138" t="n"/>
      <c r="AF15" s="138" t="n"/>
      <c r="AG15" s="138" t="n"/>
      <c r="AH15" s="138" t="n"/>
      <c r="AI15" s="138" t="n"/>
      <c r="AJ15" s="138" t="n"/>
      <c r="AK15" s="138" t="n"/>
      <c r="AL15" s="138" t="n"/>
      <c r="AM15" s="138" t="n"/>
      <c r="AN15" s="138" t="n"/>
      <c r="AO15" s="138" t="n"/>
      <c r="AP15" s="138" t="n"/>
      <c r="AQ15" s="138" t="n"/>
      <c r="AR15" s="138" t="n"/>
      <c r="AS15" s="138" t="n"/>
      <c r="AT15" s="139"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41" t="n"/>
      <c r="BV15" s="142" t="n"/>
      <c r="BW15" s="141" t="n"/>
      <c r="CG15" s="142" t="n"/>
      <c r="DU15" s="142" t="n"/>
      <c r="DV15" s="2" t="n"/>
      <c r="DW15" s="2" t="n"/>
      <c r="DX15" s="2" t="n"/>
      <c r="DY15" s="2" t="n"/>
      <c r="DZ15" s="2" t="n"/>
      <c r="EA15" s="2" t="n"/>
      <c r="EB15" s="2" t="n"/>
      <c r="EC15" s="2" t="n"/>
    </row>
    <row r="16" ht="6.75" customHeight="1" s="118">
      <c r="A16" s="2" t="n"/>
      <c r="B16" s="2" t="n"/>
      <c r="C16" s="2" t="n"/>
      <c r="D16" s="2" t="n"/>
      <c r="E16" s="141" t="n"/>
      <c r="K16" s="142" t="n"/>
      <c r="L16" s="141" t="n"/>
      <c r="AT16" s="142" t="n"/>
      <c r="AU16" s="8" t="n"/>
      <c r="AV16" s="7" t="n"/>
      <c r="AW16" s="2" t="n"/>
      <c r="AX16" s="52" t="inlineStr">
        <is>
          <t>（30×40mm）</t>
        </is>
      </c>
      <c r="BH16" s="2" t="n"/>
      <c r="BI16" s="8" t="n"/>
      <c r="BJ16" s="7" t="n"/>
      <c r="BK16" s="2" t="n"/>
      <c r="BL16" s="2" t="n"/>
      <c r="BM16" s="2" t="n"/>
      <c r="BN16" s="2" t="n"/>
      <c r="BO16" s="2" t="n"/>
      <c r="BP16" s="141" t="n"/>
      <c r="BV16" s="142" t="n"/>
      <c r="BW16" s="141" t="n"/>
      <c r="CG16" s="142" t="n"/>
      <c r="DU16" s="142" t="n"/>
      <c r="DV16" s="2" t="n"/>
      <c r="DW16" s="2" t="n"/>
      <c r="DX16" s="2" t="n"/>
      <c r="DY16" s="2" t="n"/>
      <c r="DZ16" s="2" t="n"/>
      <c r="EA16" s="2" t="n"/>
      <c r="EB16" s="2" t="n"/>
      <c r="EC16" s="2" t="n"/>
    </row>
    <row r="17" ht="6.75" customHeight="1" s="118">
      <c r="A17" s="2" t="n"/>
      <c r="B17" s="2" t="n"/>
      <c r="C17" s="2" t="n"/>
      <c r="D17" s="2" t="n"/>
      <c r="E17" s="141" t="n"/>
      <c r="K17" s="142" t="n"/>
      <c r="L17" s="141" t="n"/>
      <c r="AT17" s="142" t="n"/>
      <c r="AU17" s="8" t="n"/>
      <c r="AV17" s="7" t="n"/>
      <c r="AW17" s="2" t="n"/>
      <c r="BH17" s="2" t="n"/>
      <c r="BI17" s="8" t="n"/>
      <c r="BJ17" s="7" t="n"/>
      <c r="BK17" s="2" t="n"/>
      <c r="BL17" s="2" t="n"/>
      <c r="BM17" s="2" t="n"/>
      <c r="BN17" s="2" t="n"/>
      <c r="BO17" s="2" t="n"/>
      <c r="BP17" s="141" t="n"/>
      <c r="BV17" s="142" t="n"/>
      <c r="BW17" s="147">
        <f>計算!$S$9</f>
        <v/>
      </c>
      <c r="CG17" s="142" t="n"/>
      <c r="CH17" s="148">
        <f>計算!$T$9</f>
        <v/>
      </c>
      <c r="DU17" s="142" t="n"/>
      <c r="DV17" s="2" t="n"/>
      <c r="DW17" s="2" t="n"/>
      <c r="DX17" s="2" t="n"/>
      <c r="DY17" s="2" t="n"/>
      <c r="DZ17" s="2" t="n"/>
      <c r="EA17" s="2" t="n"/>
      <c r="EB17" s="2" t="n"/>
      <c r="EC17" s="2" t="n"/>
    </row>
    <row r="18" ht="6.75" customHeight="1" s="118">
      <c r="A18" s="2" t="n"/>
      <c r="B18" s="2" t="n"/>
      <c r="C18" s="2" t="n"/>
      <c r="D18" s="2" t="n"/>
      <c r="E18" s="141" t="n"/>
      <c r="K18" s="142" t="n"/>
      <c r="L18" s="141" t="n"/>
      <c r="AT18" s="142"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41" t="n"/>
      <c r="BV18" s="142" t="n"/>
      <c r="BW18" s="141" t="n"/>
      <c r="CG18" s="142" t="n"/>
      <c r="DU18" s="142" t="n"/>
      <c r="DV18" s="2" t="n"/>
      <c r="DW18" s="2" t="n"/>
      <c r="DX18" s="2" t="n"/>
      <c r="DY18" s="2" t="n"/>
      <c r="DZ18" s="2" t="n"/>
      <c r="EA18" s="2" t="n"/>
      <c r="EB18" s="2" t="n"/>
      <c r="EC18" s="2" t="n"/>
    </row>
    <row r="19" ht="6.75" customHeight="1" s="118">
      <c r="A19" s="2" t="n"/>
      <c r="B19" s="2" t="n"/>
      <c r="C19" s="2" t="n"/>
      <c r="D19" s="2" t="n"/>
      <c r="E19" s="141" t="n"/>
      <c r="K19" s="142" t="n"/>
      <c r="L19" s="141" t="n"/>
      <c r="AT19" s="142"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41" t="n"/>
      <c r="BV19" s="142" t="n"/>
      <c r="BW19" s="141" t="n"/>
      <c r="CG19" s="142" t="n"/>
      <c r="DU19" s="142" t="n"/>
      <c r="DV19" s="2" t="n"/>
      <c r="DW19" s="2" t="n"/>
      <c r="DX19" s="2" t="n"/>
      <c r="DY19" s="2" t="n"/>
      <c r="DZ19" s="2" t="n"/>
      <c r="EA19" s="2" t="n"/>
      <c r="EB19" s="2" t="n"/>
      <c r="EC19" s="2" t="n"/>
    </row>
    <row r="20" ht="4.5" customHeight="1" s="118">
      <c r="A20" s="2" t="n"/>
      <c r="B20" s="2" t="n"/>
      <c r="C20" s="2" t="n"/>
      <c r="D20" s="2" t="n"/>
      <c r="E20" s="144" t="n"/>
      <c r="F20" s="145" t="n"/>
      <c r="G20" s="145" t="n"/>
      <c r="H20" s="145" t="n"/>
      <c r="I20" s="145" t="n"/>
      <c r="J20" s="145" t="n"/>
      <c r="K20" s="146" t="n"/>
      <c r="L20" s="144" t="n"/>
      <c r="M20" s="145" t="n"/>
      <c r="N20" s="145" t="n"/>
      <c r="O20" s="145" t="n"/>
      <c r="P20" s="145" t="n"/>
      <c r="Q20" s="145" t="n"/>
      <c r="R20" s="145" t="n"/>
      <c r="S20" s="145" t="n"/>
      <c r="T20" s="145" t="n"/>
      <c r="U20" s="145" t="n"/>
      <c r="V20" s="145" t="n"/>
      <c r="W20" s="145" t="n"/>
      <c r="X20" s="145" t="n"/>
      <c r="Y20" s="145" t="n"/>
      <c r="Z20" s="145" t="n"/>
      <c r="AA20" s="145" t="n"/>
      <c r="AB20" s="145" t="n"/>
      <c r="AC20" s="145" t="n"/>
      <c r="AD20" s="145" t="n"/>
      <c r="AE20" s="145" t="n"/>
      <c r="AF20" s="145" t="n"/>
      <c r="AG20" s="145" t="n"/>
      <c r="AH20" s="145" t="n"/>
      <c r="AI20" s="145" t="n"/>
      <c r="AJ20" s="145" t="n"/>
      <c r="AK20" s="145" t="n"/>
      <c r="AL20" s="145" t="n"/>
      <c r="AM20" s="145" t="n"/>
      <c r="AN20" s="145" t="n"/>
      <c r="AO20" s="145" t="n"/>
      <c r="AP20" s="145" t="n"/>
      <c r="AQ20" s="145" t="n"/>
      <c r="AR20" s="145" t="n"/>
      <c r="AS20" s="145" t="n"/>
      <c r="AT20" s="146"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41" t="n"/>
      <c r="BV20" s="142" t="n"/>
      <c r="BW20" s="141" t="n"/>
      <c r="CG20" s="142" t="n"/>
      <c r="DU20" s="142" t="n"/>
      <c r="DV20" s="2" t="n"/>
      <c r="DW20" s="2" t="n"/>
      <c r="DX20" s="2" t="n"/>
      <c r="DY20" s="2" t="n"/>
      <c r="DZ20" s="2" t="n"/>
      <c r="EA20" s="2" t="n"/>
      <c r="EB20" s="2" t="n"/>
      <c r="EC20" s="2" t="n"/>
    </row>
    <row r="21" ht="6.75" customHeight="1" s="118">
      <c r="A21" s="2" t="n"/>
      <c r="B21" s="2" t="n"/>
      <c r="C21" s="2" t="n"/>
      <c r="D21" s="2" t="n"/>
      <c r="E21" s="150" t="inlineStr">
        <is>
          <t>生年月日</t>
        </is>
      </c>
      <c r="F21" s="138" t="n"/>
      <c r="G21" s="138" t="n"/>
      <c r="H21" s="138" t="n"/>
      <c r="I21" s="138" t="n"/>
      <c r="J21" s="138" t="n"/>
      <c r="K21" s="139" t="n"/>
      <c r="L21" s="152" t="inlineStr">
        <is>
          <t>昭和 ・ 平成</t>
        </is>
      </c>
      <c r="M21" s="138" t="n"/>
      <c r="N21" s="138" t="n"/>
      <c r="O21" s="138" t="n"/>
      <c r="P21" s="138" t="n"/>
      <c r="Q21" s="138" t="n"/>
      <c r="R21" s="138" t="n"/>
      <c r="S21" s="138" t="n"/>
      <c r="T21" s="138" t="n"/>
      <c r="U21" s="138" t="n"/>
      <c r="V21" s="153">
        <f>計算!$D$9</f>
        <v/>
      </c>
      <c r="W21" s="138" t="n"/>
      <c r="X21" s="154" t="inlineStr">
        <is>
          <t>年</t>
        </is>
      </c>
      <c r="Y21" s="138" t="n"/>
      <c r="Z21" s="153">
        <f>計算!$E$9</f>
        <v/>
      </c>
      <c r="AA21" s="138" t="n"/>
      <c r="AB21" s="138" t="n"/>
      <c r="AC21" s="154" t="inlineStr">
        <is>
          <t>月</t>
        </is>
      </c>
      <c r="AD21" s="138" t="n"/>
      <c r="AE21" s="153">
        <f>計算!$F$9</f>
        <v/>
      </c>
      <c r="AF21" s="138" t="n"/>
      <c r="AG21" s="138" t="n"/>
      <c r="AH21" s="154" t="inlineStr">
        <is>
          <t>日　生 （満</t>
        </is>
      </c>
      <c r="AI21" s="138" t="n"/>
      <c r="AJ21" s="138" t="n"/>
      <c r="AK21" s="138" t="n"/>
      <c r="AL21" s="138" t="n"/>
      <c r="AM21" s="138" t="n"/>
      <c r="AN21" s="138" t="n"/>
      <c r="AO21" s="138" t="n"/>
      <c r="AP21" s="155">
        <f>計算!$G$9</f>
        <v/>
      </c>
      <c r="AQ21" s="138" t="n"/>
      <c r="AR21" s="156" t="inlineStr">
        <is>
          <t>歳）</t>
        </is>
      </c>
      <c r="AS21" s="138" t="n"/>
      <c r="AT21" s="139"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41" t="n"/>
      <c r="BV21" s="142" t="n"/>
      <c r="BW21" s="147">
        <f>計算!$U$9</f>
        <v/>
      </c>
      <c r="CG21" s="142" t="n"/>
      <c r="CH21" s="148">
        <f>計算!$V$9</f>
        <v/>
      </c>
      <c r="DU21" s="142" t="n"/>
      <c r="DV21" s="2" t="n"/>
      <c r="DW21" s="2" t="n"/>
      <c r="DX21" s="2" t="n"/>
      <c r="DY21" s="2" t="n"/>
      <c r="DZ21" s="2" t="n"/>
      <c r="EA21" s="2" t="n"/>
      <c r="EB21" s="2" t="n"/>
      <c r="EC21" s="2" t="n"/>
    </row>
    <row r="22" ht="6.75" customHeight="1" s="118">
      <c r="A22" s="2" t="n"/>
      <c r="B22" s="2" t="n"/>
      <c r="C22" s="2" t="n"/>
      <c r="D22" s="2" t="n"/>
      <c r="E22" s="141" t="n"/>
      <c r="K22" s="142" t="n"/>
      <c r="L22" s="141" t="n"/>
      <c r="AT22" s="142"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41" t="n"/>
      <c r="BV22" s="142" t="n"/>
      <c r="BW22" s="141" t="n"/>
      <c r="CG22" s="142" t="n"/>
      <c r="DU22" s="142" t="n"/>
      <c r="DV22" s="2" t="n"/>
      <c r="DW22" s="2" t="n"/>
      <c r="DX22" s="2" t="n"/>
      <c r="DY22" s="2" t="n"/>
      <c r="DZ22" s="2" t="n"/>
      <c r="EA22" s="2" t="n"/>
      <c r="EB22" s="2" t="n"/>
      <c r="EC22" s="2" t="n"/>
    </row>
    <row r="23" ht="6.75" customHeight="1" s="118">
      <c r="A23" s="2" t="n"/>
      <c r="B23" s="2" t="n"/>
      <c r="C23" s="2" t="n"/>
      <c r="D23" s="2" t="n"/>
      <c r="E23" s="141" t="n"/>
      <c r="K23" s="142" t="n"/>
      <c r="L23" s="141" t="n"/>
      <c r="AT23" s="142"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41" t="n"/>
      <c r="BV23" s="142" t="n"/>
      <c r="BW23" s="141" t="n"/>
      <c r="CG23" s="142" t="n"/>
      <c r="DU23" s="142" t="n"/>
      <c r="DV23" s="2" t="n"/>
      <c r="DW23" s="2" t="n"/>
      <c r="DX23" s="2" t="n"/>
      <c r="DY23" s="2" t="n"/>
      <c r="DZ23" s="2" t="n"/>
      <c r="EA23" s="2" t="n"/>
      <c r="EB23" s="2" t="n"/>
      <c r="EC23" s="2" t="n"/>
    </row>
    <row r="24" ht="3.75" customHeight="1" s="118">
      <c r="A24" s="2" t="n"/>
      <c r="B24" s="2" t="n"/>
      <c r="C24" s="2" t="n"/>
      <c r="D24" s="2" t="n"/>
      <c r="E24" s="144" t="n"/>
      <c r="F24" s="145" t="n"/>
      <c r="G24" s="145" t="n"/>
      <c r="H24" s="145" t="n"/>
      <c r="I24" s="145" t="n"/>
      <c r="J24" s="145" t="n"/>
      <c r="K24" s="146" t="n"/>
      <c r="L24" s="144" t="n"/>
      <c r="M24" s="145" t="n"/>
      <c r="N24" s="145" t="n"/>
      <c r="O24" s="145" t="n"/>
      <c r="P24" s="145" t="n"/>
      <c r="Q24" s="145" t="n"/>
      <c r="R24" s="145" t="n"/>
      <c r="S24" s="145" t="n"/>
      <c r="T24" s="145" t="n"/>
      <c r="U24" s="145" t="n"/>
      <c r="X24" s="145" t="n"/>
      <c r="Y24" s="145" t="n"/>
      <c r="AC24" s="145" t="n"/>
      <c r="AD24" s="145" t="n"/>
      <c r="AH24" s="145" t="n"/>
      <c r="AI24" s="145" t="n"/>
      <c r="AJ24" s="145" t="n"/>
      <c r="AK24" s="145" t="n"/>
      <c r="AL24" s="145" t="n"/>
      <c r="AM24" s="145" t="n"/>
      <c r="AN24" s="145" t="n"/>
      <c r="AO24" s="145" t="n"/>
      <c r="AP24" s="145" t="n"/>
      <c r="AQ24" s="145" t="n"/>
      <c r="AR24" s="145" t="n"/>
      <c r="AS24" s="145" t="n"/>
      <c r="AT24" s="146"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41" t="n"/>
      <c r="BV24" s="142" t="n"/>
      <c r="BW24" s="141" t="n"/>
      <c r="CG24" s="142" t="n"/>
      <c r="DU24" s="142" t="n"/>
      <c r="DV24" s="2" t="n"/>
      <c r="DW24" s="2" t="n"/>
      <c r="DX24" s="2" t="n"/>
      <c r="DY24" s="2" t="n"/>
      <c r="DZ24" s="2" t="n"/>
      <c r="EA24" s="2" t="n"/>
      <c r="EB24" s="2" t="n"/>
      <c r="EC24" s="2" t="n"/>
    </row>
    <row r="25" ht="6.75" customHeight="1" s="118">
      <c r="A25" s="2" t="n"/>
      <c r="B25" s="2" t="n"/>
      <c r="C25" s="2" t="n"/>
      <c r="D25" s="2" t="n"/>
      <c r="E25" s="157" t="inlineStr">
        <is>
          <t>ふ り が な</t>
        </is>
      </c>
      <c r="F25" s="138" t="n"/>
      <c r="G25" s="138" t="n"/>
      <c r="H25" s="138" t="n"/>
      <c r="I25" s="138" t="n"/>
      <c r="J25" s="138" t="n"/>
      <c r="K25" s="139" t="n"/>
      <c r="L25" s="158">
        <f>計算!$J$9</f>
        <v/>
      </c>
      <c r="M25" s="138" t="n"/>
      <c r="N25" s="138" t="n"/>
      <c r="O25" s="138" t="n"/>
      <c r="P25" s="138" t="n"/>
      <c r="Q25" s="138" t="n"/>
      <c r="R25" s="138" t="n"/>
      <c r="S25" s="138" t="n"/>
      <c r="T25" s="138" t="n"/>
      <c r="U25" s="138" t="n"/>
      <c r="V25" s="138" t="n"/>
      <c r="W25" s="138" t="n"/>
      <c r="X25" s="138" t="n"/>
      <c r="Y25" s="138" t="n"/>
      <c r="Z25" s="138" t="n"/>
      <c r="AA25" s="138" t="n"/>
      <c r="AB25" s="138" t="n"/>
      <c r="AC25" s="138" t="n"/>
      <c r="AD25" s="138" t="n"/>
      <c r="AE25" s="138" t="n"/>
      <c r="AF25" s="138" t="n"/>
      <c r="AG25" s="138" t="n"/>
      <c r="AH25" s="138" t="n"/>
      <c r="AI25" s="138" t="n"/>
      <c r="AJ25" s="138" t="n"/>
      <c r="AK25" s="138" t="n"/>
      <c r="AL25" s="138" t="n"/>
      <c r="AM25" s="138" t="n"/>
      <c r="AN25" s="138" t="n"/>
      <c r="AO25" s="138" t="n"/>
      <c r="AP25" s="138" t="n"/>
      <c r="AQ25" s="138" t="n"/>
      <c r="AR25" s="138" t="n"/>
      <c r="AS25" s="138" t="n"/>
      <c r="AT25" s="138" t="n"/>
      <c r="AU25" s="138" t="n"/>
      <c r="AV25" s="138" t="n"/>
      <c r="AW25" s="138" t="n"/>
      <c r="AX25" s="138" t="n"/>
      <c r="AY25" s="138" t="n"/>
      <c r="AZ25" s="138" t="n"/>
      <c r="BA25" s="138" t="n"/>
      <c r="BB25" s="138" t="n"/>
      <c r="BC25" s="138" t="n"/>
      <c r="BD25" s="138" t="n"/>
      <c r="BE25" s="138" t="n"/>
      <c r="BF25" s="138" t="n"/>
      <c r="BG25" s="138" t="n"/>
      <c r="BH25" s="138" t="n"/>
      <c r="BI25" s="139" t="n"/>
      <c r="BJ25" s="2" t="n"/>
      <c r="BK25" s="2" t="n"/>
      <c r="BL25" s="2" t="n"/>
      <c r="BM25" s="2" t="n"/>
      <c r="BN25" s="2" t="n"/>
      <c r="BO25" s="2" t="n"/>
      <c r="BP25" s="141" t="n"/>
      <c r="BV25" s="142" t="n"/>
      <c r="BW25" s="159">
        <f>計算!$W$9</f>
        <v/>
      </c>
      <c r="CG25" s="142" t="n"/>
      <c r="CH25" s="148">
        <f>計算!$X$9</f>
        <v/>
      </c>
      <c r="DU25" s="142" t="n"/>
      <c r="DV25" s="2" t="n"/>
      <c r="DW25" s="2" t="n"/>
      <c r="DX25" s="2" t="n"/>
      <c r="DY25" s="2" t="n"/>
      <c r="DZ25" s="2" t="n"/>
      <c r="EA25" s="2" t="n"/>
      <c r="EB25" s="2" t="n"/>
      <c r="EC25" s="2" t="n"/>
    </row>
    <row r="26" ht="6.75" customHeight="1" s="118">
      <c r="A26" s="2" t="n"/>
      <c r="B26" s="2" t="n"/>
      <c r="C26" s="2" t="n"/>
      <c r="D26" s="2" t="n"/>
      <c r="E26" s="141" t="n"/>
      <c r="K26" s="142" t="n"/>
      <c r="BI26" s="142" t="n"/>
      <c r="BJ26" s="2" t="n"/>
      <c r="BK26" s="2" t="n"/>
      <c r="BL26" s="2" t="n"/>
      <c r="BM26" s="2" t="n"/>
      <c r="BN26" s="2" t="n"/>
      <c r="BO26" s="2" t="n"/>
      <c r="BP26" s="141" t="n"/>
      <c r="BV26" s="142" t="n"/>
      <c r="BW26" s="141" t="n"/>
      <c r="CG26" s="142" t="n"/>
      <c r="DU26" s="142" t="n"/>
      <c r="DV26" s="2" t="n"/>
      <c r="DW26" s="2" t="n"/>
      <c r="DX26" s="2" t="n"/>
      <c r="DY26" s="2" t="n"/>
      <c r="DZ26" s="2" t="n"/>
      <c r="EA26" s="2" t="n"/>
      <c r="EB26" s="2" t="n"/>
      <c r="EC26" s="2" t="n"/>
    </row>
    <row r="27" ht="6.75" customHeight="1" s="118">
      <c r="A27" s="2" t="n"/>
      <c r="B27" s="2" t="n"/>
      <c r="C27" s="2" t="n"/>
      <c r="D27" s="2" t="n"/>
      <c r="E27" s="160" t="n"/>
      <c r="F27" s="161" t="n"/>
      <c r="G27" s="161" t="n"/>
      <c r="H27" s="161" t="n"/>
      <c r="I27" s="161" t="n"/>
      <c r="J27" s="161" t="n"/>
      <c r="K27" s="162" t="n"/>
      <c r="L27" s="161" t="n"/>
      <c r="M27" s="161" t="n"/>
      <c r="N27" s="161" t="n"/>
      <c r="O27" s="161" t="n"/>
      <c r="P27" s="161" t="n"/>
      <c r="Q27" s="161" t="n"/>
      <c r="R27" s="161" t="n"/>
      <c r="S27" s="161" t="n"/>
      <c r="T27" s="161" t="n"/>
      <c r="U27" s="161" t="n"/>
      <c r="V27" s="161" t="n"/>
      <c r="W27" s="161" t="n"/>
      <c r="X27" s="161" t="n"/>
      <c r="Y27" s="161" t="n"/>
      <c r="Z27" s="161" t="n"/>
      <c r="AA27" s="161" t="n"/>
      <c r="AB27" s="161" t="n"/>
      <c r="AC27" s="161" t="n"/>
      <c r="AD27" s="161" t="n"/>
      <c r="AE27" s="161" t="n"/>
      <c r="AF27" s="161" t="n"/>
      <c r="AG27" s="161" t="n"/>
      <c r="AH27" s="161" t="n"/>
      <c r="AI27" s="161" t="n"/>
      <c r="AJ27" s="161" t="n"/>
      <c r="AK27" s="161" t="n"/>
      <c r="AL27" s="161" t="n"/>
      <c r="AM27" s="161" t="n"/>
      <c r="AN27" s="161" t="n"/>
      <c r="AO27" s="161" t="n"/>
      <c r="AP27" s="161" t="n"/>
      <c r="AQ27" s="161" t="n"/>
      <c r="AR27" s="161" t="n"/>
      <c r="AS27" s="161" t="n"/>
      <c r="AT27" s="161" t="n"/>
      <c r="AU27" s="161" t="n"/>
      <c r="AV27" s="161" t="n"/>
      <c r="AW27" s="161" t="n"/>
      <c r="AX27" s="161" t="n"/>
      <c r="AY27" s="161" t="n"/>
      <c r="AZ27" s="161" t="n"/>
      <c r="BA27" s="161" t="n"/>
      <c r="BB27" s="161" t="n"/>
      <c r="BC27" s="161" t="n"/>
      <c r="BD27" s="161" t="n"/>
      <c r="BE27" s="161" t="n"/>
      <c r="BF27" s="161" t="n"/>
      <c r="BG27" s="161" t="n"/>
      <c r="BH27" s="161" t="n"/>
      <c r="BI27" s="162" t="n"/>
      <c r="BJ27" s="2" t="n"/>
      <c r="BK27" s="2" t="n"/>
      <c r="BL27" s="2" t="n"/>
      <c r="BM27" s="2" t="n"/>
      <c r="BN27" s="2" t="n"/>
      <c r="BO27" s="2" t="n"/>
      <c r="BP27" s="141" t="n"/>
      <c r="BV27" s="142" t="n"/>
      <c r="BW27" s="141" t="n"/>
      <c r="CG27" s="142" t="n"/>
      <c r="DU27" s="142" t="n"/>
      <c r="DV27" s="2" t="n"/>
      <c r="DW27" s="2" t="n"/>
      <c r="DX27" s="2" t="n"/>
      <c r="DY27" s="2" t="n"/>
      <c r="DZ27" s="2" t="n"/>
      <c r="EA27" s="2" t="n"/>
      <c r="EB27" s="2" t="n"/>
      <c r="EC27" s="2" t="n"/>
    </row>
    <row r="28" ht="6.75" customHeight="1" s="118">
      <c r="A28" s="2" t="n"/>
      <c r="B28" s="2" t="n"/>
      <c r="C28" s="2" t="n"/>
      <c r="D28" s="2" t="n"/>
      <c r="E28" s="163" t="inlineStr">
        <is>
          <t>現住所</t>
        </is>
      </c>
      <c r="F28" s="164" t="n"/>
      <c r="G28" s="164" t="n"/>
      <c r="H28" s="164" t="n"/>
      <c r="I28" s="164" t="n"/>
      <c r="J28" s="164" t="n"/>
      <c r="K28" s="165" t="n"/>
      <c r="L28" s="107" t="inlineStr">
        <is>
          <t>〒</t>
        </is>
      </c>
      <c r="M28" s="164" t="n"/>
      <c r="N28" s="164" t="n"/>
      <c r="O28" s="164" t="n"/>
      <c r="P28" s="166">
        <f>計算!$H$9</f>
        <v/>
      </c>
      <c r="Q28" s="164" t="n"/>
      <c r="R28" s="164" t="n"/>
      <c r="S28" s="164" t="n"/>
      <c r="T28" s="164" t="n"/>
      <c r="U28" s="164" t="n"/>
      <c r="V28" s="164" t="n"/>
      <c r="W28" s="164" t="n"/>
      <c r="X28" s="164" t="n"/>
      <c r="Y28" s="164" t="n"/>
      <c r="Z28" s="164" t="n"/>
      <c r="AA28" s="164" t="n"/>
      <c r="AB28" s="164" t="n"/>
      <c r="AC28" s="164" t="n"/>
      <c r="AD28" s="164" t="n"/>
      <c r="AE28" s="164" t="n"/>
      <c r="AF28" s="164" t="n"/>
      <c r="AG28" s="164" t="n"/>
      <c r="AH28" s="164" t="n"/>
      <c r="AI28" s="164" t="n"/>
      <c r="AJ28" s="164"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41" t="n"/>
      <c r="BV28" s="142" t="n"/>
      <c r="BW28" s="141" t="n"/>
      <c r="CG28" s="142" t="n"/>
      <c r="DU28" s="142" t="n"/>
      <c r="DV28" s="2" t="n"/>
      <c r="DW28" s="2" t="n"/>
      <c r="DX28" s="2" t="n"/>
      <c r="DY28" s="2" t="n"/>
      <c r="DZ28" s="2" t="n"/>
      <c r="EA28" s="2" t="n"/>
      <c r="EB28" s="2" t="n"/>
      <c r="EC28" s="2" t="n"/>
    </row>
    <row r="29" ht="4.5" customHeight="1" s="118">
      <c r="A29" s="2" t="n"/>
      <c r="B29" s="2" t="n"/>
      <c r="C29" s="2" t="n"/>
      <c r="D29" s="2" t="n"/>
      <c r="E29" s="141" t="n"/>
      <c r="K29" s="142" t="n"/>
      <c r="L29" s="141"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4" t="n"/>
      <c r="BQ29" s="145" t="n"/>
      <c r="BR29" s="145" t="n"/>
      <c r="BS29" s="145" t="n"/>
      <c r="BT29" s="145" t="n"/>
      <c r="BU29" s="145" t="n"/>
      <c r="BV29" s="146" t="n"/>
      <c r="BW29" s="144" t="n"/>
      <c r="BX29" s="145" t="n"/>
      <c r="BY29" s="145" t="n"/>
      <c r="BZ29" s="145" t="n"/>
      <c r="CA29" s="145" t="n"/>
      <c r="CB29" s="145" t="n"/>
      <c r="CC29" s="145" t="n"/>
      <c r="CD29" s="145" t="n"/>
      <c r="CE29" s="145" t="n"/>
      <c r="CF29" s="145" t="n"/>
      <c r="CG29" s="146" t="n"/>
      <c r="DU29" s="142" t="n"/>
      <c r="DV29" s="2" t="n"/>
      <c r="DW29" s="2" t="n"/>
      <c r="DX29" s="2" t="n"/>
      <c r="DY29" s="2" t="n"/>
      <c r="DZ29" s="2" t="n"/>
      <c r="EA29" s="2" t="n"/>
      <c r="EB29" s="2" t="n"/>
      <c r="EC29" s="2" t="n"/>
    </row>
    <row r="30" ht="6.75" customHeight="1" s="118">
      <c r="A30" s="2" t="n"/>
      <c r="B30" s="2" t="n"/>
      <c r="C30" s="2" t="n"/>
      <c r="D30" s="2" t="n"/>
      <c r="E30" s="141" t="n"/>
      <c r="K30" s="142" t="n"/>
      <c r="L30" s="141"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7" t="inlineStr">
        <is>
          <t>校内外の諸活動</t>
        </is>
      </c>
      <c r="BQ30" s="138" t="n"/>
      <c r="BR30" s="138" t="n"/>
      <c r="BS30" s="138" t="n"/>
      <c r="BT30" s="138" t="n"/>
      <c r="BU30" s="138" t="n"/>
      <c r="BV30" s="139" t="n"/>
      <c r="BW30" s="168">
        <f>計算!$Y$9</f>
        <v/>
      </c>
      <c r="BX30" s="138" t="n"/>
      <c r="BY30" s="138" t="n"/>
      <c r="BZ30" s="138" t="n"/>
      <c r="CA30" s="138" t="n"/>
      <c r="CB30" s="138" t="n"/>
      <c r="CC30" s="138" t="n"/>
      <c r="CD30" s="138" t="n"/>
      <c r="CE30" s="138" t="n"/>
      <c r="CF30" s="138" t="n"/>
      <c r="CG30" s="138" t="n"/>
      <c r="CH30" s="138" t="n"/>
      <c r="CI30" s="138" t="n"/>
      <c r="CJ30" s="138" t="n"/>
      <c r="CK30" s="138" t="n"/>
      <c r="CL30" s="138" t="n"/>
      <c r="CM30" s="138" t="n"/>
      <c r="CN30" s="138" t="n"/>
      <c r="CO30" s="138" t="n"/>
      <c r="CP30" s="138" t="n"/>
      <c r="CQ30" s="138" t="n"/>
      <c r="CR30" s="138" t="n"/>
      <c r="CS30" s="138" t="n"/>
      <c r="CT30" s="138" t="n"/>
      <c r="CU30" s="138" t="n"/>
      <c r="CV30" s="138" t="n"/>
      <c r="CW30" s="138" t="n"/>
      <c r="CX30" s="138" t="n"/>
      <c r="CY30" s="138" t="n"/>
      <c r="CZ30" s="138" t="n"/>
      <c r="DA30" s="138" t="n"/>
      <c r="DB30" s="138" t="n"/>
      <c r="DC30" s="138" t="n"/>
      <c r="DD30" s="138" t="n"/>
      <c r="DE30" s="138" t="n"/>
      <c r="DF30" s="138" t="n"/>
      <c r="DG30" s="138" t="n"/>
      <c r="DH30" s="138" t="n"/>
      <c r="DI30" s="138" t="n"/>
      <c r="DJ30" s="138" t="n"/>
      <c r="DK30" s="138" t="n"/>
      <c r="DL30" s="138" t="n"/>
      <c r="DM30" s="138" t="n"/>
      <c r="DN30" s="138" t="n"/>
      <c r="DO30" s="138" t="n"/>
      <c r="DP30" s="138" t="n"/>
      <c r="DQ30" s="138" t="n"/>
      <c r="DR30" s="138" t="n"/>
      <c r="DS30" s="138" t="n"/>
      <c r="DT30" s="138" t="n"/>
      <c r="DU30" s="139" t="n"/>
      <c r="DV30" s="7" t="n"/>
      <c r="DW30" s="2" t="n"/>
      <c r="DX30" s="2" t="n"/>
      <c r="DY30" s="2" t="n"/>
      <c r="DZ30" s="2" t="n"/>
      <c r="EA30" s="2" t="n"/>
      <c r="EB30" s="2" t="n"/>
      <c r="EC30" s="2" t="n"/>
    </row>
    <row r="31" ht="6.75" customHeight="1" s="118">
      <c r="A31" s="2" t="n"/>
      <c r="B31" s="2" t="n"/>
      <c r="C31" s="2" t="n"/>
      <c r="D31" s="2" t="n"/>
      <c r="E31" s="141" t="n"/>
      <c r="K31" s="142" t="n"/>
      <c r="L31" s="169">
        <f>計算!$I$9</f>
        <v/>
      </c>
      <c r="BI31" s="142" t="n"/>
      <c r="BJ31" s="2" t="n"/>
      <c r="BK31" s="2" t="n"/>
      <c r="BL31" s="2" t="n"/>
      <c r="BM31" s="2" t="n"/>
      <c r="BN31" s="2" t="n"/>
      <c r="BO31" s="2" t="n"/>
      <c r="BP31" s="141" t="n"/>
      <c r="BV31" s="142" t="n"/>
      <c r="DU31" s="142" t="n"/>
      <c r="DV31" s="7" t="n"/>
      <c r="DW31" s="2" t="n"/>
      <c r="DX31" s="2" t="n"/>
      <c r="DY31" s="2" t="n"/>
      <c r="DZ31" s="2" t="n"/>
      <c r="EA31" s="2" t="n"/>
      <c r="EB31" s="2" t="n"/>
      <c r="EC31" s="2" t="n"/>
    </row>
    <row r="32" ht="6.75" customHeight="1" s="118">
      <c r="A32" s="2" t="n"/>
      <c r="B32" s="2" t="n"/>
      <c r="C32" s="2" t="n"/>
      <c r="D32" s="2" t="n"/>
      <c r="E32" s="141" t="n"/>
      <c r="K32" s="142" t="n"/>
      <c r="L32" s="141" t="n"/>
      <c r="BI32" s="142" t="n"/>
      <c r="BJ32" s="2" t="n"/>
      <c r="BK32" s="2" t="n"/>
      <c r="BL32" s="2" t="n"/>
      <c r="BM32" s="2" t="n"/>
      <c r="BN32" s="2" t="n"/>
      <c r="BO32" s="2" t="n"/>
      <c r="BP32" s="141" t="n"/>
      <c r="BV32" s="142" t="n"/>
      <c r="DU32" s="142" t="n"/>
      <c r="DV32" s="7" t="n"/>
      <c r="DW32" s="2" t="n"/>
      <c r="DX32" s="2" t="n"/>
      <c r="DY32" s="2" t="n"/>
      <c r="DZ32" s="2" t="n"/>
      <c r="EA32" s="2" t="n"/>
      <c r="EB32" s="2" t="n"/>
      <c r="EC32" s="2" t="n"/>
    </row>
    <row r="33" ht="6.75" customHeight="1" s="118">
      <c r="A33" s="2" t="n"/>
      <c r="B33" s="2" t="n"/>
      <c r="C33" s="2" t="n"/>
      <c r="D33" s="2" t="n"/>
      <c r="E33" s="144" t="n"/>
      <c r="F33" s="145" t="n"/>
      <c r="G33" s="145" t="n"/>
      <c r="H33" s="145" t="n"/>
      <c r="I33" s="145" t="n"/>
      <c r="J33" s="145" t="n"/>
      <c r="K33" s="146" t="n"/>
      <c r="L33" s="144" t="n"/>
      <c r="M33" s="145" t="n"/>
      <c r="N33" s="145" t="n"/>
      <c r="O33" s="145" t="n"/>
      <c r="P33" s="145" t="n"/>
      <c r="Q33" s="145" t="n"/>
      <c r="R33" s="145" t="n"/>
      <c r="S33" s="145" t="n"/>
      <c r="T33" s="145" t="n"/>
      <c r="U33" s="145" t="n"/>
      <c r="V33" s="145" t="n"/>
      <c r="W33" s="145" t="n"/>
      <c r="X33" s="145" t="n"/>
      <c r="Y33" s="145" t="n"/>
      <c r="Z33" s="145" t="n"/>
      <c r="AA33" s="145" t="n"/>
      <c r="AB33" s="145" t="n"/>
      <c r="AC33" s="145" t="n"/>
      <c r="AD33" s="145" t="n"/>
      <c r="AE33" s="145" t="n"/>
      <c r="AF33" s="145" t="n"/>
      <c r="AG33" s="145" t="n"/>
      <c r="AH33" s="145" t="n"/>
      <c r="AI33" s="145" t="n"/>
      <c r="AJ33" s="145" t="n"/>
      <c r="AK33" s="145" t="n"/>
      <c r="AL33" s="145" t="n"/>
      <c r="AM33" s="145" t="n"/>
      <c r="AN33" s="145" t="n"/>
      <c r="AO33" s="145" t="n"/>
      <c r="AP33" s="145" t="n"/>
      <c r="AQ33" s="145" t="n"/>
      <c r="AR33" s="145" t="n"/>
      <c r="AS33" s="145" t="n"/>
      <c r="AT33" s="145" t="n"/>
      <c r="AU33" s="145" t="n"/>
      <c r="AV33" s="145" t="n"/>
      <c r="AW33" s="145" t="n"/>
      <c r="AX33" s="145" t="n"/>
      <c r="AY33" s="145" t="n"/>
      <c r="AZ33" s="145" t="n"/>
      <c r="BA33" s="145" t="n"/>
      <c r="BB33" s="145" t="n"/>
      <c r="BC33" s="145" t="n"/>
      <c r="BD33" s="145" t="n"/>
      <c r="BE33" s="145" t="n"/>
      <c r="BF33" s="145" t="n"/>
      <c r="BG33" s="145" t="n"/>
      <c r="BH33" s="145" t="n"/>
      <c r="BI33" s="146" t="n"/>
      <c r="BJ33" s="2" t="n"/>
      <c r="BK33" s="2" t="n"/>
      <c r="BL33" s="2" t="n"/>
      <c r="BM33" s="2" t="n"/>
      <c r="BN33" s="2" t="n"/>
      <c r="BO33" s="2" t="n"/>
      <c r="BP33" s="141" t="n"/>
      <c r="BV33" s="142" t="n"/>
      <c r="DU33" s="142" t="n"/>
      <c r="DV33" s="7" t="n"/>
      <c r="DW33" s="2" t="n"/>
      <c r="DX33" s="2" t="n"/>
      <c r="DY33" s="2" t="n"/>
      <c r="DZ33" s="2" t="n"/>
      <c r="EA33" s="2" t="n"/>
      <c r="EB33" s="2" t="n"/>
      <c r="EC33" s="2" t="n"/>
    </row>
    <row r="34" ht="6.75" customHeight="1" s="118">
      <c r="A34" s="2" t="n"/>
      <c r="B34" s="2" t="n"/>
      <c r="C34" s="2" t="n"/>
      <c r="D34" s="2" t="n"/>
      <c r="E34" s="157" t="inlineStr">
        <is>
          <t>ふ り が な</t>
        </is>
      </c>
      <c r="F34" s="138" t="n"/>
      <c r="G34" s="138" t="n"/>
      <c r="H34" s="138" t="n"/>
      <c r="I34" s="138" t="n"/>
      <c r="J34" s="138" t="n"/>
      <c r="K34" s="139" t="n"/>
      <c r="L34" s="158">
        <f>計算!$M$9</f>
        <v/>
      </c>
      <c r="M34" s="138" t="n"/>
      <c r="N34" s="138" t="n"/>
      <c r="O34" s="138" t="n"/>
      <c r="P34" s="138" t="n"/>
      <c r="Q34" s="138" t="n"/>
      <c r="R34" s="138" t="n"/>
      <c r="S34" s="138" t="n"/>
      <c r="T34" s="138" t="n"/>
      <c r="U34" s="138" t="n"/>
      <c r="V34" s="138" t="n"/>
      <c r="W34" s="138" t="n"/>
      <c r="X34" s="138" t="n"/>
      <c r="Y34" s="138" t="n"/>
      <c r="Z34" s="138" t="n"/>
      <c r="AA34" s="138" t="n"/>
      <c r="AB34" s="138" t="n"/>
      <c r="AC34" s="138" t="n"/>
      <c r="AD34" s="138" t="n"/>
      <c r="AE34" s="138" t="n"/>
      <c r="AF34" s="138" t="n"/>
      <c r="AG34" s="138" t="n"/>
      <c r="AH34" s="138" t="n"/>
      <c r="AI34" s="138" t="n"/>
      <c r="AJ34" s="138" t="n"/>
      <c r="AK34" s="138" t="n"/>
      <c r="AL34" s="138" t="n"/>
      <c r="AM34" s="138" t="n"/>
      <c r="AN34" s="138" t="n"/>
      <c r="AO34" s="138" t="n"/>
      <c r="AP34" s="138" t="n"/>
      <c r="AQ34" s="138" t="n"/>
      <c r="AR34" s="138" t="n"/>
      <c r="AS34" s="138" t="n"/>
      <c r="AT34" s="138" t="n"/>
      <c r="AU34" s="138" t="n"/>
      <c r="AV34" s="138" t="n"/>
      <c r="AW34" s="138" t="n"/>
      <c r="AX34" s="138" t="n"/>
      <c r="AY34" s="138" t="n"/>
      <c r="AZ34" s="138" t="n"/>
      <c r="BA34" s="138" t="n"/>
      <c r="BB34" s="138" t="n"/>
      <c r="BC34" s="138" t="n"/>
      <c r="BD34" s="138" t="n"/>
      <c r="BE34" s="138" t="n"/>
      <c r="BF34" s="138" t="n"/>
      <c r="BG34" s="138" t="n"/>
      <c r="BH34" s="138" t="n"/>
      <c r="BI34" s="139" t="n"/>
      <c r="BJ34" s="2" t="n"/>
      <c r="BK34" s="2" t="n"/>
      <c r="BL34" s="2" t="n"/>
      <c r="BM34" s="2" t="n"/>
      <c r="BN34" s="2" t="n"/>
      <c r="BO34" s="2" t="n"/>
      <c r="BP34" s="141" t="n"/>
      <c r="BV34" s="142" t="n"/>
      <c r="DU34" s="142" t="n"/>
      <c r="DV34" s="7" t="n"/>
      <c r="DW34" s="2" t="n"/>
      <c r="DX34" s="2" t="n"/>
      <c r="DY34" s="2" t="n"/>
      <c r="DZ34" s="2" t="n"/>
      <c r="EA34" s="2" t="n"/>
      <c r="EB34" s="2" t="n"/>
      <c r="EC34" s="2" t="n"/>
    </row>
    <row r="35" ht="6.75" customHeight="1" s="118">
      <c r="A35" s="2" t="n"/>
      <c r="B35" s="2" t="n"/>
      <c r="C35" s="2" t="n"/>
      <c r="D35" s="2" t="n"/>
      <c r="E35" s="141" t="n"/>
      <c r="K35" s="142" t="n"/>
      <c r="BI35" s="142" t="n"/>
      <c r="BJ35" s="2" t="n"/>
      <c r="BK35" s="2" t="n"/>
      <c r="BL35" s="2" t="n"/>
      <c r="BM35" s="2" t="n"/>
      <c r="BN35" s="2" t="n"/>
      <c r="BO35" s="2" t="n"/>
      <c r="BP35" s="141" t="n"/>
      <c r="BV35" s="142" t="n"/>
      <c r="DU35" s="142" t="n"/>
      <c r="DV35" s="7" t="n"/>
      <c r="DW35" s="2" t="n"/>
      <c r="DX35" s="2" t="n"/>
      <c r="DY35" s="2" t="n"/>
      <c r="DZ35" s="2" t="n"/>
      <c r="EA35" s="2" t="n"/>
      <c r="EB35" s="2" t="n"/>
      <c r="EC35" s="2" t="n"/>
    </row>
    <row r="36" ht="6.75" customHeight="1" s="118">
      <c r="A36" s="2" t="n"/>
      <c r="B36" s="2" t="n"/>
      <c r="C36" s="2" t="n"/>
      <c r="D36" s="2" t="n"/>
      <c r="E36" s="160" t="n"/>
      <c r="F36" s="161" t="n"/>
      <c r="G36" s="161" t="n"/>
      <c r="H36" s="161" t="n"/>
      <c r="I36" s="161" t="n"/>
      <c r="J36" s="161" t="n"/>
      <c r="K36" s="162" t="n"/>
      <c r="L36" s="161" t="n"/>
      <c r="M36" s="161" t="n"/>
      <c r="N36" s="161" t="n"/>
      <c r="O36" s="161" t="n"/>
      <c r="P36" s="161" t="n"/>
      <c r="Q36" s="161" t="n"/>
      <c r="R36" s="161" t="n"/>
      <c r="S36" s="161" t="n"/>
      <c r="T36" s="161" t="n"/>
      <c r="U36" s="161" t="n"/>
      <c r="V36" s="161" t="n"/>
      <c r="W36" s="161" t="n"/>
      <c r="X36" s="161" t="n"/>
      <c r="Y36" s="161" t="n"/>
      <c r="Z36" s="161" t="n"/>
      <c r="AA36" s="161" t="n"/>
      <c r="AB36" s="161" t="n"/>
      <c r="AC36" s="161" t="n"/>
      <c r="AD36" s="161" t="n"/>
      <c r="AE36" s="161" t="n"/>
      <c r="AF36" s="161" t="n"/>
      <c r="AG36" s="161" t="n"/>
      <c r="AH36" s="161" t="n"/>
      <c r="AI36" s="161" t="n"/>
      <c r="AJ36" s="161" t="n"/>
      <c r="AK36" s="161" t="n"/>
      <c r="AL36" s="161" t="n"/>
      <c r="AM36" s="161" t="n"/>
      <c r="AN36" s="161" t="n"/>
      <c r="AO36" s="161" t="n"/>
      <c r="AP36" s="161" t="n"/>
      <c r="AQ36" s="161" t="n"/>
      <c r="AR36" s="161" t="n"/>
      <c r="AS36" s="161" t="n"/>
      <c r="AT36" s="161" t="n"/>
      <c r="AU36" s="161" t="n"/>
      <c r="AV36" s="161" t="n"/>
      <c r="AW36" s="161" t="n"/>
      <c r="AX36" s="161" t="n"/>
      <c r="AY36" s="161" t="n"/>
      <c r="AZ36" s="161" t="n"/>
      <c r="BA36" s="161" t="n"/>
      <c r="BB36" s="161" t="n"/>
      <c r="BC36" s="161" t="n"/>
      <c r="BD36" s="161" t="n"/>
      <c r="BE36" s="161" t="n"/>
      <c r="BF36" s="161" t="n"/>
      <c r="BG36" s="161" t="n"/>
      <c r="BH36" s="161" t="n"/>
      <c r="BI36" s="162" t="n"/>
      <c r="BJ36" s="2" t="n"/>
      <c r="BK36" s="2" t="n"/>
      <c r="BL36" s="2" t="n"/>
      <c r="BM36" s="2" t="n"/>
      <c r="BN36" s="2" t="n"/>
      <c r="BO36" s="2" t="n"/>
      <c r="BP36" s="141" t="n"/>
      <c r="BV36" s="142" t="n"/>
      <c r="DU36" s="142" t="n"/>
      <c r="DV36" s="7" t="n"/>
      <c r="DW36" s="2" t="n"/>
      <c r="DX36" s="2" t="n"/>
      <c r="DY36" s="2" t="n"/>
      <c r="DZ36" s="2" t="n"/>
      <c r="EA36" s="2" t="n"/>
      <c r="EB36" s="2" t="n"/>
      <c r="EC36" s="2" t="n"/>
    </row>
    <row r="37" ht="6.75" customHeight="1" s="118">
      <c r="A37" s="2" t="n"/>
      <c r="B37" s="2" t="n"/>
      <c r="C37" s="2" t="n"/>
      <c r="D37" s="2" t="n"/>
      <c r="E37" s="163" t="inlineStr">
        <is>
          <t>連絡先</t>
        </is>
      </c>
      <c r="F37" s="164" t="n"/>
      <c r="G37" s="164" t="n"/>
      <c r="H37" s="164" t="n"/>
      <c r="I37" s="164" t="n"/>
      <c r="J37" s="164" t="n"/>
      <c r="K37" s="165" t="n"/>
      <c r="L37" s="107" t="inlineStr">
        <is>
          <t>〒</t>
        </is>
      </c>
      <c r="M37" s="164" t="n"/>
      <c r="N37" s="164" t="n"/>
      <c r="O37" s="164" t="n"/>
      <c r="P37" s="170">
        <f>計算!$K$9</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41" t="n"/>
      <c r="BV37" s="142" t="n"/>
      <c r="DU37" s="142" t="n"/>
      <c r="DV37" s="7" t="n"/>
      <c r="DW37" s="2" t="n"/>
      <c r="DX37" s="2" t="n"/>
      <c r="DY37" s="2" t="n"/>
      <c r="DZ37" s="2" t="n"/>
      <c r="EA37" s="2" t="n"/>
      <c r="EB37" s="2" t="n"/>
      <c r="EC37" s="2" t="n"/>
    </row>
    <row r="38" ht="6.75" customHeight="1" s="118">
      <c r="A38" s="2" t="n"/>
      <c r="B38" s="2" t="n"/>
      <c r="C38" s="2" t="n"/>
      <c r="D38" s="2" t="n"/>
      <c r="E38" s="141" t="n"/>
      <c r="K38" s="142" t="n"/>
      <c r="L38" s="141"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41" t="n"/>
      <c r="BV38" s="142" t="n"/>
      <c r="DU38" s="142" t="n"/>
      <c r="DV38" s="7" t="n"/>
      <c r="DW38" s="2" t="n"/>
      <c r="DX38" s="2" t="n"/>
      <c r="DY38" s="2" t="n"/>
      <c r="DZ38" s="2" t="n"/>
      <c r="EA38" s="2" t="n"/>
      <c r="EB38" s="2" t="n"/>
      <c r="EC38" s="2" t="n"/>
    </row>
    <row r="39" ht="6.75" customHeight="1" s="118">
      <c r="A39" s="2" t="n"/>
      <c r="B39" s="2" t="n"/>
      <c r="C39" s="2" t="n"/>
      <c r="D39" s="2" t="n"/>
      <c r="E39" s="141" t="n"/>
      <c r="K39" s="142" t="n"/>
      <c r="L39" s="141"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41" t="n"/>
      <c r="BV39" s="142" t="n"/>
      <c r="DU39" s="142" t="n"/>
      <c r="DV39" s="7" t="n"/>
      <c r="DW39" s="2" t="n"/>
      <c r="DX39" s="2" t="n"/>
      <c r="DY39" s="2" t="n"/>
      <c r="DZ39" s="2" t="n"/>
      <c r="EA39" s="2" t="n"/>
      <c r="EB39" s="2" t="n"/>
      <c r="EC39" s="2" t="n"/>
    </row>
    <row r="40" ht="6.75" customHeight="1" s="118">
      <c r="A40" s="2" t="n"/>
      <c r="B40" s="2" t="n"/>
      <c r="C40" s="2" t="n"/>
      <c r="D40" s="2" t="n"/>
      <c r="E40" s="141" t="n"/>
      <c r="K40" s="142" t="n"/>
      <c r="L40" s="171">
        <f>計算!$L$9</f>
        <v/>
      </c>
      <c r="BI40" s="142" t="n"/>
      <c r="BJ40" s="2" t="n"/>
      <c r="BK40" s="2" t="n"/>
      <c r="BL40" s="2" t="n"/>
      <c r="BM40" s="2" t="n"/>
      <c r="BN40" s="2" t="n"/>
      <c r="BO40" s="2" t="n"/>
      <c r="BP40" s="141" t="n"/>
      <c r="BV40" s="142" t="n"/>
      <c r="DU40" s="142" t="n"/>
      <c r="DV40" s="7" t="n"/>
      <c r="DW40" s="2" t="n"/>
      <c r="DX40" s="2" t="n"/>
      <c r="DY40" s="2" t="n"/>
      <c r="DZ40" s="2" t="n"/>
      <c r="EA40" s="2" t="n"/>
      <c r="EB40" s="2" t="n"/>
      <c r="EC40" s="2" t="n"/>
    </row>
    <row r="41" ht="6.75" customHeight="1" s="118">
      <c r="A41" s="2" t="n"/>
      <c r="B41" s="2" t="n"/>
      <c r="C41" s="2" t="n"/>
      <c r="D41" s="2" t="n"/>
      <c r="E41" s="144" t="n"/>
      <c r="F41" s="145" t="n"/>
      <c r="G41" s="145" t="n"/>
      <c r="H41" s="145" t="n"/>
      <c r="I41" s="145" t="n"/>
      <c r="J41" s="145" t="n"/>
      <c r="K41" s="146" t="n"/>
      <c r="L41" s="145" t="n"/>
      <c r="M41" s="145" t="n"/>
      <c r="N41" s="145" t="n"/>
      <c r="O41" s="145" t="n"/>
      <c r="P41" s="145" t="n"/>
      <c r="Q41" s="145" t="n"/>
      <c r="R41" s="145" t="n"/>
      <c r="S41" s="145" t="n"/>
      <c r="T41" s="145" t="n"/>
      <c r="U41" s="145" t="n"/>
      <c r="V41" s="145" t="n"/>
      <c r="W41" s="145" t="n"/>
      <c r="X41" s="145" t="n"/>
      <c r="Y41" s="145" t="n"/>
      <c r="Z41" s="145" t="n"/>
      <c r="AA41" s="145" t="n"/>
      <c r="AB41" s="145" t="n"/>
      <c r="AC41" s="145" t="n"/>
      <c r="AD41" s="145" t="n"/>
      <c r="AE41" s="145" t="n"/>
      <c r="AF41" s="145" t="n"/>
      <c r="AG41" s="145" t="n"/>
      <c r="AH41" s="145" t="n"/>
      <c r="AI41" s="145" t="n"/>
      <c r="AJ41" s="145" t="n"/>
      <c r="AK41" s="145" t="n"/>
      <c r="AL41" s="145" t="n"/>
      <c r="AM41" s="145" t="n"/>
      <c r="AN41" s="145" t="n"/>
      <c r="AO41" s="145" t="n"/>
      <c r="AP41" s="145" t="n"/>
      <c r="AQ41" s="145" t="n"/>
      <c r="AR41" s="145" t="n"/>
      <c r="AS41" s="145" t="n"/>
      <c r="AT41" s="145" t="n"/>
      <c r="AU41" s="145" t="n"/>
      <c r="AV41" s="145" t="n"/>
      <c r="AW41" s="145" t="n"/>
      <c r="AX41" s="145" t="n"/>
      <c r="AY41" s="145" t="n"/>
      <c r="AZ41" s="145" t="n"/>
      <c r="BA41" s="145" t="n"/>
      <c r="BB41" s="145" t="n"/>
      <c r="BC41" s="145" t="n"/>
      <c r="BD41" s="145" t="n"/>
      <c r="BE41" s="145" t="n"/>
      <c r="BF41" s="145" t="n"/>
      <c r="BG41" s="145" t="n"/>
      <c r="BH41" s="145" t="n"/>
      <c r="BI41" s="146" t="n"/>
      <c r="BJ41" s="2" t="n"/>
      <c r="BK41" s="2" t="n"/>
      <c r="BL41" s="2" t="n"/>
      <c r="BM41" s="2" t="n"/>
      <c r="BN41" s="2" t="n"/>
      <c r="BO41" s="2" t="n"/>
      <c r="BP41" s="141" t="n"/>
      <c r="BV41" s="142" t="n"/>
      <c r="DU41" s="142"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41" t="n"/>
      <c r="BV42" s="142" t="n"/>
      <c r="DU42" s="142"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41" t="n"/>
      <c r="BV43" s="142" t="n"/>
      <c r="DU43" s="142"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41" t="n"/>
      <c r="BV44" s="142" t="n"/>
      <c r="DU44" s="142"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41" t="n"/>
      <c r="BV45" s="142" t="n"/>
      <c r="DU45" s="142"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41" t="n"/>
      <c r="BV46" s="142" t="n"/>
      <c r="DU46" s="142"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2" t="n"/>
      <c r="BQ47" s="138" t="n"/>
      <c r="BR47" s="173" t="n"/>
      <c r="BS47" s="138" t="n"/>
      <c r="BT47" s="138" t="n"/>
      <c r="BU47" s="28" t="n"/>
      <c r="BV47" s="29" t="n"/>
      <c r="BW47" s="174">
        <f>計算!$Z$9</f>
        <v/>
      </c>
      <c r="BX47" s="138" t="n"/>
      <c r="BY47" s="138" t="n"/>
      <c r="BZ47" s="138" t="n"/>
      <c r="CA47" s="138" t="n"/>
      <c r="CB47" s="138" t="n"/>
      <c r="CC47" s="138" t="n"/>
      <c r="CD47" s="138" t="n"/>
      <c r="CE47" s="138" t="n"/>
      <c r="CF47" s="138" t="n"/>
      <c r="CG47" s="138" t="n"/>
      <c r="CH47" s="138" t="n"/>
      <c r="CI47" s="138" t="n"/>
      <c r="CJ47" s="138" t="n"/>
      <c r="CK47" s="138" t="n"/>
      <c r="CL47" s="138" t="n"/>
      <c r="CM47" s="138" t="n"/>
      <c r="CN47" s="138" t="n"/>
      <c r="CO47" s="138" t="n"/>
      <c r="CP47" s="138" t="n"/>
      <c r="CQ47" s="138" t="n"/>
      <c r="CR47" s="138" t="n"/>
      <c r="CS47" s="138" t="n"/>
      <c r="CT47" s="138" t="n"/>
      <c r="CU47" s="138" t="n"/>
      <c r="CV47" s="138" t="n"/>
      <c r="CW47" s="138" t="n"/>
      <c r="CX47" s="138" t="n"/>
      <c r="CY47" s="138" t="n"/>
      <c r="CZ47" s="138" t="n"/>
      <c r="DA47" s="138" t="n"/>
      <c r="DB47" s="138" t="n"/>
      <c r="DC47" s="138" t="n"/>
      <c r="DD47" s="138" t="n"/>
      <c r="DE47" s="138" t="n"/>
      <c r="DF47" s="138" t="n"/>
      <c r="DG47" s="138" t="n"/>
      <c r="DH47" s="138" t="n"/>
      <c r="DI47" s="138" t="n"/>
      <c r="DJ47" s="138" t="n"/>
      <c r="DK47" s="138" t="n"/>
      <c r="DL47" s="138" t="n"/>
      <c r="DM47" s="138" t="n"/>
      <c r="DN47" s="138" t="n"/>
      <c r="DO47" s="138" t="n"/>
      <c r="DP47" s="138" t="n"/>
      <c r="DQ47" s="138" t="n"/>
      <c r="DR47" s="138" t="n"/>
      <c r="DS47" s="138" t="n"/>
      <c r="DT47" s="138" t="n"/>
      <c r="DU47" s="139"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41" t="n"/>
      <c r="BU48" s="31" t="n"/>
      <c r="BV48" s="32" t="n"/>
      <c r="DU48" s="142"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41" t="n"/>
      <c r="BU49" s="72" t="n"/>
      <c r="BV49" s="142" t="n"/>
      <c r="DU49" s="142"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41" t="n"/>
      <c r="BV50" s="142" t="n"/>
      <c r="DU50" s="142"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41" t="n"/>
      <c r="BV51" s="142" t="n"/>
      <c r="DU51" s="142"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41" t="n"/>
      <c r="BV52" s="142" t="n"/>
      <c r="DU52" s="142" t="n"/>
      <c r="DV52" s="7" t="n"/>
      <c r="DW52" s="2" t="n"/>
      <c r="DX52" s="2" t="n"/>
      <c r="DY52" s="2" t="n"/>
      <c r="DZ52" s="2" t="n"/>
      <c r="EA52" s="2" t="n"/>
      <c r="EB52" s="2" t="n"/>
      <c r="EC52" s="2" t="n"/>
    </row>
    <row r="53" ht="6.75" customHeight="1" s="118">
      <c r="A53" s="2" t="n"/>
      <c r="B53" s="2" t="n"/>
      <c r="C53" s="2" t="n"/>
      <c r="D53" s="2" t="n"/>
      <c r="E53" s="175" t="inlineStr">
        <is>
          <t>在籍校</t>
        </is>
      </c>
      <c r="F53" s="138" t="n"/>
      <c r="G53" s="138" t="n"/>
      <c r="H53" s="138" t="n"/>
      <c r="I53" s="138" t="n"/>
      <c r="J53" s="138" t="n"/>
      <c r="K53" s="139"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8" t="n"/>
      <c r="AY53" s="138" t="n"/>
      <c r="AZ53" s="138" t="n"/>
      <c r="BA53" s="138" t="n"/>
      <c r="BB53" s="138" t="n"/>
      <c r="BC53" s="138" t="n"/>
      <c r="BD53" s="138" t="n"/>
      <c r="BE53" s="138" t="n"/>
      <c r="BF53" s="138" t="n"/>
      <c r="BG53" s="138" t="n"/>
      <c r="BH53" s="138" t="n"/>
      <c r="BI53" s="139" t="n"/>
      <c r="BJ53" s="2" t="n"/>
      <c r="BK53" s="2" t="n"/>
      <c r="BL53" s="2" t="n"/>
      <c r="BM53" s="2" t="n"/>
      <c r="BN53" s="2" t="n"/>
      <c r="BO53" s="2" t="n"/>
      <c r="BP53" s="141" t="n"/>
      <c r="BV53" s="142" t="n"/>
      <c r="DU53" s="142" t="n"/>
      <c r="DV53" s="2" t="n"/>
      <c r="DW53" s="2" t="n"/>
      <c r="DX53" s="2" t="n"/>
      <c r="DY53" s="2" t="n"/>
      <c r="DZ53" s="2" t="n"/>
      <c r="EA53" s="2" t="n"/>
      <c r="EB53" s="2" t="n"/>
      <c r="EC53" s="2" t="n"/>
    </row>
    <row r="54" ht="6.75" customHeight="1" s="118">
      <c r="A54" s="2" t="n"/>
      <c r="B54" s="2" t="n"/>
      <c r="C54" s="2" t="n"/>
      <c r="D54" s="2" t="n"/>
      <c r="E54" s="141" t="n"/>
      <c r="K54" s="142" t="n"/>
      <c r="L54" s="36" t="n"/>
      <c r="M54" s="19" t="n"/>
      <c r="N54" s="19" t="n"/>
      <c r="O54" s="19" t="n"/>
      <c r="P54" s="19" t="n"/>
      <c r="Q54" s="19" t="n"/>
      <c r="R54" s="19" t="n"/>
      <c r="S54" s="19" t="n"/>
      <c r="T54" s="19" t="n"/>
      <c r="U54" s="19" t="n"/>
      <c r="V54" s="19" t="n"/>
      <c r="W54" s="19" t="n"/>
      <c r="X54" s="37" t="n"/>
      <c r="Y54" s="176">
        <f>計算!$N$9</f>
        <v/>
      </c>
      <c r="BI54" s="142" t="n"/>
      <c r="BJ54" s="2" t="n"/>
      <c r="BK54" s="2" t="n"/>
      <c r="BL54" s="2" t="n"/>
      <c r="BM54" s="2" t="n"/>
      <c r="BN54" s="2" t="n"/>
      <c r="BO54" s="2" t="n"/>
      <c r="BP54" s="141" t="n"/>
      <c r="BV54" s="142" t="n"/>
      <c r="DU54" s="142" t="n"/>
      <c r="DV54" s="2" t="n"/>
      <c r="DW54" s="2" t="n"/>
      <c r="DX54" s="2" t="n"/>
      <c r="DY54" s="2" t="n"/>
      <c r="DZ54" s="2" t="n"/>
      <c r="EA54" s="2" t="n"/>
      <c r="EB54" s="2" t="n"/>
      <c r="EC54" s="2" t="n"/>
    </row>
    <row r="55" ht="6.75" customHeight="1" s="118">
      <c r="A55" s="2" t="n"/>
      <c r="B55" s="2" t="n"/>
      <c r="C55" s="2" t="n"/>
      <c r="D55" s="2" t="n"/>
      <c r="E55" s="141" t="n"/>
      <c r="K55" s="142" t="n"/>
      <c r="L55" s="36" t="n"/>
      <c r="M55" s="19" t="n"/>
      <c r="N55" s="19" t="n"/>
      <c r="O55" s="19" t="n"/>
      <c r="P55" s="177">
        <f>設定!$B$6</f>
        <v/>
      </c>
      <c r="S55" s="11" t="n"/>
      <c r="T55" s="11" t="n"/>
      <c r="U55" s="177">
        <f>設定!$B$7</f>
        <v/>
      </c>
      <c r="W55" s="11" t="n"/>
      <c r="X55" s="12" t="n"/>
      <c r="Y55" s="141" t="n"/>
      <c r="BI55" s="142" t="n"/>
      <c r="BJ55" s="2" t="n"/>
      <c r="BK55" s="2" t="n"/>
      <c r="BL55" s="2" t="n"/>
      <c r="BM55" s="2" t="n"/>
      <c r="BN55" s="2" t="n"/>
      <c r="BO55" s="2" t="n"/>
      <c r="BP55" s="141" t="n"/>
      <c r="BV55" s="142" t="n"/>
      <c r="DU55" s="142" t="n"/>
      <c r="DV55" s="2" t="n"/>
      <c r="DW55" s="2" t="n"/>
      <c r="DX55" s="2" t="n"/>
      <c r="DY55" s="2" t="n"/>
      <c r="DZ55" s="2" t="n"/>
      <c r="EA55" s="2" t="n"/>
      <c r="EB55" s="2" t="n"/>
      <c r="EC55" s="2" t="n"/>
    </row>
    <row r="56" ht="6.75" customHeight="1" s="118">
      <c r="A56" s="2" t="n"/>
      <c r="B56" s="2" t="n"/>
      <c r="C56" s="2" t="n"/>
      <c r="D56" s="2" t="n"/>
      <c r="E56" s="141" t="n"/>
      <c r="K56" s="142" t="n"/>
      <c r="L56" s="92" t="inlineStr">
        <is>
          <t>令和</t>
        </is>
      </c>
      <c r="S56" s="52" t="inlineStr">
        <is>
          <t>年</t>
        </is>
      </c>
      <c r="W56" s="53" t="inlineStr">
        <is>
          <t>月</t>
        </is>
      </c>
      <c r="X56" s="142" t="n"/>
      <c r="Y56" s="141" t="n"/>
      <c r="BI56" s="142" t="n"/>
      <c r="BJ56" s="2" t="n"/>
      <c r="BK56" s="2" t="n"/>
      <c r="BL56" s="2" t="n"/>
      <c r="BM56" s="2" t="n"/>
      <c r="BN56" s="2" t="n"/>
      <c r="BO56" s="2" t="n"/>
      <c r="BP56" s="141" t="n"/>
      <c r="BV56" s="142" t="n"/>
      <c r="DU56" s="142" t="n"/>
      <c r="DV56" s="2" t="n"/>
      <c r="DW56" s="2" t="n"/>
      <c r="DX56" s="2" t="n"/>
      <c r="DY56" s="2" t="n"/>
      <c r="DZ56" s="2" t="n"/>
      <c r="EA56" s="2" t="n"/>
      <c r="EB56" s="2" t="n"/>
      <c r="EC56" s="2" t="n"/>
    </row>
    <row r="57" ht="6.75" customHeight="1" s="118">
      <c r="A57" s="2" t="n"/>
      <c r="B57" s="2" t="n"/>
      <c r="C57" s="2" t="n"/>
      <c r="D57" s="2" t="n"/>
      <c r="E57" s="141" t="n"/>
      <c r="K57" s="142" t="n"/>
      <c r="L57" s="141" t="n"/>
      <c r="X57" s="142" t="n"/>
      <c r="Y57" s="141" t="n"/>
      <c r="AW57" s="75" t="inlineStr">
        <is>
          <t>卒業</t>
        </is>
      </c>
      <c r="BI57" s="142" t="n"/>
      <c r="BJ57" s="2" t="n"/>
      <c r="BK57" s="2" t="n"/>
      <c r="BL57" s="2" t="n"/>
      <c r="BM57" s="2" t="n"/>
      <c r="BN57" s="2" t="n"/>
      <c r="BO57" s="2" t="n"/>
      <c r="BP57" s="141" t="n"/>
      <c r="BV57" s="142" t="n"/>
      <c r="DU57" s="142" t="n"/>
      <c r="DV57" s="2" t="n"/>
      <c r="DW57" s="2" t="n"/>
      <c r="DX57" s="2" t="n"/>
      <c r="DY57" s="2" t="n"/>
      <c r="DZ57" s="2" t="n"/>
      <c r="EA57" s="2" t="n"/>
      <c r="EB57" s="2" t="n"/>
      <c r="EC57" s="2" t="n"/>
    </row>
    <row r="58" ht="6.75" customHeight="1" s="118">
      <c r="A58" s="2" t="n"/>
      <c r="B58" s="2" t="n"/>
      <c r="C58" s="2" t="n"/>
      <c r="D58" s="2" t="n"/>
      <c r="E58" s="141" t="n"/>
      <c r="K58" s="142" t="n"/>
      <c r="L58" s="36" t="n"/>
      <c r="M58" s="19" t="n"/>
      <c r="N58" s="19" t="n"/>
      <c r="O58" s="19" t="n"/>
      <c r="P58" s="19" t="n"/>
      <c r="Q58" s="19" t="n"/>
      <c r="R58" s="19" t="n"/>
      <c r="S58" s="19" t="n"/>
      <c r="T58" s="19" t="n"/>
      <c r="U58" s="19" t="n"/>
      <c r="V58" s="19" t="n"/>
      <c r="W58" s="19" t="n"/>
      <c r="X58" s="37" t="n"/>
      <c r="Y58" s="141" t="n"/>
      <c r="BI58" s="142" t="n"/>
      <c r="BJ58" s="2" t="n"/>
      <c r="BK58" s="2" t="n"/>
      <c r="BL58" s="2" t="n"/>
      <c r="BM58" s="2" t="n"/>
      <c r="BN58" s="2" t="n"/>
      <c r="BO58" s="2" t="n"/>
      <c r="BP58" s="141" t="n"/>
      <c r="BV58" s="142" t="n"/>
      <c r="DU58" s="142" t="n"/>
      <c r="DV58" s="2" t="n"/>
      <c r="DW58" s="2" t="n"/>
      <c r="DX58" s="2" t="n"/>
      <c r="DY58" s="2" t="n"/>
      <c r="DZ58" s="2" t="n"/>
      <c r="EA58" s="2" t="n"/>
      <c r="EB58" s="2" t="n"/>
      <c r="EC58" s="2" t="n"/>
    </row>
    <row r="59" ht="6.75" customHeight="1" s="118">
      <c r="A59" s="2" t="n"/>
      <c r="B59" s="2" t="n"/>
      <c r="C59" s="2" t="n"/>
      <c r="D59" s="2" t="n"/>
      <c r="E59" s="141" t="n"/>
      <c r="K59" s="142" t="n"/>
      <c r="L59" s="36" t="n"/>
      <c r="M59" s="19" t="n"/>
      <c r="N59" s="19" t="n"/>
      <c r="O59" s="19" t="n"/>
      <c r="P59" s="19" t="n"/>
      <c r="Q59" s="19" t="n"/>
      <c r="R59" s="19" t="n"/>
      <c r="S59" s="19" t="n"/>
      <c r="T59" s="19" t="n"/>
      <c r="U59" s="19" t="n"/>
      <c r="V59" s="19" t="n"/>
      <c r="W59" s="19" t="n"/>
      <c r="X59" s="37" t="n"/>
      <c r="Y59" s="141" t="n"/>
      <c r="BI59" s="142" t="n"/>
      <c r="BJ59" s="2" t="n"/>
      <c r="BK59" s="2" t="n"/>
      <c r="BL59" s="2" t="n"/>
      <c r="BM59" s="2" t="n"/>
      <c r="BN59" s="2" t="n"/>
      <c r="BO59" s="2" t="n"/>
      <c r="BP59" s="141" t="n"/>
      <c r="BV59" s="142" t="n"/>
      <c r="DU59" s="142" t="n"/>
      <c r="DV59" s="2" t="n"/>
      <c r="DW59" s="2" t="n"/>
      <c r="DX59" s="2" t="n"/>
      <c r="DY59" s="2" t="n"/>
      <c r="DZ59" s="2" t="n"/>
      <c r="EA59" s="2" t="n"/>
      <c r="EB59" s="2" t="n"/>
      <c r="EC59" s="2" t="n"/>
    </row>
    <row r="60" ht="6.75" customHeight="1" s="118">
      <c r="A60" s="2" t="n"/>
      <c r="B60" s="2" t="n"/>
      <c r="C60" s="2" t="n"/>
      <c r="D60" s="2" t="n"/>
      <c r="E60" s="144" t="n"/>
      <c r="F60" s="145" t="n"/>
      <c r="G60" s="145" t="n"/>
      <c r="H60" s="145" t="n"/>
      <c r="I60" s="145" t="n"/>
      <c r="J60" s="145" t="n"/>
      <c r="K60" s="146"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5" t="n"/>
      <c r="AX60" s="145" t="n"/>
      <c r="AY60" s="145" t="n"/>
      <c r="AZ60" s="145" t="n"/>
      <c r="BA60" s="145" t="n"/>
      <c r="BB60" s="145" t="n"/>
      <c r="BC60" s="145" t="n"/>
      <c r="BD60" s="145" t="n"/>
      <c r="BE60" s="145" t="n"/>
      <c r="BF60" s="145" t="n"/>
      <c r="BG60" s="145" t="n"/>
      <c r="BH60" s="145" t="n"/>
      <c r="BI60" s="146" t="n"/>
      <c r="BJ60" s="2" t="n"/>
      <c r="BK60" s="2" t="n"/>
      <c r="BL60" s="2" t="n"/>
      <c r="BM60" s="2" t="n"/>
      <c r="BN60" s="2" t="n"/>
      <c r="BO60" s="2" t="n"/>
      <c r="BP60" s="141" t="n"/>
      <c r="BV60" s="142" t="n"/>
      <c r="DU60" s="142"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8" t="n"/>
      <c r="U61" s="17" t="n"/>
      <c r="V61" s="17" t="n"/>
      <c r="W61" s="76" t="n"/>
      <c r="X61" s="138"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41" t="n"/>
      <c r="BV61" s="142" t="n"/>
      <c r="DU61" s="142"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41" t="n"/>
      <c r="BV62" s="142" t="n"/>
      <c r="DU62" s="142"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41" t="n"/>
      <c r="BV63" s="142" t="n"/>
      <c r="DU63" s="142" t="n"/>
      <c r="DV63" s="2" t="n"/>
      <c r="DW63" s="2" t="n"/>
      <c r="DX63" s="2" t="n"/>
      <c r="DY63" s="2" t="n"/>
      <c r="DZ63" s="2" t="n"/>
      <c r="EA63" s="2" t="n"/>
      <c r="EB63" s="2" t="n"/>
      <c r="EC63" s="2" t="n"/>
    </row>
    <row r="64" ht="6.75" customHeight="1" s="118">
      <c r="A64" s="2" t="n"/>
      <c r="B64" s="2" t="n"/>
      <c r="C64" s="2" t="n"/>
      <c r="D64" s="2" t="n"/>
      <c r="E64" s="178" t="inlineStr">
        <is>
          <t>職　歴</t>
        </is>
      </c>
      <c r="K64" s="142" t="n"/>
      <c r="L64" s="54" t="inlineStr">
        <is>
          <t>平成</t>
        </is>
      </c>
      <c r="M64" s="138" t="n"/>
      <c r="N64" s="138" t="n"/>
      <c r="O64" s="138" t="n"/>
      <c r="P64" s="19" t="n"/>
      <c r="Q64" s="19" t="n"/>
      <c r="R64" s="19" t="n"/>
      <c r="S64" s="19" t="n"/>
      <c r="T64" s="19" t="n"/>
      <c r="U64" s="19" t="n"/>
      <c r="V64" s="19" t="n"/>
      <c r="W64" s="19" t="n"/>
      <c r="X64" s="37" t="n"/>
      <c r="Y64" s="169">
        <f>計算!$AD$9</f>
        <v/>
      </c>
      <c r="BI64" s="142" t="n"/>
      <c r="BJ64" s="2" t="n"/>
      <c r="BK64" s="2" t="n"/>
      <c r="BL64" s="2" t="n"/>
      <c r="BM64" s="2" t="n"/>
      <c r="BN64" s="2" t="n"/>
      <c r="BO64" s="2" t="n"/>
      <c r="BP64" s="141" t="n"/>
      <c r="BV64" s="142" t="n"/>
      <c r="DU64" s="142" t="n"/>
      <c r="DV64" s="2" t="n"/>
      <c r="DW64" s="2" t="n"/>
      <c r="DX64" s="2" t="n"/>
      <c r="DY64" s="2" t="n"/>
      <c r="DZ64" s="2" t="n"/>
      <c r="EA64" s="2" t="n"/>
      <c r="EB64" s="2" t="n"/>
      <c r="EC64" s="2" t="n"/>
    </row>
    <row r="65" ht="6.75" customHeight="1" s="118">
      <c r="A65" s="2" t="n"/>
      <c r="B65" s="2" t="n"/>
      <c r="C65" s="2" t="n"/>
      <c r="D65" s="2" t="n"/>
      <c r="E65" s="141" t="n"/>
      <c r="K65" s="142" t="n"/>
      <c r="L65" s="141" t="n"/>
      <c r="P65" s="19" t="n"/>
      <c r="Q65" s="19" t="n"/>
      <c r="R65" s="19" t="n"/>
      <c r="S65" s="19" t="n"/>
      <c r="T65" s="19" t="n"/>
      <c r="U65" s="19" t="n"/>
      <c r="V65" s="19" t="n"/>
      <c r="W65" s="19" t="n"/>
      <c r="X65" s="37" t="n"/>
      <c r="Y65" s="141" t="n"/>
      <c r="BI65" s="142" t="n"/>
      <c r="BJ65" s="2" t="n"/>
      <c r="BK65" s="2" t="n"/>
      <c r="BL65" s="2" t="n"/>
      <c r="BM65" s="2" t="n"/>
      <c r="BN65" s="2" t="n"/>
      <c r="BO65" s="2" t="n"/>
      <c r="BP65" s="141" t="n"/>
      <c r="BV65" s="142" t="n"/>
      <c r="DU65" s="142" t="n"/>
      <c r="DV65" s="2" t="n"/>
      <c r="DW65" s="2" t="n"/>
      <c r="DX65" s="2" t="n"/>
      <c r="DY65" s="2" t="n"/>
      <c r="DZ65" s="2" t="n"/>
      <c r="EA65" s="2" t="n"/>
      <c r="EB65" s="2" t="n"/>
      <c r="EC65" s="2" t="n"/>
    </row>
    <row r="66" ht="6.75" customHeight="1" s="118">
      <c r="A66" s="2" t="n"/>
      <c r="B66" s="2" t="n"/>
      <c r="C66" s="2" t="n"/>
      <c r="D66" s="2" t="n"/>
      <c r="E66" s="141" t="n"/>
      <c r="K66" s="142" t="n"/>
      <c r="L66" s="141" t="n"/>
      <c r="P66" s="177">
        <f>計算!$AB$9</f>
        <v/>
      </c>
      <c r="S66" s="52" t="inlineStr">
        <is>
          <t>年</t>
        </is>
      </c>
      <c r="U66" s="177">
        <f>計算!$AC$9</f>
        <v/>
      </c>
      <c r="W66" s="53" t="inlineStr">
        <is>
          <t>月</t>
        </is>
      </c>
      <c r="X66" s="142" t="n"/>
      <c r="Y66" s="141" t="n"/>
      <c r="BI66" s="142" t="n"/>
      <c r="BJ66" s="2" t="n"/>
      <c r="BK66" s="2" t="n"/>
      <c r="BL66" s="2" t="n"/>
      <c r="BM66" s="2" t="n"/>
      <c r="BN66" s="2" t="n"/>
      <c r="BO66" s="2" t="n"/>
      <c r="BP66" s="141" t="n"/>
      <c r="BV66" s="142" t="n"/>
      <c r="DU66" s="142" t="n"/>
      <c r="DV66" s="2" t="n"/>
      <c r="DW66" s="2" t="n"/>
      <c r="DX66" s="2" t="n"/>
      <c r="DY66" s="2" t="n"/>
      <c r="DZ66" s="2" t="n"/>
      <c r="EA66" s="2" t="n"/>
      <c r="EB66" s="2" t="n"/>
      <c r="EC66" s="2" t="n"/>
    </row>
    <row r="67" ht="6.75" customHeight="1" s="118">
      <c r="A67" s="2" t="n"/>
      <c r="B67" s="2" t="n"/>
      <c r="C67" s="2" t="n"/>
      <c r="D67" s="2" t="n"/>
      <c r="E67" s="141" t="n"/>
      <c r="K67" s="142" t="n"/>
      <c r="L67" s="49" t="inlineStr">
        <is>
          <t>令和</t>
        </is>
      </c>
      <c r="X67" s="142" t="n"/>
      <c r="Y67" s="141" t="n"/>
      <c r="BI67" s="142" t="n"/>
      <c r="BJ67" s="2" t="n"/>
      <c r="BK67" s="2" t="n"/>
      <c r="BL67" s="2" t="n"/>
      <c r="BM67" s="2" t="n"/>
      <c r="BN67" s="2" t="n"/>
      <c r="BO67" s="2" t="n"/>
      <c r="BP67" s="141" t="n"/>
      <c r="BV67" s="142" t="n"/>
      <c r="DU67" s="142" t="n"/>
      <c r="DV67" s="2" t="n"/>
      <c r="DW67" s="2" t="n"/>
      <c r="DX67" s="2" t="n"/>
      <c r="DY67" s="2" t="n"/>
      <c r="DZ67" s="2" t="n"/>
      <c r="EA67" s="2" t="n"/>
      <c r="EB67" s="2" t="n"/>
      <c r="EC67" s="2" t="n"/>
    </row>
    <row r="68" ht="6.75" customHeight="1" s="118">
      <c r="A68" s="2" t="n"/>
      <c r="B68" s="2" t="n"/>
      <c r="C68" s="2" t="n"/>
      <c r="D68" s="2" t="n"/>
      <c r="E68" s="141" t="n"/>
      <c r="K68" s="142" t="n"/>
      <c r="L68" s="141" t="n"/>
      <c r="P68" s="19" t="n"/>
      <c r="Q68" s="19" t="n"/>
      <c r="R68" s="19" t="n"/>
      <c r="S68" s="19" t="n"/>
      <c r="T68" s="19" t="n"/>
      <c r="U68" s="19" t="n"/>
      <c r="V68" s="19" t="n"/>
      <c r="W68" s="19" t="n"/>
      <c r="X68" s="37" t="n"/>
      <c r="Y68" s="141" t="n"/>
      <c r="BI68" s="142" t="n"/>
      <c r="BJ68" s="2" t="n"/>
      <c r="BK68" s="2" t="n"/>
      <c r="BL68" s="2" t="n"/>
      <c r="BM68" s="2" t="n"/>
      <c r="BN68" s="2" t="n"/>
      <c r="BO68" s="2" t="n"/>
      <c r="BP68" s="141" t="n"/>
      <c r="BV68" s="142" t="n"/>
      <c r="DU68" s="142" t="n"/>
      <c r="DV68" s="2" t="n"/>
      <c r="DW68" s="2" t="n"/>
      <c r="DX68" s="2" t="n"/>
      <c r="DY68" s="2" t="n"/>
      <c r="DZ68" s="2" t="n"/>
      <c r="EA68" s="2" t="n"/>
      <c r="EB68" s="2" t="n"/>
      <c r="EC68" s="2" t="n"/>
    </row>
    <row r="69" ht="5.25" customHeight="1" s="118">
      <c r="A69" s="2" t="n"/>
      <c r="B69" s="2" t="n"/>
      <c r="C69" s="2" t="n"/>
      <c r="D69" s="2" t="n"/>
      <c r="E69" s="141" t="n"/>
      <c r="K69" s="142" t="n"/>
      <c r="L69" s="144" t="n"/>
      <c r="M69" s="145" t="n"/>
      <c r="N69" s="145" t="n"/>
      <c r="O69" s="145" t="n"/>
      <c r="P69" s="20" t="n"/>
      <c r="Q69" s="20" t="n"/>
      <c r="R69" s="20" t="n"/>
      <c r="S69" s="20" t="n"/>
      <c r="T69" s="20" t="n"/>
      <c r="U69" s="20" t="n"/>
      <c r="V69" s="20" t="n"/>
      <c r="W69" s="20" t="n"/>
      <c r="X69" s="39" t="n"/>
      <c r="Y69" s="144" t="n"/>
      <c r="Z69" s="145" t="n"/>
      <c r="AA69" s="145" t="n"/>
      <c r="AB69" s="145" t="n"/>
      <c r="AC69" s="145" t="n"/>
      <c r="AD69" s="145" t="n"/>
      <c r="AE69" s="145" t="n"/>
      <c r="AF69" s="145" t="n"/>
      <c r="AG69" s="145" t="n"/>
      <c r="AH69" s="145" t="n"/>
      <c r="AI69" s="145" t="n"/>
      <c r="AJ69" s="145" t="n"/>
      <c r="AK69" s="145" t="n"/>
      <c r="AL69" s="145" t="n"/>
      <c r="AM69" s="145" t="n"/>
      <c r="AN69" s="145" t="n"/>
      <c r="AO69" s="145" t="n"/>
      <c r="AP69" s="145" t="n"/>
      <c r="AQ69" s="145" t="n"/>
      <c r="AR69" s="145" t="n"/>
      <c r="AS69" s="145" t="n"/>
      <c r="AT69" s="145" t="n"/>
      <c r="AU69" s="145" t="n"/>
      <c r="AV69" s="145" t="n"/>
      <c r="AW69" s="145" t="n"/>
      <c r="AX69" s="145" t="n"/>
      <c r="AY69" s="145" t="n"/>
      <c r="AZ69" s="145" t="n"/>
      <c r="BA69" s="145" t="n"/>
      <c r="BB69" s="145" t="n"/>
      <c r="BC69" s="145" t="n"/>
      <c r="BD69" s="145" t="n"/>
      <c r="BE69" s="145" t="n"/>
      <c r="BF69" s="145" t="n"/>
      <c r="BG69" s="145" t="n"/>
      <c r="BH69" s="145" t="n"/>
      <c r="BI69" s="146" t="n"/>
      <c r="BJ69" s="2" t="n"/>
      <c r="BK69" s="2" t="n"/>
      <c r="BL69" s="2" t="n"/>
      <c r="BM69" s="2" t="n"/>
      <c r="BN69" s="2" t="n"/>
      <c r="BO69" s="2" t="n"/>
      <c r="BP69" s="141" t="n"/>
      <c r="BV69" s="142" t="n"/>
      <c r="DU69" s="142" t="n"/>
      <c r="DV69" s="2" t="n"/>
      <c r="DW69" s="2" t="n"/>
      <c r="DX69" s="2" t="n"/>
      <c r="DY69" s="2" t="n"/>
      <c r="DZ69" s="2" t="n"/>
      <c r="EA69" s="2" t="n"/>
      <c r="EB69" s="2" t="n"/>
      <c r="EC69" s="2" t="n"/>
    </row>
    <row r="70" ht="6.75" customHeight="1" s="118">
      <c r="A70" s="2" t="n"/>
      <c r="B70" s="2" t="n"/>
      <c r="C70" s="2" t="n"/>
      <c r="D70" s="2" t="n"/>
      <c r="E70" s="141" t="n"/>
      <c r="K70" s="142" t="n"/>
      <c r="L70" s="54" t="inlineStr">
        <is>
          <t>平成</t>
        </is>
      </c>
      <c r="M70" s="138" t="n"/>
      <c r="N70" s="138" t="n"/>
      <c r="O70" s="138" t="n"/>
      <c r="P70" s="18" t="n"/>
      <c r="Q70" s="18" t="n"/>
      <c r="R70" s="18" t="n"/>
      <c r="S70" s="18" t="n"/>
      <c r="T70" s="18" t="n"/>
      <c r="U70" s="18" t="n"/>
      <c r="V70" s="18" t="n"/>
      <c r="W70" s="18" t="n"/>
      <c r="X70" s="35" t="n"/>
      <c r="Y70" s="169">
        <f>計算!$AG$9</f>
        <v/>
      </c>
      <c r="BI70" s="142" t="n"/>
      <c r="BJ70" s="2" t="n"/>
      <c r="BK70" s="2" t="n"/>
      <c r="BL70" s="2" t="n"/>
      <c r="BM70" s="2" t="n"/>
      <c r="BN70" s="2" t="n"/>
      <c r="BO70" s="2" t="n"/>
      <c r="BP70" s="141" t="n"/>
      <c r="BV70" s="142" t="n"/>
      <c r="DU70" s="142" t="n"/>
      <c r="DV70" s="2" t="n"/>
      <c r="DW70" s="2" t="n"/>
      <c r="DX70" s="2" t="n"/>
      <c r="DY70" s="2" t="n"/>
      <c r="DZ70" s="2" t="n"/>
      <c r="EA70" s="2" t="n"/>
      <c r="EB70" s="2" t="n"/>
      <c r="EC70" s="2" t="n"/>
    </row>
    <row r="71" ht="6.75" customHeight="1" s="118">
      <c r="A71" s="2" t="n"/>
      <c r="B71" s="2" t="n"/>
      <c r="C71" s="2" t="n"/>
      <c r="D71" s="2" t="n"/>
      <c r="E71" s="141" t="n"/>
      <c r="K71" s="142" t="n"/>
      <c r="L71" s="141" t="n"/>
      <c r="P71" s="19" t="n"/>
      <c r="Q71" s="19" t="n"/>
      <c r="R71" s="19" t="n"/>
      <c r="S71" s="19" t="n"/>
      <c r="T71" s="19" t="n"/>
      <c r="U71" s="19" t="n"/>
      <c r="V71" s="19" t="n"/>
      <c r="W71" s="19" t="n"/>
      <c r="X71" s="37" t="n"/>
      <c r="Y71" s="141" t="n"/>
      <c r="BI71" s="142" t="n"/>
      <c r="BJ71" s="2" t="n"/>
      <c r="BK71" s="2" t="n"/>
      <c r="BL71" s="2" t="n"/>
      <c r="BM71" s="2" t="n"/>
      <c r="BN71" s="2" t="n"/>
      <c r="BO71" s="2" t="n"/>
      <c r="BP71" s="141" t="n"/>
      <c r="BV71" s="142" t="n"/>
      <c r="DU71" s="142" t="n"/>
      <c r="DV71" s="2" t="n"/>
      <c r="DW71" s="2" t="n"/>
      <c r="DX71" s="2" t="n"/>
      <c r="DY71" s="2" t="n"/>
      <c r="DZ71" s="2" t="n"/>
      <c r="EA71" s="2" t="n"/>
      <c r="EB71" s="2" t="n"/>
      <c r="EC71" s="2" t="n"/>
    </row>
    <row r="72" ht="6.75" customHeight="1" s="118">
      <c r="A72" s="2" t="n"/>
      <c r="B72" s="2" t="n"/>
      <c r="C72" s="2" t="n"/>
      <c r="D72" s="2" t="n"/>
      <c r="E72" s="141" t="n"/>
      <c r="K72" s="142" t="n"/>
      <c r="L72" s="141" t="n"/>
      <c r="P72" s="177">
        <f>計算!$AE$9</f>
        <v/>
      </c>
      <c r="S72" s="52" t="inlineStr">
        <is>
          <t>年</t>
        </is>
      </c>
      <c r="U72" s="177">
        <f>計算!$AF$9</f>
        <v/>
      </c>
      <c r="W72" s="53" t="inlineStr">
        <is>
          <t>月</t>
        </is>
      </c>
      <c r="X72" s="142" t="n"/>
      <c r="Y72" s="141" t="n"/>
      <c r="BI72" s="142" t="n"/>
      <c r="BJ72" s="2" t="n"/>
      <c r="BK72" s="2" t="n"/>
      <c r="BL72" s="2" t="n"/>
      <c r="BM72" s="2" t="n"/>
      <c r="BN72" s="2" t="n"/>
      <c r="BO72" s="2" t="n"/>
      <c r="BP72" s="141" t="n"/>
      <c r="BV72" s="142" t="n"/>
      <c r="DU72" s="142" t="n"/>
      <c r="DV72" s="2" t="n"/>
      <c r="DW72" s="2" t="n"/>
      <c r="DX72" s="2" t="n"/>
      <c r="DY72" s="2" t="n"/>
      <c r="DZ72" s="2" t="n"/>
      <c r="EA72" s="2" t="n"/>
      <c r="EB72" s="2" t="n"/>
      <c r="EC72" s="2" t="n"/>
    </row>
    <row r="73" ht="6.75" customHeight="1" s="118">
      <c r="A73" s="2" t="n"/>
      <c r="B73" s="2" t="n"/>
      <c r="C73" s="2" t="n"/>
      <c r="D73" s="2" t="n"/>
      <c r="E73" s="141" t="n"/>
      <c r="K73" s="142" t="n"/>
      <c r="L73" s="49" t="inlineStr">
        <is>
          <t>令和</t>
        </is>
      </c>
      <c r="X73" s="142" t="n"/>
      <c r="Y73" s="141" t="n"/>
      <c r="BI73" s="142" t="n"/>
      <c r="BJ73" s="2" t="n"/>
      <c r="BK73" s="2" t="n"/>
      <c r="BL73" s="2" t="n"/>
      <c r="BM73" s="2" t="n"/>
      <c r="BN73" s="2" t="n"/>
      <c r="BO73" s="2" t="n"/>
      <c r="BP73" s="141" t="n"/>
      <c r="BV73" s="142" t="n"/>
      <c r="DU73" s="142" t="n"/>
      <c r="DV73" s="2" t="n"/>
      <c r="DW73" s="2" t="n"/>
      <c r="DX73" s="2" t="n"/>
      <c r="DY73" s="2" t="n"/>
      <c r="DZ73" s="2" t="n"/>
      <c r="EA73" s="2" t="n"/>
      <c r="EB73" s="2" t="n"/>
      <c r="EC73" s="2" t="n"/>
    </row>
    <row r="74" ht="6.75" customHeight="1" s="118">
      <c r="A74" s="2" t="n"/>
      <c r="B74" s="2" t="n"/>
      <c r="C74" s="2" t="n"/>
      <c r="D74" s="2" t="n"/>
      <c r="E74" s="141" t="n"/>
      <c r="K74" s="142" t="n"/>
      <c r="L74" s="141" t="n"/>
      <c r="P74" s="19" t="n"/>
      <c r="Q74" s="19" t="n"/>
      <c r="R74" s="19" t="n"/>
      <c r="S74" s="19" t="n"/>
      <c r="T74" s="19" t="n"/>
      <c r="U74" s="19" t="n"/>
      <c r="V74" s="19" t="n"/>
      <c r="W74" s="19" t="n"/>
      <c r="X74" s="37" t="n"/>
      <c r="Y74" s="141" t="n"/>
      <c r="BI74" s="142" t="n"/>
      <c r="BJ74" s="2" t="n"/>
      <c r="BK74" s="2" t="n"/>
      <c r="BL74" s="2" t="n"/>
      <c r="BM74" s="2" t="n"/>
      <c r="BN74" s="2" t="n"/>
      <c r="BO74" s="2" t="n"/>
      <c r="BP74" s="141" t="n"/>
      <c r="BU74" s="43" t="n"/>
      <c r="BV74" s="44" t="n"/>
      <c r="DU74" s="142" t="n"/>
      <c r="DV74" s="2" t="n"/>
      <c r="DW74" s="2" t="n"/>
      <c r="DX74" s="2" t="n"/>
      <c r="DY74" s="2" t="n"/>
      <c r="DZ74" s="2" t="n"/>
      <c r="EA74" s="2" t="n"/>
      <c r="EB74" s="2" t="n"/>
      <c r="EC74" s="2" t="n"/>
    </row>
    <row r="75" ht="4.5" customHeight="1" s="118">
      <c r="A75" s="2" t="n"/>
      <c r="B75" s="2" t="n"/>
      <c r="C75" s="2" t="n"/>
      <c r="D75" s="2" t="n"/>
      <c r="E75" s="141" t="n"/>
      <c r="K75" s="142" t="n"/>
      <c r="L75" s="144" t="n"/>
      <c r="M75" s="145" t="n"/>
      <c r="N75" s="145" t="n"/>
      <c r="O75" s="145" t="n"/>
      <c r="P75" s="20" t="n"/>
      <c r="Q75" s="20" t="n"/>
      <c r="R75" s="20" t="n"/>
      <c r="S75" s="20" t="n"/>
      <c r="T75" s="20" t="n"/>
      <c r="U75" s="20" t="n"/>
      <c r="V75" s="20" t="n"/>
      <c r="W75" s="20" t="n"/>
      <c r="X75" s="39" t="n"/>
      <c r="Y75" s="144" t="n"/>
      <c r="Z75" s="145" t="n"/>
      <c r="AA75" s="145" t="n"/>
      <c r="AB75" s="145" t="n"/>
      <c r="AC75" s="145" t="n"/>
      <c r="AD75" s="145" t="n"/>
      <c r="AE75" s="145" t="n"/>
      <c r="AF75" s="145" t="n"/>
      <c r="AG75" s="145" t="n"/>
      <c r="AH75" s="145" t="n"/>
      <c r="AI75" s="145" t="n"/>
      <c r="AJ75" s="145" t="n"/>
      <c r="AK75" s="145" t="n"/>
      <c r="AL75" s="145" t="n"/>
      <c r="AM75" s="145" t="n"/>
      <c r="AN75" s="145" t="n"/>
      <c r="AO75" s="145" t="n"/>
      <c r="AP75" s="145" t="n"/>
      <c r="AQ75" s="145" t="n"/>
      <c r="AR75" s="145" t="n"/>
      <c r="AS75" s="145" t="n"/>
      <c r="AT75" s="145" t="n"/>
      <c r="AU75" s="145" t="n"/>
      <c r="AV75" s="145" t="n"/>
      <c r="AW75" s="145" t="n"/>
      <c r="AX75" s="145" t="n"/>
      <c r="AY75" s="145" t="n"/>
      <c r="AZ75" s="145" t="n"/>
      <c r="BA75" s="145" t="n"/>
      <c r="BB75" s="145" t="n"/>
      <c r="BC75" s="145" t="n"/>
      <c r="BD75" s="145" t="n"/>
      <c r="BE75" s="145" t="n"/>
      <c r="BF75" s="145" t="n"/>
      <c r="BG75" s="145" t="n"/>
      <c r="BH75" s="145" t="n"/>
      <c r="BI75" s="146" t="n"/>
      <c r="BJ75" s="2" t="n"/>
      <c r="BK75" s="2" t="n"/>
      <c r="BL75" s="2" t="n"/>
      <c r="BM75" s="2" t="n"/>
      <c r="BN75" s="2" t="n"/>
      <c r="BO75" s="2" t="n"/>
      <c r="BP75" s="144" t="n"/>
      <c r="BQ75" s="145" t="n"/>
      <c r="BR75" s="145" t="n"/>
      <c r="BS75" s="145" t="n"/>
      <c r="BT75" s="145" t="n"/>
      <c r="BU75" s="42" t="n"/>
      <c r="BV75" s="45" t="n"/>
      <c r="BW75" s="145" t="n"/>
      <c r="BX75" s="145" t="n"/>
      <c r="BY75" s="145" t="n"/>
      <c r="BZ75" s="145" t="n"/>
      <c r="CA75" s="145" t="n"/>
      <c r="CB75" s="145" t="n"/>
      <c r="CC75" s="145" t="n"/>
      <c r="CD75" s="145" t="n"/>
      <c r="CE75" s="145" t="n"/>
      <c r="CF75" s="145" t="n"/>
      <c r="CG75" s="145" t="n"/>
      <c r="CH75" s="145" t="n"/>
      <c r="CI75" s="145" t="n"/>
      <c r="CJ75" s="145" t="n"/>
      <c r="CK75" s="145" t="n"/>
      <c r="CL75" s="145" t="n"/>
      <c r="CM75" s="145" t="n"/>
      <c r="CN75" s="145" t="n"/>
      <c r="CO75" s="145" t="n"/>
      <c r="CP75" s="145" t="n"/>
      <c r="CQ75" s="145" t="n"/>
      <c r="CR75" s="145" t="n"/>
      <c r="CS75" s="145" t="n"/>
      <c r="CT75" s="145" t="n"/>
      <c r="CU75" s="145" t="n"/>
      <c r="CV75" s="145" t="n"/>
      <c r="CW75" s="145" t="n"/>
      <c r="CX75" s="145" t="n"/>
      <c r="CY75" s="145" t="n"/>
      <c r="CZ75" s="145" t="n"/>
      <c r="DA75" s="145" t="n"/>
      <c r="DB75" s="145" t="n"/>
      <c r="DC75" s="145" t="n"/>
      <c r="DD75" s="145" t="n"/>
      <c r="DE75" s="145" t="n"/>
      <c r="DF75" s="145" t="n"/>
      <c r="DG75" s="145" t="n"/>
      <c r="DH75" s="145" t="n"/>
      <c r="DI75" s="145" t="n"/>
      <c r="DJ75" s="145" t="n"/>
      <c r="DK75" s="145" t="n"/>
      <c r="DL75" s="145" t="n"/>
      <c r="DM75" s="145" t="n"/>
      <c r="DN75" s="145" t="n"/>
      <c r="DO75" s="145" t="n"/>
      <c r="DP75" s="145" t="n"/>
      <c r="DQ75" s="145" t="n"/>
      <c r="DR75" s="145" t="n"/>
      <c r="DS75" s="145" t="n"/>
      <c r="DT75" s="145" t="n"/>
      <c r="DU75" s="146" t="n"/>
      <c r="DV75" s="2" t="n"/>
      <c r="DW75" s="2" t="n"/>
      <c r="DX75" s="2" t="n"/>
      <c r="DY75" s="2" t="n"/>
      <c r="DZ75" s="2" t="n"/>
      <c r="EA75" s="2" t="n"/>
      <c r="EB75" s="2" t="n"/>
      <c r="EC75" s="2" t="n"/>
    </row>
    <row r="76" ht="6.75" customHeight="1" s="118">
      <c r="A76" s="2" t="n"/>
      <c r="B76" s="2" t="n"/>
      <c r="C76" s="2" t="n"/>
      <c r="D76" s="2" t="n"/>
      <c r="E76" s="141" t="n"/>
      <c r="K76" s="142" t="n"/>
      <c r="L76" s="54" t="inlineStr">
        <is>
          <t>平成</t>
        </is>
      </c>
      <c r="M76" s="138" t="n"/>
      <c r="N76" s="138" t="n"/>
      <c r="O76" s="138"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7" t="inlineStr">
        <is>
          <t>備　考</t>
        </is>
      </c>
      <c r="BQ76" s="138" t="n"/>
      <c r="BR76" s="138" t="n"/>
      <c r="BS76" s="138" t="n"/>
      <c r="BT76" s="138" t="n"/>
      <c r="BU76" s="138" t="n"/>
      <c r="BV76" s="139" t="n"/>
      <c r="BW76" s="174">
        <f>計算!$AA$9</f>
        <v/>
      </c>
      <c r="BX76" s="138" t="n"/>
      <c r="BY76" s="138" t="n"/>
      <c r="BZ76" s="138" t="n"/>
      <c r="CA76" s="138" t="n"/>
      <c r="CB76" s="138" t="n"/>
      <c r="CC76" s="138" t="n"/>
      <c r="CD76" s="138" t="n"/>
      <c r="CE76" s="138" t="n"/>
      <c r="CF76" s="138" t="n"/>
      <c r="CG76" s="138" t="n"/>
      <c r="CH76" s="138" t="n"/>
      <c r="CI76" s="138" t="n"/>
      <c r="CJ76" s="138" t="n"/>
      <c r="CK76" s="138" t="n"/>
      <c r="CL76" s="138" t="n"/>
      <c r="CM76" s="138" t="n"/>
      <c r="CN76" s="138" t="n"/>
      <c r="CO76" s="138" t="n"/>
      <c r="CP76" s="138" t="n"/>
      <c r="CQ76" s="138" t="n"/>
      <c r="CR76" s="138" t="n"/>
      <c r="CS76" s="138" t="n"/>
      <c r="CT76" s="138" t="n"/>
      <c r="CU76" s="138" t="n"/>
      <c r="CV76" s="138" t="n"/>
      <c r="CW76" s="138" t="n"/>
      <c r="CX76" s="138" t="n"/>
      <c r="CY76" s="138" t="n"/>
      <c r="CZ76" s="138" t="n"/>
      <c r="DA76" s="138" t="n"/>
      <c r="DB76" s="138" t="n"/>
      <c r="DC76" s="138" t="n"/>
      <c r="DD76" s="138" t="n"/>
      <c r="DE76" s="138" t="n"/>
      <c r="DF76" s="138" t="n"/>
      <c r="DG76" s="138" t="n"/>
      <c r="DH76" s="138" t="n"/>
      <c r="DI76" s="138" t="n"/>
      <c r="DJ76" s="138" t="n"/>
      <c r="DK76" s="138" t="n"/>
      <c r="DL76" s="138" t="n"/>
      <c r="DM76" s="138" t="n"/>
      <c r="DN76" s="138" t="n"/>
      <c r="DO76" s="138" t="n"/>
      <c r="DP76" s="138" t="n"/>
      <c r="DQ76" s="138" t="n"/>
      <c r="DR76" s="138" t="n"/>
      <c r="DS76" s="138" t="n"/>
      <c r="DT76" s="138" t="n"/>
      <c r="DU76" s="139" t="n"/>
      <c r="DV76" s="2" t="n"/>
      <c r="DW76" s="2" t="n"/>
      <c r="DX76" s="2" t="n"/>
      <c r="DY76" s="2" t="n"/>
      <c r="DZ76" s="2" t="n"/>
      <c r="EA76" s="2" t="n"/>
      <c r="EB76" s="2" t="n"/>
      <c r="EC76" s="2" t="n"/>
    </row>
    <row r="77" ht="6.75" customHeight="1" s="118">
      <c r="A77" s="2" t="n"/>
      <c r="B77" s="2" t="n"/>
      <c r="C77" s="2" t="n"/>
      <c r="D77" s="2" t="n"/>
      <c r="E77" s="141" t="n"/>
      <c r="K77" s="142" t="n"/>
      <c r="L77" s="141"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41" t="n"/>
      <c r="BV77" s="142" t="n"/>
      <c r="DU77" s="142" t="n"/>
      <c r="DV77" s="2" t="n"/>
      <c r="DW77" s="2" t="n"/>
      <c r="DX77" s="2" t="n"/>
      <c r="DY77" s="2" t="n"/>
      <c r="DZ77" s="2" t="n"/>
      <c r="EA77" s="2" t="n"/>
      <c r="EB77" s="2" t="n"/>
      <c r="EC77" s="2" t="n"/>
    </row>
    <row r="78" ht="6.75" customHeight="1" s="118">
      <c r="A78" s="2" t="n"/>
      <c r="B78" s="2" t="n"/>
      <c r="C78" s="2" t="n"/>
      <c r="D78" s="2" t="n"/>
      <c r="E78" s="141" t="n"/>
      <c r="K78" s="142" t="n"/>
      <c r="L78" s="141" t="n"/>
      <c r="P78" s="19" t="n"/>
      <c r="Q78" s="19" t="n"/>
      <c r="R78" s="19" t="n"/>
      <c r="S78" s="52" t="inlineStr">
        <is>
          <t>年</t>
        </is>
      </c>
      <c r="U78" s="11" t="n"/>
      <c r="V78" s="11" t="n"/>
      <c r="W78" s="53" t="inlineStr">
        <is>
          <t>月</t>
        </is>
      </c>
      <c r="X78" s="142"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41" t="n"/>
      <c r="BV78" s="142" t="n"/>
      <c r="DU78" s="142" t="n"/>
      <c r="DV78" s="2" t="n"/>
      <c r="DW78" s="2" t="n"/>
      <c r="DX78" s="2" t="n"/>
      <c r="DY78" s="2" t="n"/>
      <c r="DZ78" s="2" t="n"/>
      <c r="EA78" s="2" t="n"/>
      <c r="EB78" s="2" t="n"/>
      <c r="EC78" s="2" t="n"/>
    </row>
    <row r="79" ht="6.75" customHeight="1" s="118">
      <c r="A79" s="2" t="n"/>
      <c r="B79" s="2" t="n"/>
      <c r="C79" s="2" t="n"/>
      <c r="D79" s="2" t="n"/>
      <c r="E79" s="141" t="n"/>
      <c r="K79" s="142" t="n"/>
      <c r="L79" s="49" t="inlineStr">
        <is>
          <t>令和</t>
        </is>
      </c>
      <c r="P79" s="19" t="n"/>
      <c r="Q79" s="19" t="n"/>
      <c r="R79" s="19" t="n"/>
      <c r="U79" s="11" t="n"/>
      <c r="V79" s="11" t="n"/>
      <c r="X79" s="142"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41" t="n"/>
      <c r="BV79" s="142" t="n"/>
      <c r="DU79" s="142" t="n"/>
      <c r="DV79" s="2" t="n"/>
      <c r="DW79" s="2" t="n"/>
      <c r="DX79" s="2" t="n"/>
      <c r="DY79" s="2" t="n"/>
      <c r="DZ79" s="2" t="n"/>
      <c r="EA79" s="2" t="n"/>
      <c r="EB79" s="2" t="n"/>
      <c r="EC79" s="2" t="n"/>
    </row>
    <row r="80" ht="6.75" customHeight="1" s="118">
      <c r="A80" s="2" t="n"/>
      <c r="B80" s="2" t="n"/>
      <c r="C80" s="2" t="n"/>
      <c r="D80" s="2" t="n"/>
      <c r="E80" s="141" t="n"/>
      <c r="K80" s="142" t="n"/>
      <c r="L80" s="141"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41" t="n"/>
      <c r="BV80" s="142" t="n"/>
      <c r="DU80" s="142" t="n"/>
      <c r="DV80" s="2" t="n"/>
      <c r="DW80" s="2" t="n"/>
      <c r="DX80" s="2" t="n"/>
      <c r="DY80" s="2" t="n"/>
      <c r="DZ80" s="2" t="n"/>
      <c r="EA80" s="2" t="n"/>
      <c r="EB80" s="2" t="n"/>
      <c r="EC80" s="2" t="n"/>
    </row>
    <row r="81" ht="3.75" customHeight="1" s="118">
      <c r="A81" s="2" t="n"/>
      <c r="B81" s="2" t="n"/>
      <c r="C81" s="2" t="n"/>
      <c r="D81" s="2" t="n"/>
      <c r="E81" s="141" t="n"/>
      <c r="K81" s="142" t="n"/>
      <c r="L81" s="144" t="n"/>
      <c r="M81" s="145" t="n"/>
      <c r="N81" s="145" t="n"/>
      <c r="O81" s="145"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41" t="n"/>
      <c r="BV81" s="142" t="n"/>
      <c r="DU81" s="142" t="n"/>
      <c r="DV81" s="2" t="n"/>
      <c r="DW81" s="2" t="n"/>
      <c r="DX81" s="2" t="n"/>
      <c r="DY81" s="2" t="n"/>
      <c r="DZ81" s="2" t="n"/>
      <c r="EA81" s="2" t="n"/>
      <c r="EB81" s="2" t="n"/>
      <c r="EC81" s="2" t="n"/>
    </row>
    <row r="82" ht="6.75" customHeight="1" s="118">
      <c r="A82" s="2" t="n"/>
      <c r="B82" s="2" t="n"/>
      <c r="C82" s="2" t="n"/>
      <c r="D82" s="2" t="n"/>
      <c r="E82" s="141" t="n"/>
      <c r="K82" s="142" t="n"/>
      <c r="L82" s="54" t="inlineStr">
        <is>
          <t>平成</t>
        </is>
      </c>
      <c r="M82" s="138" t="n"/>
      <c r="N82" s="138" t="n"/>
      <c r="O82" s="138"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41" t="n"/>
      <c r="BV82" s="142" t="n"/>
      <c r="DU82" s="142" t="n"/>
      <c r="DV82" s="2" t="n"/>
      <c r="DW82" s="2" t="n"/>
      <c r="DX82" s="2" t="n"/>
      <c r="DY82" s="2" t="n"/>
      <c r="DZ82" s="2" t="n"/>
      <c r="EA82" s="2" t="n"/>
      <c r="EB82" s="2" t="n"/>
      <c r="EC82" s="2" t="n"/>
    </row>
    <row r="83" ht="6.75" customHeight="1" s="118">
      <c r="A83" s="2" t="n"/>
      <c r="B83" s="2" t="n"/>
      <c r="C83" s="2" t="n"/>
      <c r="D83" s="2" t="n"/>
      <c r="E83" s="141" t="n"/>
      <c r="K83" s="142" t="n"/>
      <c r="L83" s="141"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41" t="n"/>
      <c r="BV83" s="142" t="n"/>
      <c r="DU83" s="142" t="n"/>
      <c r="DV83" s="2" t="n"/>
      <c r="DW83" s="2" t="n"/>
      <c r="DX83" s="2" t="n"/>
      <c r="DY83" s="2" t="n"/>
      <c r="DZ83" s="2" t="n"/>
      <c r="EA83" s="2" t="n"/>
      <c r="EB83" s="2" t="n"/>
      <c r="EC83" s="2" t="n"/>
    </row>
    <row r="84" ht="6.75" customHeight="1" s="118">
      <c r="A84" s="2" t="n"/>
      <c r="B84" s="2" t="n"/>
      <c r="C84" s="2" t="n"/>
      <c r="D84" s="2" t="n"/>
      <c r="E84" s="141" t="n"/>
      <c r="K84" s="142" t="n"/>
      <c r="L84" s="141" t="n"/>
      <c r="P84" s="19" t="n"/>
      <c r="Q84" s="19" t="n"/>
      <c r="R84" s="19" t="n"/>
      <c r="S84" s="52" t="inlineStr">
        <is>
          <t>年</t>
        </is>
      </c>
      <c r="U84" s="11" t="n"/>
      <c r="V84" s="11" t="n"/>
      <c r="W84" s="53" t="inlineStr">
        <is>
          <t>月</t>
        </is>
      </c>
      <c r="X84" s="142"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41" t="n"/>
      <c r="BV84" s="142" t="n"/>
      <c r="DU84" s="142" t="n"/>
      <c r="DV84" s="2" t="n"/>
      <c r="DW84" s="2" t="n"/>
      <c r="DX84" s="2" t="n"/>
      <c r="DY84" s="2" t="n"/>
      <c r="DZ84" s="2" t="n"/>
      <c r="EA84" s="2" t="n"/>
      <c r="EB84" s="2" t="n"/>
      <c r="EC84" s="2" t="n"/>
    </row>
    <row r="85" ht="6.75" customHeight="1" s="118">
      <c r="A85" s="2" t="n"/>
      <c r="B85" s="2" t="n"/>
      <c r="C85" s="2" t="n"/>
      <c r="D85" s="2" t="n"/>
      <c r="E85" s="141" t="n"/>
      <c r="K85" s="142" t="n"/>
      <c r="L85" s="49" t="inlineStr">
        <is>
          <t>令和</t>
        </is>
      </c>
      <c r="P85" s="19" t="n"/>
      <c r="Q85" s="19" t="n"/>
      <c r="R85" s="19" t="n"/>
      <c r="U85" s="11" t="n"/>
      <c r="V85" s="11" t="n"/>
      <c r="X85" s="142"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41" t="n"/>
      <c r="BV85" s="142" t="n"/>
      <c r="DU85" s="142" t="n"/>
      <c r="DV85" s="2" t="n"/>
      <c r="DW85" s="2" t="n"/>
      <c r="DX85" s="2" t="n"/>
      <c r="DY85" s="2" t="n"/>
      <c r="DZ85" s="2" t="n"/>
      <c r="EA85" s="2" t="n"/>
      <c r="EB85" s="2" t="n"/>
      <c r="EC85" s="2" t="n"/>
    </row>
    <row r="86" ht="6.75" customHeight="1" s="118">
      <c r="A86" s="2" t="n"/>
      <c r="B86" s="2" t="n"/>
      <c r="C86" s="2" t="n"/>
      <c r="D86" s="2" t="n"/>
      <c r="E86" s="141" t="n"/>
      <c r="K86" s="142" t="n"/>
      <c r="L86" s="141"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41" t="n"/>
      <c r="BV86" s="142" t="n"/>
      <c r="DU86" s="142" t="n"/>
      <c r="DV86" s="2" t="n"/>
      <c r="DW86" s="2" t="n"/>
      <c r="DX86" s="2" t="n"/>
      <c r="DY86" s="2" t="n"/>
      <c r="DZ86" s="2" t="n"/>
      <c r="EA86" s="2" t="n"/>
      <c r="EB86" s="2" t="n"/>
      <c r="EC86" s="2" t="n"/>
    </row>
    <row r="87" ht="6.75" customHeight="1" s="118">
      <c r="A87" s="2" t="n"/>
      <c r="B87" s="2" t="n"/>
      <c r="C87" s="2" t="n"/>
      <c r="D87" s="2" t="n"/>
      <c r="E87" s="144" t="n"/>
      <c r="F87" s="145" t="n"/>
      <c r="G87" s="145" t="n"/>
      <c r="H87" s="145" t="n"/>
      <c r="I87" s="145" t="n"/>
      <c r="J87" s="145" t="n"/>
      <c r="K87" s="146" t="n"/>
      <c r="L87" s="144" t="n"/>
      <c r="M87" s="145" t="n"/>
      <c r="N87" s="145" t="n"/>
      <c r="O87" s="145"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4" t="n"/>
      <c r="BQ87" s="145" t="n"/>
      <c r="BR87" s="145" t="n"/>
      <c r="BS87" s="145" t="n"/>
      <c r="BT87" s="145" t="n"/>
      <c r="BU87" s="145" t="n"/>
      <c r="BV87" s="146" t="n"/>
      <c r="BW87" s="145" t="n"/>
      <c r="BX87" s="145" t="n"/>
      <c r="BY87" s="145" t="n"/>
      <c r="BZ87" s="145" t="n"/>
      <c r="CA87" s="145" t="n"/>
      <c r="CB87" s="145" t="n"/>
      <c r="CC87" s="145" t="n"/>
      <c r="CD87" s="145" t="n"/>
      <c r="CE87" s="145" t="n"/>
      <c r="CF87" s="145" t="n"/>
      <c r="CG87" s="145" t="n"/>
      <c r="CH87" s="145" t="n"/>
      <c r="CI87" s="145" t="n"/>
      <c r="CJ87" s="145" t="n"/>
      <c r="CK87" s="145" t="n"/>
      <c r="CL87" s="145" t="n"/>
      <c r="CM87" s="145" t="n"/>
      <c r="CN87" s="145" t="n"/>
      <c r="CO87" s="145" t="n"/>
      <c r="CP87" s="145" t="n"/>
      <c r="CQ87" s="145" t="n"/>
      <c r="CR87" s="145" t="n"/>
      <c r="CS87" s="145" t="n"/>
      <c r="CT87" s="145" t="n"/>
      <c r="CU87" s="145" t="n"/>
      <c r="CV87" s="145" t="n"/>
      <c r="CW87" s="145" t="n"/>
      <c r="CX87" s="145" t="n"/>
      <c r="CY87" s="145" t="n"/>
      <c r="CZ87" s="145" t="n"/>
      <c r="DA87" s="145" t="n"/>
      <c r="DB87" s="145" t="n"/>
      <c r="DC87" s="145" t="n"/>
      <c r="DD87" s="145" t="n"/>
      <c r="DE87" s="145" t="n"/>
      <c r="DF87" s="145" t="n"/>
      <c r="DG87" s="145" t="n"/>
      <c r="DH87" s="145" t="n"/>
      <c r="DI87" s="145" t="n"/>
      <c r="DJ87" s="145" t="n"/>
      <c r="DK87" s="145" t="n"/>
      <c r="DL87" s="145" t="n"/>
      <c r="DM87" s="145" t="n"/>
      <c r="DN87" s="145" t="n"/>
      <c r="DO87" s="145" t="n"/>
      <c r="DP87" s="145" t="n"/>
      <c r="DQ87" s="145" t="n"/>
      <c r="DR87" s="145" t="n"/>
      <c r="DS87" s="145" t="n"/>
      <c r="DT87" s="145" t="n"/>
      <c r="DU87" s="146"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17.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7" t="inlineStr">
        <is>
          <t xml:space="preserve">資 　格  等      </t>
        </is>
      </c>
      <c r="BQ5" s="138" t="n"/>
      <c r="BR5" s="138" t="n"/>
      <c r="BS5" s="138" t="n"/>
      <c r="BT5" s="138" t="n"/>
      <c r="BU5" s="138" t="n"/>
      <c r="BV5" s="139" t="n"/>
      <c r="BW5" s="140" t="inlineStr">
        <is>
          <t>取  得  年  月</t>
        </is>
      </c>
      <c r="BX5" s="138" t="n"/>
      <c r="BY5" s="138" t="n"/>
      <c r="BZ5" s="138" t="n"/>
      <c r="CA5" s="138" t="n"/>
      <c r="CB5" s="138" t="n"/>
      <c r="CC5" s="138" t="n"/>
      <c r="CD5" s="138" t="n"/>
      <c r="CE5" s="138" t="n"/>
      <c r="CF5" s="138" t="n"/>
      <c r="CG5" s="139" t="n"/>
      <c r="CH5" s="140" t="inlineStr">
        <is>
          <t>資       格       等       の       名       称</t>
        </is>
      </c>
      <c r="CI5" s="138" t="n"/>
      <c r="CJ5" s="138" t="n"/>
      <c r="CK5" s="138" t="n"/>
      <c r="CL5" s="138" t="n"/>
      <c r="CM5" s="138" t="n"/>
      <c r="CN5" s="138" t="n"/>
      <c r="CO5" s="138" t="n"/>
      <c r="CP5" s="138" t="n"/>
      <c r="CQ5" s="138" t="n"/>
      <c r="CR5" s="138" t="n"/>
      <c r="CS5" s="138" t="n"/>
      <c r="CT5" s="138" t="n"/>
      <c r="CU5" s="138" t="n"/>
      <c r="CV5" s="138" t="n"/>
      <c r="CW5" s="138" t="n"/>
      <c r="CX5" s="138" t="n"/>
      <c r="CY5" s="138" t="n"/>
      <c r="CZ5" s="138" t="n"/>
      <c r="DA5" s="138" t="n"/>
      <c r="DB5" s="138" t="n"/>
      <c r="DC5" s="138" t="n"/>
      <c r="DD5" s="138" t="n"/>
      <c r="DE5" s="138" t="n"/>
      <c r="DF5" s="138" t="n"/>
      <c r="DG5" s="138" t="n"/>
      <c r="DH5" s="138" t="n"/>
      <c r="DI5" s="138" t="n"/>
      <c r="DJ5" s="138" t="n"/>
      <c r="DK5" s="138" t="n"/>
      <c r="DL5" s="138" t="n"/>
      <c r="DM5" s="138" t="n"/>
      <c r="DN5" s="138" t="n"/>
      <c r="DO5" s="138" t="n"/>
      <c r="DP5" s="138" t="n"/>
      <c r="DQ5" s="138" t="n"/>
      <c r="DR5" s="138" t="n"/>
      <c r="DS5" s="138" t="n"/>
      <c r="DT5" s="138" t="n"/>
      <c r="DU5" s="139"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41" t="n"/>
      <c r="BV6" s="142" t="n"/>
      <c r="BW6" s="141" t="n"/>
      <c r="CG6" s="142" t="n"/>
      <c r="CH6" s="141" t="n"/>
      <c r="DU6" s="142"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41" t="n"/>
      <c r="BV7" s="142" t="n"/>
      <c r="BW7" s="141" t="n"/>
      <c r="CG7" s="142" t="n"/>
      <c r="CH7" s="141" t="n"/>
      <c r="DU7" s="142"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3">
        <f>IF(N(設定!$B$3)=0,"",YEAR(設定!$B$3)-2018)</f>
        <v/>
      </c>
      <c r="AG8" s="95" t="inlineStr">
        <is>
          <t>年</t>
        </is>
      </c>
      <c r="AI8" s="143">
        <f>IF(N(設定!$B$3)=0,"",MONTH(設定!$B$3))</f>
        <v/>
      </c>
      <c r="AL8" s="95" t="inlineStr">
        <is>
          <t>月</t>
        </is>
      </c>
      <c r="AN8" s="143">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41" t="n"/>
      <c r="BV8" s="142" t="n"/>
      <c r="BW8" s="144" t="n"/>
      <c r="BX8" s="145" t="n"/>
      <c r="BY8" s="145" t="n"/>
      <c r="BZ8" s="145" t="n"/>
      <c r="CA8" s="145" t="n"/>
      <c r="CB8" s="145" t="n"/>
      <c r="CC8" s="145" t="n"/>
      <c r="CD8" s="145" t="n"/>
      <c r="CE8" s="145" t="n"/>
      <c r="CF8" s="145" t="n"/>
      <c r="CG8" s="146" t="n"/>
      <c r="CH8" s="144" t="n"/>
      <c r="CI8" s="145" t="n"/>
      <c r="CJ8" s="145" t="n"/>
      <c r="CK8" s="145" t="n"/>
      <c r="CL8" s="145" t="n"/>
      <c r="CM8" s="145" t="n"/>
      <c r="CN8" s="145" t="n"/>
      <c r="CO8" s="145" t="n"/>
      <c r="CP8" s="145" t="n"/>
      <c r="CQ8" s="145" t="n"/>
      <c r="CR8" s="145" t="n"/>
      <c r="CS8" s="145" t="n"/>
      <c r="CT8" s="145" t="n"/>
      <c r="CU8" s="145" t="n"/>
      <c r="CV8" s="145" t="n"/>
      <c r="CW8" s="145" t="n"/>
      <c r="CX8" s="145" t="n"/>
      <c r="CY8" s="145" t="n"/>
      <c r="CZ8" s="145" t="n"/>
      <c r="DA8" s="145" t="n"/>
      <c r="DB8" s="145" t="n"/>
      <c r="DC8" s="145" t="n"/>
      <c r="DD8" s="145" t="n"/>
      <c r="DE8" s="145" t="n"/>
      <c r="DF8" s="145" t="n"/>
      <c r="DG8" s="145" t="n"/>
      <c r="DH8" s="145" t="n"/>
      <c r="DI8" s="145" t="n"/>
      <c r="DJ8" s="145" t="n"/>
      <c r="DK8" s="145" t="n"/>
      <c r="DL8" s="145" t="n"/>
      <c r="DM8" s="145" t="n"/>
      <c r="DN8" s="145" t="n"/>
      <c r="DO8" s="145" t="n"/>
      <c r="DP8" s="145" t="n"/>
      <c r="DQ8" s="145" t="n"/>
      <c r="DR8" s="145" t="n"/>
      <c r="DS8" s="145" t="n"/>
      <c r="DT8" s="145" t="n"/>
      <c r="DU8" s="146"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41" t="n"/>
      <c r="BV9" s="142" t="n"/>
      <c r="BW9" s="147">
        <f>計算!$O$10</f>
        <v/>
      </c>
      <c r="CG9" s="142" t="n"/>
      <c r="CH9" s="148">
        <f>計算!$P$10</f>
        <v/>
      </c>
      <c r="DU9" s="142"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5" t="n"/>
      <c r="AA10" s="145" t="n"/>
      <c r="AB10" s="145" t="n"/>
      <c r="AC10" s="145" t="n"/>
      <c r="AD10" s="145" t="n"/>
      <c r="AE10" s="145" t="n"/>
      <c r="AF10" s="145" t="n"/>
      <c r="AG10" s="145" t="n"/>
      <c r="AH10" s="145" t="n"/>
      <c r="AI10" s="145" t="n"/>
      <c r="AJ10" s="145" t="n"/>
      <c r="AK10" s="145" t="n"/>
      <c r="AL10" s="145" t="n"/>
      <c r="AM10" s="145" t="n"/>
      <c r="AN10" s="145" t="n"/>
      <c r="AO10" s="145" t="n"/>
      <c r="AP10" s="145" t="n"/>
      <c r="AQ10" s="145" t="n"/>
      <c r="AR10" s="145" t="n"/>
      <c r="AS10" s="145" t="n"/>
      <c r="AT10" s="145" t="n"/>
      <c r="AU10" s="12" t="n"/>
      <c r="AV10" s="7" t="n"/>
      <c r="BI10" s="8" t="n"/>
      <c r="BJ10" s="7" t="n"/>
      <c r="BK10" s="2" t="n"/>
      <c r="BL10" s="2" t="n"/>
      <c r="BM10" s="2" t="n"/>
      <c r="BN10" s="2" t="n"/>
      <c r="BO10" s="2" t="n"/>
      <c r="BP10" s="141" t="n"/>
      <c r="BV10" s="142" t="n"/>
      <c r="BW10" s="141" t="n"/>
      <c r="CG10" s="142" t="n"/>
      <c r="DU10" s="142" t="n"/>
      <c r="DV10" s="2" t="n"/>
      <c r="DW10" s="2" t="n"/>
      <c r="DX10" s="2" t="n"/>
      <c r="DY10" s="2" t="n"/>
      <c r="DZ10" s="2" t="n"/>
      <c r="EA10" s="2" t="n"/>
      <c r="EB10" s="2" t="n"/>
      <c r="EC10" s="2" t="n"/>
    </row>
    <row r="11" ht="6.75" customHeight="1" s="118">
      <c r="A11" s="2" t="n"/>
      <c r="B11" s="2" t="n"/>
      <c r="C11" s="2" t="n"/>
      <c r="D11" s="2" t="n"/>
      <c r="E11" s="140" t="inlineStr">
        <is>
          <t>ふ り が な</t>
        </is>
      </c>
      <c r="F11" s="138" t="n"/>
      <c r="G11" s="138" t="n"/>
      <c r="H11" s="138" t="n"/>
      <c r="I11" s="138" t="n"/>
      <c r="J11" s="138" t="n"/>
      <c r="K11" s="139" t="n"/>
      <c r="L11" s="149">
        <f>計算!$C$10</f>
        <v/>
      </c>
      <c r="M11" s="138" t="n"/>
      <c r="N11" s="138" t="n"/>
      <c r="O11" s="138" t="n"/>
      <c r="P11" s="138" t="n"/>
      <c r="Q11" s="138" t="n"/>
      <c r="R11" s="138" t="n"/>
      <c r="S11" s="138" t="n"/>
      <c r="T11" s="138" t="n"/>
      <c r="U11" s="138" t="n"/>
      <c r="V11" s="138" t="n"/>
      <c r="W11" s="138" t="n"/>
      <c r="X11" s="138" t="n"/>
      <c r="Y11" s="138" t="n"/>
      <c r="Z11" s="138" t="n"/>
      <c r="AA11" s="138" t="n"/>
      <c r="AB11" s="138" t="n"/>
      <c r="AC11" s="138" t="n"/>
      <c r="AD11" s="138" t="n"/>
      <c r="AE11" s="138" t="n"/>
      <c r="AF11" s="138" t="n"/>
      <c r="AG11" s="138" t="n"/>
      <c r="AH11" s="138" t="n"/>
      <c r="AI11" s="138" t="n"/>
      <c r="AJ11" s="138" t="n"/>
      <c r="AK11" s="138" t="n"/>
      <c r="AL11" s="138" t="n"/>
      <c r="AM11" s="138" t="n"/>
      <c r="AN11" s="138" t="n"/>
      <c r="AO11" s="138" t="n"/>
      <c r="AP11" s="138" t="n"/>
      <c r="AQ11" s="138" t="n"/>
      <c r="AR11" s="138" t="n"/>
      <c r="AS11" s="138" t="n"/>
      <c r="AT11" s="139"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41" t="n"/>
      <c r="BV11" s="142" t="n"/>
      <c r="BW11" s="141" t="n"/>
      <c r="CG11" s="142" t="n"/>
      <c r="DU11" s="142" t="n"/>
      <c r="DV11" s="2" t="n"/>
      <c r="DW11" s="2" t="n"/>
      <c r="DX11" s="2" t="n"/>
      <c r="DY11" s="2" t="n"/>
      <c r="DZ11" s="2" t="n"/>
      <c r="EA11" s="2" t="n"/>
      <c r="EB11" s="2" t="n"/>
      <c r="EC11" s="2" t="n"/>
    </row>
    <row r="12" ht="6.75" customHeight="1" s="118">
      <c r="A12" s="2" t="n"/>
      <c r="B12" s="2" t="n"/>
      <c r="C12" s="2" t="n"/>
      <c r="D12" s="2" t="n"/>
      <c r="E12" s="141" t="n"/>
      <c r="K12" s="142" t="n"/>
      <c r="AT12" s="142"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41" t="n"/>
      <c r="BV12" s="142" t="n"/>
      <c r="BW12" s="141" t="n"/>
      <c r="CG12" s="142" t="n"/>
      <c r="DU12" s="142" t="n"/>
      <c r="DV12" s="2" t="n"/>
      <c r="DW12" s="2" t="n"/>
      <c r="DX12" s="2" t="n"/>
      <c r="DY12" s="2" t="n"/>
      <c r="DZ12" s="2" t="n"/>
      <c r="EA12" s="2" t="n"/>
      <c r="EB12" s="2" t="n"/>
      <c r="EC12" s="2" t="n"/>
    </row>
    <row r="13" ht="6.75" customHeight="1" s="118">
      <c r="A13" s="2" t="n"/>
      <c r="B13" s="2" t="n"/>
      <c r="C13" s="2" t="n"/>
      <c r="D13" s="2" t="n"/>
      <c r="E13" s="141" t="n"/>
      <c r="K13" s="142" t="n"/>
      <c r="AT13" s="142"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41" t="n"/>
      <c r="BV13" s="142" t="n"/>
      <c r="BW13" s="147">
        <f>計算!$Q$10</f>
        <v/>
      </c>
      <c r="CG13" s="142" t="n"/>
      <c r="CH13" s="148">
        <f>計算!$R$10</f>
        <v/>
      </c>
      <c r="DU13" s="142" t="n"/>
      <c r="DV13" s="2" t="n"/>
      <c r="DW13" s="2" t="n"/>
      <c r="DX13" s="2" t="n"/>
      <c r="DY13" s="2" t="n"/>
      <c r="DZ13" s="2" t="n"/>
      <c r="EA13" s="2" t="n"/>
      <c r="EB13" s="2" t="n"/>
      <c r="EC13" s="2" t="n"/>
    </row>
    <row r="14" ht="6.75" customHeight="1" s="118">
      <c r="A14" s="2" t="n"/>
      <c r="B14" s="2" t="n"/>
      <c r="C14" s="2" t="n"/>
      <c r="D14" s="2" t="n"/>
      <c r="E14" s="144" t="n"/>
      <c r="F14" s="145" t="n"/>
      <c r="G14" s="145" t="n"/>
      <c r="H14" s="145" t="n"/>
      <c r="I14" s="145" t="n"/>
      <c r="J14" s="145" t="n"/>
      <c r="K14" s="146" t="n"/>
      <c r="L14" s="145" t="n"/>
      <c r="M14" s="145" t="n"/>
      <c r="N14" s="145" t="n"/>
      <c r="O14" s="145" t="n"/>
      <c r="P14" s="145" t="n"/>
      <c r="Q14" s="145" t="n"/>
      <c r="R14" s="145" t="n"/>
      <c r="S14" s="145" t="n"/>
      <c r="T14" s="145" t="n"/>
      <c r="U14" s="145" t="n"/>
      <c r="V14" s="145" t="n"/>
      <c r="W14" s="145" t="n"/>
      <c r="X14" s="145" t="n"/>
      <c r="Y14" s="145" t="n"/>
      <c r="Z14" s="145" t="n"/>
      <c r="AA14" s="145" t="n"/>
      <c r="AB14" s="145" t="n"/>
      <c r="AC14" s="145" t="n"/>
      <c r="AD14" s="145" t="n"/>
      <c r="AE14" s="145" t="n"/>
      <c r="AF14" s="145" t="n"/>
      <c r="AG14" s="145" t="n"/>
      <c r="AH14" s="145" t="n"/>
      <c r="AI14" s="145" t="n"/>
      <c r="AJ14" s="145" t="n"/>
      <c r="AK14" s="145" t="n"/>
      <c r="AL14" s="145" t="n"/>
      <c r="AM14" s="145" t="n"/>
      <c r="AN14" s="145" t="n"/>
      <c r="AO14" s="145" t="n"/>
      <c r="AP14" s="145" t="n"/>
      <c r="AQ14" s="145" t="n"/>
      <c r="AR14" s="145" t="n"/>
      <c r="AS14" s="145" t="n"/>
      <c r="AT14" s="146"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41" t="n"/>
      <c r="BV14" s="142" t="n"/>
      <c r="BW14" s="141" t="n"/>
      <c r="CG14" s="142" t="n"/>
      <c r="DU14" s="142" t="n"/>
      <c r="DV14" s="2" t="n"/>
      <c r="DW14" s="2" t="n"/>
      <c r="DX14" s="2" t="n"/>
      <c r="DY14" s="2" t="n"/>
      <c r="DZ14" s="2" t="n"/>
      <c r="EA14" s="2" t="n"/>
      <c r="EB14" s="2" t="n"/>
      <c r="EC14" s="2" t="n"/>
    </row>
    <row r="15" ht="6.75" customHeight="1" s="118">
      <c r="A15" s="2" t="n"/>
      <c r="B15" s="2" t="n"/>
      <c r="C15" s="2" t="n"/>
      <c r="D15" s="2" t="n"/>
      <c r="E15" s="150" t="inlineStr">
        <is>
          <t>名　前</t>
        </is>
      </c>
      <c r="F15" s="138" t="n"/>
      <c r="G15" s="138" t="n"/>
      <c r="H15" s="138" t="n"/>
      <c r="I15" s="138" t="n"/>
      <c r="J15" s="138" t="n"/>
      <c r="K15" s="139" t="n"/>
      <c r="L15" s="151">
        <f>計算!$B$10</f>
        <v/>
      </c>
      <c r="M15" s="138" t="n"/>
      <c r="N15" s="138" t="n"/>
      <c r="O15" s="138" t="n"/>
      <c r="P15" s="138" t="n"/>
      <c r="Q15" s="138" t="n"/>
      <c r="R15" s="138" t="n"/>
      <c r="S15" s="138" t="n"/>
      <c r="T15" s="138" t="n"/>
      <c r="U15" s="138" t="n"/>
      <c r="V15" s="138" t="n"/>
      <c r="W15" s="138" t="n"/>
      <c r="X15" s="138" t="n"/>
      <c r="Y15" s="138" t="n"/>
      <c r="Z15" s="138" t="n"/>
      <c r="AA15" s="138" t="n"/>
      <c r="AB15" s="138" t="n"/>
      <c r="AC15" s="138" t="n"/>
      <c r="AD15" s="138" t="n"/>
      <c r="AE15" s="138" t="n"/>
      <c r="AF15" s="138" t="n"/>
      <c r="AG15" s="138" t="n"/>
      <c r="AH15" s="138" t="n"/>
      <c r="AI15" s="138" t="n"/>
      <c r="AJ15" s="138" t="n"/>
      <c r="AK15" s="138" t="n"/>
      <c r="AL15" s="138" t="n"/>
      <c r="AM15" s="138" t="n"/>
      <c r="AN15" s="138" t="n"/>
      <c r="AO15" s="138" t="n"/>
      <c r="AP15" s="138" t="n"/>
      <c r="AQ15" s="138" t="n"/>
      <c r="AR15" s="138" t="n"/>
      <c r="AS15" s="138" t="n"/>
      <c r="AT15" s="139"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41" t="n"/>
      <c r="BV15" s="142" t="n"/>
      <c r="BW15" s="141" t="n"/>
      <c r="CG15" s="142" t="n"/>
      <c r="DU15" s="142" t="n"/>
      <c r="DV15" s="2" t="n"/>
      <c r="DW15" s="2" t="n"/>
      <c r="DX15" s="2" t="n"/>
      <c r="DY15" s="2" t="n"/>
      <c r="DZ15" s="2" t="n"/>
      <c r="EA15" s="2" t="n"/>
      <c r="EB15" s="2" t="n"/>
      <c r="EC15" s="2" t="n"/>
    </row>
    <row r="16" ht="6.75" customHeight="1" s="118">
      <c r="A16" s="2" t="n"/>
      <c r="B16" s="2" t="n"/>
      <c r="C16" s="2" t="n"/>
      <c r="D16" s="2" t="n"/>
      <c r="E16" s="141" t="n"/>
      <c r="K16" s="142" t="n"/>
      <c r="L16" s="141" t="n"/>
      <c r="AT16" s="142" t="n"/>
      <c r="AU16" s="8" t="n"/>
      <c r="AV16" s="7" t="n"/>
      <c r="AW16" s="2" t="n"/>
      <c r="AX16" s="52" t="inlineStr">
        <is>
          <t>（30×40mm）</t>
        </is>
      </c>
      <c r="BH16" s="2" t="n"/>
      <c r="BI16" s="8" t="n"/>
      <c r="BJ16" s="7" t="n"/>
      <c r="BK16" s="2" t="n"/>
      <c r="BL16" s="2" t="n"/>
      <c r="BM16" s="2" t="n"/>
      <c r="BN16" s="2" t="n"/>
      <c r="BO16" s="2" t="n"/>
      <c r="BP16" s="141" t="n"/>
      <c r="BV16" s="142" t="n"/>
      <c r="BW16" s="141" t="n"/>
      <c r="CG16" s="142" t="n"/>
      <c r="DU16" s="142" t="n"/>
      <c r="DV16" s="2" t="n"/>
      <c r="DW16" s="2" t="n"/>
      <c r="DX16" s="2" t="n"/>
      <c r="DY16" s="2" t="n"/>
      <c r="DZ16" s="2" t="n"/>
      <c r="EA16" s="2" t="n"/>
      <c r="EB16" s="2" t="n"/>
      <c r="EC16" s="2" t="n"/>
    </row>
    <row r="17" ht="6.75" customHeight="1" s="118">
      <c r="A17" s="2" t="n"/>
      <c r="B17" s="2" t="n"/>
      <c r="C17" s="2" t="n"/>
      <c r="D17" s="2" t="n"/>
      <c r="E17" s="141" t="n"/>
      <c r="K17" s="142" t="n"/>
      <c r="L17" s="141" t="n"/>
      <c r="AT17" s="142" t="n"/>
      <c r="AU17" s="8" t="n"/>
      <c r="AV17" s="7" t="n"/>
      <c r="AW17" s="2" t="n"/>
      <c r="BH17" s="2" t="n"/>
      <c r="BI17" s="8" t="n"/>
      <c r="BJ17" s="7" t="n"/>
      <c r="BK17" s="2" t="n"/>
      <c r="BL17" s="2" t="n"/>
      <c r="BM17" s="2" t="n"/>
      <c r="BN17" s="2" t="n"/>
      <c r="BO17" s="2" t="n"/>
      <c r="BP17" s="141" t="n"/>
      <c r="BV17" s="142" t="n"/>
      <c r="BW17" s="147">
        <f>計算!$S$10</f>
        <v/>
      </c>
      <c r="CG17" s="142" t="n"/>
      <c r="CH17" s="148">
        <f>計算!$T$10</f>
        <v/>
      </c>
      <c r="DU17" s="142" t="n"/>
      <c r="DV17" s="2" t="n"/>
      <c r="DW17" s="2" t="n"/>
      <c r="DX17" s="2" t="n"/>
      <c r="DY17" s="2" t="n"/>
      <c r="DZ17" s="2" t="n"/>
      <c r="EA17" s="2" t="n"/>
      <c r="EB17" s="2" t="n"/>
      <c r="EC17" s="2" t="n"/>
    </row>
    <row r="18" ht="6.75" customHeight="1" s="118">
      <c r="A18" s="2" t="n"/>
      <c r="B18" s="2" t="n"/>
      <c r="C18" s="2" t="n"/>
      <c r="D18" s="2" t="n"/>
      <c r="E18" s="141" t="n"/>
      <c r="K18" s="142" t="n"/>
      <c r="L18" s="141" t="n"/>
      <c r="AT18" s="142"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41" t="n"/>
      <c r="BV18" s="142" t="n"/>
      <c r="BW18" s="141" t="n"/>
      <c r="CG18" s="142" t="n"/>
      <c r="DU18" s="142" t="n"/>
      <c r="DV18" s="2" t="n"/>
      <c r="DW18" s="2" t="n"/>
      <c r="DX18" s="2" t="n"/>
      <c r="DY18" s="2" t="n"/>
      <c r="DZ18" s="2" t="n"/>
      <c r="EA18" s="2" t="n"/>
      <c r="EB18" s="2" t="n"/>
      <c r="EC18" s="2" t="n"/>
    </row>
    <row r="19" ht="6.75" customHeight="1" s="118">
      <c r="A19" s="2" t="n"/>
      <c r="B19" s="2" t="n"/>
      <c r="C19" s="2" t="n"/>
      <c r="D19" s="2" t="n"/>
      <c r="E19" s="141" t="n"/>
      <c r="K19" s="142" t="n"/>
      <c r="L19" s="141" t="n"/>
      <c r="AT19" s="142"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41" t="n"/>
      <c r="BV19" s="142" t="n"/>
      <c r="BW19" s="141" t="n"/>
      <c r="CG19" s="142" t="n"/>
      <c r="DU19" s="142" t="n"/>
      <c r="DV19" s="2" t="n"/>
      <c r="DW19" s="2" t="n"/>
      <c r="DX19" s="2" t="n"/>
      <c r="DY19" s="2" t="n"/>
      <c r="DZ19" s="2" t="n"/>
      <c r="EA19" s="2" t="n"/>
      <c r="EB19" s="2" t="n"/>
      <c r="EC19" s="2" t="n"/>
    </row>
    <row r="20" ht="4.5" customHeight="1" s="118">
      <c r="A20" s="2" t="n"/>
      <c r="B20" s="2" t="n"/>
      <c r="C20" s="2" t="n"/>
      <c r="D20" s="2" t="n"/>
      <c r="E20" s="144" t="n"/>
      <c r="F20" s="145" t="n"/>
      <c r="G20" s="145" t="n"/>
      <c r="H20" s="145" t="n"/>
      <c r="I20" s="145" t="n"/>
      <c r="J20" s="145" t="n"/>
      <c r="K20" s="146" t="n"/>
      <c r="L20" s="144" t="n"/>
      <c r="M20" s="145" t="n"/>
      <c r="N20" s="145" t="n"/>
      <c r="O20" s="145" t="n"/>
      <c r="P20" s="145" t="n"/>
      <c r="Q20" s="145" t="n"/>
      <c r="R20" s="145" t="n"/>
      <c r="S20" s="145" t="n"/>
      <c r="T20" s="145" t="n"/>
      <c r="U20" s="145" t="n"/>
      <c r="V20" s="145" t="n"/>
      <c r="W20" s="145" t="n"/>
      <c r="X20" s="145" t="n"/>
      <c r="Y20" s="145" t="n"/>
      <c r="Z20" s="145" t="n"/>
      <c r="AA20" s="145" t="n"/>
      <c r="AB20" s="145" t="n"/>
      <c r="AC20" s="145" t="n"/>
      <c r="AD20" s="145" t="n"/>
      <c r="AE20" s="145" t="n"/>
      <c r="AF20" s="145" t="n"/>
      <c r="AG20" s="145" t="n"/>
      <c r="AH20" s="145" t="n"/>
      <c r="AI20" s="145" t="n"/>
      <c r="AJ20" s="145" t="n"/>
      <c r="AK20" s="145" t="n"/>
      <c r="AL20" s="145" t="n"/>
      <c r="AM20" s="145" t="n"/>
      <c r="AN20" s="145" t="n"/>
      <c r="AO20" s="145" t="n"/>
      <c r="AP20" s="145" t="n"/>
      <c r="AQ20" s="145" t="n"/>
      <c r="AR20" s="145" t="n"/>
      <c r="AS20" s="145" t="n"/>
      <c r="AT20" s="146"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41" t="n"/>
      <c r="BV20" s="142" t="n"/>
      <c r="BW20" s="141" t="n"/>
      <c r="CG20" s="142" t="n"/>
      <c r="DU20" s="142" t="n"/>
      <c r="DV20" s="2" t="n"/>
      <c r="DW20" s="2" t="n"/>
      <c r="DX20" s="2" t="n"/>
      <c r="DY20" s="2" t="n"/>
      <c r="DZ20" s="2" t="n"/>
      <c r="EA20" s="2" t="n"/>
      <c r="EB20" s="2" t="n"/>
      <c r="EC20" s="2" t="n"/>
    </row>
    <row r="21" ht="6.75" customHeight="1" s="118">
      <c r="A21" s="2" t="n"/>
      <c r="B21" s="2" t="n"/>
      <c r="C21" s="2" t="n"/>
      <c r="D21" s="2" t="n"/>
      <c r="E21" s="150" t="inlineStr">
        <is>
          <t>生年月日</t>
        </is>
      </c>
      <c r="F21" s="138" t="n"/>
      <c r="G21" s="138" t="n"/>
      <c r="H21" s="138" t="n"/>
      <c r="I21" s="138" t="n"/>
      <c r="J21" s="138" t="n"/>
      <c r="K21" s="139" t="n"/>
      <c r="L21" s="152" t="inlineStr">
        <is>
          <t>昭和 ・ 平成</t>
        </is>
      </c>
      <c r="M21" s="138" t="n"/>
      <c r="N21" s="138" t="n"/>
      <c r="O21" s="138" t="n"/>
      <c r="P21" s="138" t="n"/>
      <c r="Q21" s="138" t="n"/>
      <c r="R21" s="138" t="n"/>
      <c r="S21" s="138" t="n"/>
      <c r="T21" s="138" t="n"/>
      <c r="U21" s="138" t="n"/>
      <c r="V21" s="153">
        <f>計算!$D$10</f>
        <v/>
      </c>
      <c r="W21" s="138" t="n"/>
      <c r="X21" s="154" t="inlineStr">
        <is>
          <t>年</t>
        </is>
      </c>
      <c r="Y21" s="138" t="n"/>
      <c r="Z21" s="153">
        <f>計算!$E$10</f>
        <v/>
      </c>
      <c r="AA21" s="138" t="n"/>
      <c r="AB21" s="138" t="n"/>
      <c r="AC21" s="154" t="inlineStr">
        <is>
          <t>月</t>
        </is>
      </c>
      <c r="AD21" s="138" t="n"/>
      <c r="AE21" s="153">
        <f>計算!$F$10</f>
        <v/>
      </c>
      <c r="AF21" s="138" t="n"/>
      <c r="AG21" s="138" t="n"/>
      <c r="AH21" s="154" t="inlineStr">
        <is>
          <t>日　生 （満</t>
        </is>
      </c>
      <c r="AI21" s="138" t="n"/>
      <c r="AJ21" s="138" t="n"/>
      <c r="AK21" s="138" t="n"/>
      <c r="AL21" s="138" t="n"/>
      <c r="AM21" s="138" t="n"/>
      <c r="AN21" s="138" t="n"/>
      <c r="AO21" s="138" t="n"/>
      <c r="AP21" s="155">
        <f>計算!$G$10</f>
        <v/>
      </c>
      <c r="AQ21" s="138" t="n"/>
      <c r="AR21" s="156" t="inlineStr">
        <is>
          <t>歳）</t>
        </is>
      </c>
      <c r="AS21" s="138" t="n"/>
      <c r="AT21" s="139"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41" t="n"/>
      <c r="BV21" s="142" t="n"/>
      <c r="BW21" s="147">
        <f>計算!$U$10</f>
        <v/>
      </c>
      <c r="CG21" s="142" t="n"/>
      <c r="CH21" s="148">
        <f>計算!$V$10</f>
        <v/>
      </c>
      <c r="DU21" s="142" t="n"/>
      <c r="DV21" s="2" t="n"/>
      <c r="DW21" s="2" t="n"/>
      <c r="DX21" s="2" t="n"/>
      <c r="DY21" s="2" t="n"/>
      <c r="DZ21" s="2" t="n"/>
      <c r="EA21" s="2" t="n"/>
      <c r="EB21" s="2" t="n"/>
      <c r="EC21" s="2" t="n"/>
    </row>
    <row r="22" ht="6.75" customHeight="1" s="118">
      <c r="A22" s="2" t="n"/>
      <c r="B22" s="2" t="n"/>
      <c r="C22" s="2" t="n"/>
      <c r="D22" s="2" t="n"/>
      <c r="E22" s="141" t="n"/>
      <c r="K22" s="142" t="n"/>
      <c r="L22" s="141" t="n"/>
      <c r="AT22" s="142"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41" t="n"/>
      <c r="BV22" s="142" t="n"/>
      <c r="BW22" s="141" t="n"/>
      <c r="CG22" s="142" t="n"/>
      <c r="DU22" s="142" t="n"/>
      <c r="DV22" s="2" t="n"/>
      <c r="DW22" s="2" t="n"/>
      <c r="DX22" s="2" t="n"/>
      <c r="DY22" s="2" t="n"/>
      <c r="DZ22" s="2" t="n"/>
      <c r="EA22" s="2" t="n"/>
      <c r="EB22" s="2" t="n"/>
      <c r="EC22" s="2" t="n"/>
    </row>
    <row r="23" ht="6.75" customHeight="1" s="118">
      <c r="A23" s="2" t="n"/>
      <c r="B23" s="2" t="n"/>
      <c r="C23" s="2" t="n"/>
      <c r="D23" s="2" t="n"/>
      <c r="E23" s="141" t="n"/>
      <c r="K23" s="142" t="n"/>
      <c r="L23" s="141" t="n"/>
      <c r="AT23" s="142"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41" t="n"/>
      <c r="BV23" s="142" t="n"/>
      <c r="BW23" s="141" t="n"/>
      <c r="CG23" s="142" t="n"/>
      <c r="DU23" s="142" t="n"/>
      <c r="DV23" s="2" t="n"/>
      <c r="DW23" s="2" t="n"/>
      <c r="DX23" s="2" t="n"/>
      <c r="DY23" s="2" t="n"/>
      <c r="DZ23" s="2" t="n"/>
      <c r="EA23" s="2" t="n"/>
      <c r="EB23" s="2" t="n"/>
      <c r="EC23" s="2" t="n"/>
    </row>
    <row r="24" ht="3.75" customHeight="1" s="118">
      <c r="A24" s="2" t="n"/>
      <c r="B24" s="2" t="n"/>
      <c r="C24" s="2" t="n"/>
      <c r="D24" s="2" t="n"/>
      <c r="E24" s="144" t="n"/>
      <c r="F24" s="145" t="n"/>
      <c r="G24" s="145" t="n"/>
      <c r="H24" s="145" t="n"/>
      <c r="I24" s="145" t="n"/>
      <c r="J24" s="145" t="n"/>
      <c r="K24" s="146" t="n"/>
      <c r="L24" s="144" t="n"/>
      <c r="M24" s="145" t="n"/>
      <c r="N24" s="145" t="n"/>
      <c r="O24" s="145" t="n"/>
      <c r="P24" s="145" t="n"/>
      <c r="Q24" s="145" t="n"/>
      <c r="R24" s="145" t="n"/>
      <c r="S24" s="145" t="n"/>
      <c r="T24" s="145" t="n"/>
      <c r="U24" s="145" t="n"/>
      <c r="X24" s="145" t="n"/>
      <c r="Y24" s="145" t="n"/>
      <c r="AC24" s="145" t="n"/>
      <c r="AD24" s="145" t="n"/>
      <c r="AH24" s="145" t="n"/>
      <c r="AI24" s="145" t="n"/>
      <c r="AJ24" s="145" t="n"/>
      <c r="AK24" s="145" t="n"/>
      <c r="AL24" s="145" t="n"/>
      <c r="AM24" s="145" t="n"/>
      <c r="AN24" s="145" t="n"/>
      <c r="AO24" s="145" t="n"/>
      <c r="AP24" s="145" t="n"/>
      <c r="AQ24" s="145" t="n"/>
      <c r="AR24" s="145" t="n"/>
      <c r="AS24" s="145" t="n"/>
      <c r="AT24" s="146"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41" t="n"/>
      <c r="BV24" s="142" t="n"/>
      <c r="BW24" s="141" t="n"/>
      <c r="CG24" s="142" t="n"/>
      <c r="DU24" s="142" t="n"/>
      <c r="DV24" s="2" t="n"/>
      <c r="DW24" s="2" t="n"/>
      <c r="DX24" s="2" t="n"/>
      <c r="DY24" s="2" t="n"/>
      <c r="DZ24" s="2" t="n"/>
      <c r="EA24" s="2" t="n"/>
      <c r="EB24" s="2" t="n"/>
      <c r="EC24" s="2" t="n"/>
    </row>
    <row r="25" ht="6.75" customHeight="1" s="118">
      <c r="A25" s="2" t="n"/>
      <c r="B25" s="2" t="n"/>
      <c r="C25" s="2" t="n"/>
      <c r="D25" s="2" t="n"/>
      <c r="E25" s="157" t="inlineStr">
        <is>
          <t>ふ り が な</t>
        </is>
      </c>
      <c r="F25" s="138" t="n"/>
      <c r="G25" s="138" t="n"/>
      <c r="H25" s="138" t="n"/>
      <c r="I25" s="138" t="n"/>
      <c r="J25" s="138" t="n"/>
      <c r="K25" s="139" t="n"/>
      <c r="L25" s="158">
        <f>計算!$J$10</f>
        <v/>
      </c>
      <c r="M25" s="138" t="n"/>
      <c r="N25" s="138" t="n"/>
      <c r="O25" s="138" t="n"/>
      <c r="P25" s="138" t="n"/>
      <c r="Q25" s="138" t="n"/>
      <c r="R25" s="138" t="n"/>
      <c r="S25" s="138" t="n"/>
      <c r="T25" s="138" t="n"/>
      <c r="U25" s="138" t="n"/>
      <c r="V25" s="138" t="n"/>
      <c r="W25" s="138" t="n"/>
      <c r="X25" s="138" t="n"/>
      <c r="Y25" s="138" t="n"/>
      <c r="Z25" s="138" t="n"/>
      <c r="AA25" s="138" t="n"/>
      <c r="AB25" s="138" t="n"/>
      <c r="AC25" s="138" t="n"/>
      <c r="AD25" s="138" t="n"/>
      <c r="AE25" s="138" t="n"/>
      <c r="AF25" s="138" t="n"/>
      <c r="AG25" s="138" t="n"/>
      <c r="AH25" s="138" t="n"/>
      <c r="AI25" s="138" t="n"/>
      <c r="AJ25" s="138" t="n"/>
      <c r="AK25" s="138" t="n"/>
      <c r="AL25" s="138" t="n"/>
      <c r="AM25" s="138" t="n"/>
      <c r="AN25" s="138" t="n"/>
      <c r="AO25" s="138" t="n"/>
      <c r="AP25" s="138" t="n"/>
      <c r="AQ25" s="138" t="n"/>
      <c r="AR25" s="138" t="n"/>
      <c r="AS25" s="138" t="n"/>
      <c r="AT25" s="138" t="n"/>
      <c r="AU25" s="138" t="n"/>
      <c r="AV25" s="138" t="n"/>
      <c r="AW25" s="138" t="n"/>
      <c r="AX25" s="138" t="n"/>
      <c r="AY25" s="138" t="n"/>
      <c r="AZ25" s="138" t="n"/>
      <c r="BA25" s="138" t="n"/>
      <c r="BB25" s="138" t="n"/>
      <c r="BC25" s="138" t="n"/>
      <c r="BD25" s="138" t="n"/>
      <c r="BE25" s="138" t="n"/>
      <c r="BF25" s="138" t="n"/>
      <c r="BG25" s="138" t="n"/>
      <c r="BH25" s="138" t="n"/>
      <c r="BI25" s="139" t="n"/>
      <c r="BJ25" s="2" t="n"/>
      <c r="BK25" s="2" t="n"/>
      <c r="BL25" s="2" t="n"/>
      <c r="BM25" s="2" t="n"/>
      <c r="BN25" s="2" t="n"/>
      <c r="BO25" s="2" t="n"/>
      <c r="BP25" s="141" t="n"/>
      <c r="BV25" s="142" t="n"/>
      <c r="BW25" s="159">
        <f>計算!$W$10</f>
        <v/>
      </c>
      <c r="CG25" s="142" t="n"/>
      <c r="CH25" s="148">
        <f>計算!$X$10</f>
        <v/>
      </c>
      <c r="DU25" s="142" t="n"/>
      <c r="DV25" s="2" t="n"/>
      <c r="DW25" s="2" t="n"/>
      <c r="DX25" s="2" t="n"/>
      <c r="DY25" s="2" t="n"/>
      <c r="DZ25" s="2" t="n"/>
      <c r="EA25" s="2" t="n"/>
      <c r="EB25" s="2" t="n"/>
      <c r="EC25" s="2" t="n"/>
    </row>
    <row r="26" ht="6.75" customHeight="1" s="118">
      <c r="A26" s="2" t="n"/>
      <c r="B26" s="2" t="n"/>
      <c r="C26" s="2" t="n"/>
      <c r="D26" s="2" t="n"/>
      <c r="E26" s="141" t="n"/>
      <c r="K26" s="142" t="n"/>
      <c r="BI26" s="142" t="n"/>
      <c r="BJ26" s="2" t="n"/>
      <c r="BK26" s="2" t="n"/>
      <c r="BL26" s="2" t="n"/>
      <c r="BM26" s="2" t="n"/>
      <c r="BN26" s="2" t="n"/>
      <c r="BO26" s="2" t="n"/>
      <c r="BP26" s="141" t="n"/>
      <c r="BV26" s="142" t="n"/>
      <c r="BW26" s="141" t="n"/>
      <c r="CG26" s="142" t="n"/>
      <c r="DU26" s="142" t="n"/>
      <c r="DV26" s="2" t="n"/>
      <c r="DW26" s="2" t="n"/>
      <c r="DX26" s="2" t="n"/>
      <c r="DY26" s="2" t="n"/>
      <c r="DZ26" s="2" t="n"/>
      <c r="EA26" s="2" t="n"/>
      <c r="EB26" s="2" t="n"/>
      <c r="EC26" s="2" t="n"/>
    </row>
    <row r="27" ht="6.75" customHeight="1" s="118">
      <c r="A27" s="2" t="n"/>
      <c r="B27" s="2" t="n"/>
      <c r="C27" s="2" t="n"/>
      <c r="D27" s="2" t="n"/>
      <c r="E27" s="160" t="n"/>
      <c r="F27" s="161" t="n"/>
      <c r="G27" s="161" t="n"/>
      <c r="H27" s="161" t="n"/>
      <c r="I27" s="161" t="n"/>
      <c r="J27" s="161" t="n"/>
      <c r="K27" s="162" t="n"/>
      <c r="L27" s="161" t="n"/>
      <c r="M27" s="161" t="n"/>
      <c r="N27" s="161" t="n"/>
      <c r="O27" s="161" t="n"/>
      <c r="P27" s="161" t="n"/>
      <c r="Q27" s="161" t="n"/>
      <c r="R27" s="161" t="n"/>
      <c r="S27" s="161" t="n"/>
      <c r="T27" s="161" t="n"/>
      <c r="U27" s="161" t="n"/>
      <c r="V27" s="161" t="n"/>
      <c r="W27" s="161" t="n"/>
      <c r="X27" s="161" t="n"/>
      <c r="Y27" s="161" t="n"/>
      <c r="Z27" s="161" t="n"/>
      <c r="AA27" s="161" t="n"/>
      <c r="AB27" s="161" t="n"/>
      <c r="AC27" s="161" t="n"/>
      <c r="AD27" s="161" t="n"/>
      <c r="AE27" s="161" t="n"/>
      <c r="AF27" s="161" t="n"/>
      <c r="AG27" s="161" t="n"/>
      <c r="AH27" s="161" t="n"/>
      <c r="AI27" s="161" t="n"/>
      <c r="AJ27" s="161" t="n"/>
      <c r="AK27" s="161" t="n"/>
      <c r="AL27" s="161" t="n"/>
      <c r="AM27" s="161" t="n"/>
      <c r="AN27" s="161" t="n"/>
      <c r="AO27" s="161" t="n"/>
      <c r="AP27" s="161" t="n"/>
      <c r="AQ27" s="161" t="n"/>
      <c r="AR27" s="161" t="n"/>
      <c r="AS27" s="161" t="n"/>
      <c r="AT27" s="161" t="n"/>
      <c r="AU27" s="161" t="n"/>
      <c r="AV27" s="161" t="n"/>
      <c r="AW27" s="161" t="n"/>
      <c r="AX27" s="161" t="n"/>
      <c r="AY27" s="161" t="n"/>
      <c r="AZ27" s="161" t="n"/>
      <c r="BA27" s="161" t="n"/>
      <c r="BB27" s="161" t="n"/>
      <c r="BC27" s="161" t="n"/>
      <c r="BD27" s="161" t="n"/>
      <c r="BE27" s="161" t="n"/>
      <c r="BF27" s="161" t="n"/>
      <c r="BG27" s="161" t="n"/>
      <c r="BH27" s="161" t="n"/>
      <c r="BI27" s="162" t="n"/>
      <c r="BJ27" s="2" t="n"/>
      <c r="BK27" s="2" t="n"/>
      <c r="BL27" s="2" t="n"/>
      <c r="BM27" s="2" t="n"/>
      <c r="BN27" s="2" t="n"/>
      <c r="BO27" s="2" t="n"/>
      <c r="BP27" s="141" t="n"/>
      <c r="BV27" s="142" t="n"/>
      <c r="BW27" s="141" t="n"/>
      <c r="CG27" s="142" t="n"/>
      <c r="DU27" s="142" t="n"/>
      <c r="DV27" s="2" t="n"/>
      <c r="DW27" s="2" t="n"/>
      <c r="DX27" s="2" t="n"/>
      <c r="DY27" s="2" t="n"/>
      <c r="DZ27" s="2" t="n"/>
      <c r="EA27" s="2" t="n"/>
      <c r="EB27" s="2" t="n"/>
      <c r="EC27" s="2" t="n"/>
    </row>
    <row r="28" ht="6.75" customHeight="1" s="118">
      <c r="A28" s="2" t="n"/>
      <c r="B28" s="2" t="n"/>
      <c r="C28" s="2" t="n"/>
      <c r="D28" s="2" t="n"/>
      <c r="E28" s="163" t="inlineStr">
        <is>
          <t>現住所</t>
        </is>
      </c>
      <c r="F28" s="164" t="n"/>
      <c r="G28" s="164" t="n"/>
      <c r="H28" s="164" t="n"/>
      <c r="I28" s="164" t="n"/>
      <c r="J28" s="164" t="n"/>
      <c r="K28" s="165" t="n"/>
      <c r="L28" s="107" t="inlineStr">
        <is>
          <t>〒</t>
        </is>
      </c>
      <c r="M28" s="164" t="n"/>
      <c r="N28" s="164" t="n"/>
      <c r="O28" s="164" t="n"/>
      <c r="P28" s="166">
        <f>計算!$H$10</f>
        <v/>
      </c>
      <c r="Q28" s="164" t="n"/>
      <c r="R28" s="164" t="n"/>
      <c r="S28" s="164" t="n"/>
      <c r="T28" s="164" t="n"/>
      <c r="U28" s="164" t="n"/>
      <c r="V28" s="164" t="n"/>
      <c r="W28" s="164" t="n"/>
      <c r="X28" s="164" t="n"/>
      <c r="Y28" s="164" t="n"/>
      <c r="Z28" s="164" t="n"/>
      <c r="AA28" s="164" t="n"/>
      <c r="AB28" s="164" t="n"/>
      <c r="AC28" s="164" t="n"/>
      <c r="AD28" s="164" t="n"/>
      <c r="AE28" s="164" t="n"/>
      <c r="AF28" s="164" t="n"/>
      <c r="AG28" s="164" t="n"/>
      <c r="AH28" s="164" t="n"/>
      <c r="AI28" s="164" t="n"/>
      <c r="AJ28" s="164"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41" t="n"/>
      <c r="BV28" s="142" t="n"/>
      <c r="BW28" s="141" t="n"/>
      <c r="CG28" s="142" t="n"/>
      <c r="DU28" s="142" t="n"/>
      <c r="DV28" s="2" t="n"/>
      <c r="DW28" s="2" t="n"/>
      <c r="DX28" s="2" t="n"/>
      <c r="DY28" s="2" t="n"/>
      <c r="DZ28" s="2" t="n"/>
      <c r="EA28" s="2" t="n"/>
      <c r="EB28" s="2" t="n"/>
      <c r="EC28" s="2" t="n"/>
    </row>
    <row r="29" ht="4.5" customHeight="1" s="118">
      <c r="A29" s="2" t="n"/>
      <c r="B29" s="2" t="n"/>
      <c r="C29" s="2" t="n"/>
      <c r="D29" s="2" t="n"/>
      <c r="E29" s="141" t="n"/>
      <c r="K29" s="142" t="n"/>
      <c r="L29" s="141"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4" t="n"/>
      <c r="BQ29" s="145" t="n"/>
      <c r="BR29" s="145" t="n"/>
      <c r="BS29" s="145" t="n"/>
      <c r="BT29" s="145" t="n"/>
      <c r="BU29" s="145" t="n"/>
      <c r="BV29" s="146" t="n"/>
      <c r="BW29" s="144" t="n"/>
      <c r="BX29" s="145" t="n"/>
      <c r="BY29" s="145" t="n"/>
      <c r="BZ29" s="145" t="n"/>
      <c r="CA29" s="145" t="n"/>
      <c r="CB29" s="145" t="n"/>
      <c r="CC29" s="145" t="n"/>
      <c r="CD29" s="145" t="n"/>
      <c r="CE29" s="145" t="n"/>
      <c r="CF29" s="145" t="n"/>
      <c r="CG29" s="146" t="n"/>
      <c r="DU29" s="142" t="n"/>
      <c r="DV29" s="2" t="n"/>
      <c r="DW29" s="2" t="n"/>
      <c r="DX29" s="2" t="n"/>
      <c r="DY29" s="2" t="n"/>
      <c r="DZ29" s="2" t="n"/>
      <c r="EA29" s="2" t="n"/>
      <c r="EB29" s="2" t="n"/>
      <c r="EC29" s="2" t="n"/>
    </row>
    <row r="30" ht="6.75" customHeight="1" s="118">
      <c r="A30" s="2" t="n"/>
      <c r="B30" s="2" t="n"/>
      <c r="C30" s="2" t="n"/>
      <c r="D30" s="2" t="n"/>
      <c r="E30" s="141" t="n"/>
      <c r="K30" s="142" t="n"/>
      <c r="L30" s="141"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7" t="inlineStr">
        <is>
          <t>校内外の諸活動</t>
        </is>
      </c>
      <c r="BQ30" s="138" t="n"/>
      <c r="BR30" s="138" t="n"/>
      <c r="BS30" s="138" t="n"/>
      <c r="BT30" s="138" t="n"/>
      <c r="BU30" s="138" t="n"/>
      <c r="BV30" s="139" t="n"/>
      <c r="BW30" s="168">
        <f>計算!$Y$10</f>
        <v/>
      </c>
      <c r="BX30" s="138" t="n"/>
      <c r="BY30" s="138" t="n"/>
      <c r="BZ30" s="138" t="n"/>
      <c r="CA30" s="138" t="n"/>
      <c r="CB30" s="138" t="n"/>
      <c r="CC30" s="138" t="n"/>
      <c r="CD30" s="138" t="n"/>
      <c r="CE30" s="138" t="n"/>
      <c r="CF30" s="138" t="n"/>
      <c r="CG30" s="138" t="n"/>
      <c r="CH30" s="138" t="n"/>
      <c r="CI30" s="138" t="n"/>
      <c r="CJ30" s="138" t="n"/>
      <c r="CK30" s="138" t="n"/>
      <c r="CL30" s="138" t="n"/>
      <c r="CM30" s="138" t="n"/>
      <c r="CN30" s="138" t="n"/>
      <c r="CO30" s="138" t="n"/>
      <c r="CP30" s="138" t="n"/>
      <c r="CQ30" s="138" t="n"/>
      <c r="CR30" s="138" t="n"/>
      <c r="CS30" s="138" t="n"/>
      <c r="CT30" s="138" t="n"/>
      <c r="CU30" s="138" t="n"/>
      <c r="CV30" s="138" t="n"/>
      <c r="CW30" s="138" t="n"/>
      <c r="CX30" s="138" t="n"/>
      <c r="CY30" s="138" t="n"/>
      <c r="CZ30" s="138" t="n"/>
      <c r="DA30" s="138" t="n"/>
      <c r="DB30" s="138" t="n"/>
      <c r="DC30" s="138" t="n"/>
      <c r="DD30" s="138" t="n"/>
      <c r="DE30" s="138" t="n"/>
      <c r="DF30" s="138" t="n"/>
      <c r="DG30" s="138" t="n"/>
      <c r="DH30" s="138" t="n"/>
      <c r="DI30" s="138" t="n"/>
      <c r="DJ30" s="138" t="n"/>
      <c r="DK30" s="138" t="n"/>
      <c r="DL30" s="138" t="n"/>
      <c r="DM30" s="138" t="n"/>
      <c r="DN30" s="138" t="n"/>
      <c r="DO30" s="138" t="n"/>
      <c r="DP30" s="138" t="n"/>
      <c r="DQ30" s="138" t="n"/>
      <c r="DR30" s="138" t="n"/>
      <c r="DS30" s="138" t="n"/>
      <c r="DT30" s="138" t="n"/>
      <c r="DU30" s="139" t="n"/>
      <c r="DV30" s="7" t="n"/>
      <c r="DW30" s="2" t="n"/>
      <c r="DX30" s="2" t="n"/>
      <c r="DY30" s="2" t="n"/>
      <c r="DZ30" s="2" t="n"/>
      <c r="EA30" s="2" t="n"/>
      <c r="EB30" s="2" t="n"/>
      <c r="EC30" s="2" t="n"/>
    </row>
    <row r="31" ht="6.75" customHeight="1" s="118">
      <c r="A31" s="2" t="n"/>
      <c r="B31" s="2" t="n"/>
      <c r="C31" s="2" t="n"/>
      <c r="D31" s="2" t="n"/>
      <c r="E31" s="141" t="n"/>
      <c r="K31" s="142" t="n"/>
      <c r="L31" s="169">
        <f>計算!$I$10</f>
        <v/>
      </c>
      <c r="BI31" s="142" t="n"/>
      <c r="BJ31" s="2" t="n"/>
      <c r="BK31" s="2" t="n"/>
      <c r="BL31" s="2" t="n"/>
      <c r="BM31" s="2" t="n"/>
      <c r="BN31" s="2" t="n"/>
      <c r="BO31" s="2" t="n"/>
      <c r="BP31" s="141" t="n"/>
      <c r="BV31" s="142" t="n"/>
      <c r="DU31" s="142" t="n"/>
      <c r="DV31" s="7" t="n"/>
      <c r="DW31" s="2" t="n"/>
      <c r="DX31" s="2" t="n"/>
      <c r="DY31" s="2" t="n"/>
      <c r="DZ31" s="2" t="n"/>
      <c r="EA31" s="2" t="n"/>
      <c r="EB31" s="2" t="n"/>
      <c r="EC31" s="2" t="n"/>
    </row>
    <row r="32" ht="6.75" customHeight="1" s="118">
      <c r="A32" s="2" t="n"/>
      <c r="B32" s="2" t="n"/>
      <c r="C32" s="2" t="n"/>
      <c r="D32" s="2" t="n"/>
      <c r="E32" s="141" t="n"/>
      <c r="K32" s="142" t="n"/>
      <c r="L32" s="141" t="n"/>
      <c r="BI32" s="142" t="n"/>
      <c r="BJ32" s="2" t="n"/>
      <c r="BK32" s="2" t="n"/>
      <c r="BL32" s="2" t="n"/>
      <c r="BM32" s="2" t="n"/>
      <c r="BN32" s="2" t="n"/>
      <c r="BO32" s="2" t="n"/>
      <c r="BP32" s="141" t="n"/>
      <c r="BV32" s="142" t="n"/>
      <c r="DU32" s="142" t="n"/>
      <c r="DV32" s="7" t="n"/>
      <c r="DW32" s="2" t="n"/>
      <c r="DX32" s="2" t="n"/>
      <c r="DY32" s="2" t="n"/>
      <c r="DZ32" s="2" t="n"/>
      <c r="EA32" s="2" t="n"/>
      <c r="EB32" s="2" t="n"/>
      <c r="EC32" s="2" t="n"/>
    </row>
    <row r="33" ht="6.75" customHeight="1" s="118">
      <c r="A33" s="2" t="n"/>
      <c r="B33" s="2" t="n"/>
      <c r="C33" s="2" t="n"/>
      <c r="D33" s="2" t="n"/>
      <c r="E33" s="144" t="n"/>
      <c r="F33" s="145" t="n"/>
      <c r="G33" s="145" t="n"/>
      <c r="H33" s="145" t="n"/>
      <c r="I33" s="145" t="n"/>
      <c r="J33" s="145" t="n"/>
      <c r="K33" s="146" t="n"/>
      <c r="L33" s="144" t="n"/>
      <c r="M33" s="145" t="n"/>
      <c r="N33" s="145" t="n"/>
      <c r="O33" s="145" t="n"/>
      <c r="P33" s="145" t="n"/>
      <c r="Q33" s="145" t="n"/>
      <c r="R33" s="145" t="n"/>
      <c r="S33" s="145" t="n"/>
      <c r="T33" s="145" t="n"/>
      <c r="U33" s="145" t="n"/>
      <c r="V33" s="145" t="n"/>
      <c r="W33" s="145" t="n"/>
      <c r="X33" s="145" t="n"/>
      <c r="Y33" s="145" t="n"/>
      <c r="Z33" s="145" t="n"/>
      <c r="AA33" s="145" t="n"/>
      <c r="AB33" s="145" t="n"/>
      <c r="AC33" s="145" t="n"/>
      <c r="AD33" s="145" t="n"/>
      <c r="AE33" s="145" t="n"/>
      <c r="AF33" s="145" t="n"/>
      <c r="AG33" s="145" t="n"/>
      <c r="AH33" s="145" t="n"/>
      <c r="AI33" s="145" t="n"/>
      <c r="AJ33" s="145" t="n"/>
      <c r="AK33" s="145" t="n"/>
      <c r="AL33" s="145" t="n"/>
      <c r="AM33" s="145" t="n"/>
      <c r="AN33" s="145" t="n"/>
      <c r="AO33" s="145" t="n"/>
      <c r="AP33" s="145" t="n"/>
      <c r="AQ33" s="145" t="n"/>
      <c r="AR33" s="145" t="n"/>
      <c r="AS33" s="145" t="n"/>
      <c r="AT33" s="145" t="n"/>
      <c r="AU33" s="145" t="n"/>
      <c r="AV33" s="145" t="n"/>
      <c r="AW33" s="145" t="n"/>
      <c r="AX33" s="145" t="n"/>
      <c r="AY33" s="145" t="n"/>
      <c r="AZ33" s="145" t="n"/>
      <c r="BA33" s="145" t="n"/>
      <c r="BB33" s="145" t="n"/>
      <c r="BC33" s="145" t="n"/>
      <c r="BD33" s="145" t="n"/>
      <c r="BE33" s="145" t="n"/>
      <c r="BF33" s="145" t="n"/>
      <c r="BG33" s="145" t="n"/>
      <c r="BH33" s="145" t="n"/>
      <c r="BI33" s="146" t="n"/>
      <c r="BJ33" s="2" t="n"/>
      <c r="BK33" s="2" t="n"/>
      <c r="BL33" s="2" t="n"/>
      <c r="BM33" s="2" t="n"/>
      <c r="BN33" s="2" t="n"/>
      <c r="BO33" s="2" t="n"/>
      <c r="BP33" s="141" t="n"/>
      <c r="BV33" s="142" t="n"/>
      <c r="DU33" s="142" t="n"/>
      <c r="DV33" s="7" t="n"/>
      <c r="DW33" s="2" t="n"/>
      <c r="DX33" s="2" t="n"/>
      <c r="DY33" s="2" t="n"/>
      <c r="DZ33" s="2" t="n"/>
      <c r="EA33" s="2" t="n"/>
      <c r="EB33" s="2" t="n"/>
      <c r="EC33" s="2" t="n"/>
    </row>
    <row r="34" ht="6.75" customHeight="1" s="118">
      <c r="A34" s="2" t="n"/>
      <c r="B34" s="2" t="n"/>
      <c r="C34" s="2" t="n"/>
      <c r="D34" s="2" t="n"/>
      <c r="E34" s="157" t="inlineStr">
        <is>
          <t>ふ り が な</t>
        </is>
      </c>
      <c r="F34" s="138" t="n"/>
      <c r="G34" s="138" t="n"/>
      <c r="H34" s="138" t="n"/>
      <c r="I34" s="138" t="n"/>
      <c r="J34" s="138" t="n"/>
      <c r="K34" s="139" t="n"/>
      <c r="L34" s="158">
        <f>計算!$M$10</f>
        <v/>
      </c>
      <c r="M34" s="138" t="n"/>
      <c r="N34" s="138" t="n"/>
      <c r="O34" s="138" t="n"/>
      <c r="P34" s="138" t="n"/>
      <c r="Q34" s="138" t="n"/>
      <c r="R34" s="138" t="n"/>
      <c r="S34" s="138" t="n"/>
      <c r="T34" s="138" t="n"/>
      <c r="U34" s="138" t="n"/>
      <c r="V34" s="138" t="n"/>
      <c r="W34" s="138" t="n"/>
      <c r="X34" s="138" t="n"/>
      <c r="Y34" s="138" t="n"/>
      <c r="Z34" s="138" t="n"/>
      <c r="AA34" s="138" t="n"/>
      <c r="AB34" s="138" t="n"/>
      <c r="AC34" s="138" t="n"/>
      <c r="AD34" s="138" t="n"/>
      <c r="AE34" s="138" t="n"/>
      <c r="AF34" s="138" t="n"/>
      <c r="AG34" s="138" t="n"/>
      <c r="AH34" s="138" t="n"/>
      <c r="AI34" s="138" t="n"/>
      <c r="AJ34" s="138" t="n"/>
      <c r="AK34" s="138" t="n"/>
      <c r="AL34" s="138" t="n"/>
      <c r="AM34" s="138" t="n"/>
      <c r="AN34" s="138" t="n"/>
      <c r="AO34" s="138" t="n"/>
      <c r="AP34" s="138" t="n"/>
      <c r="AQ34" s="138" t="n"/>
      <c r="AR34" s="138" t="n"/>
      <c r="AS34" s="138" t="n"/>
      <c r="AT34" s="138" t="n"/>
      <c r="AU34" s="138" t="n"/>
      <c r="AV34" s="138" t="n"/>
      <c r="AW34" s="138" t="n"/>
      <c r="AX34" s="138" t="n"/>
      <c r="AY34" s="138" t="n"/>
      <c r="AZ34" s="138" t="n"/>
      <c r="BA34" s="138" t="n"/>
      <c r="BB34" s="138" t="n"/>
      <c r="BC34" s="138" t="n"/>
      <c r="BD34" s="138" t="n"/>
      <c r="BE34" s="138" t="n"/>
      <c r="BF34" s="138" t="n"/>
      <c r="BG34" s="138" t="n"/>
      <c r="BH34" s="138" t="n"/>
      <c r="BI34" s="139" t="n"/>
      <c r="BJ34" s="2" t="n"/>
      <c r="BK34" s="2" t="n"/>
      <c r="BL34" s="2" t="n"/>
      <c r="BM34" s="2" t="n"/>
      <c r="BN34" s="2" t="n"/>
      <c r="BO34" s="2" t="n"/>
      <c r="BP34" s="141" t="n"/>
      <c r="BV34" s="142" t="n"/>
      <c r="DU34" s="142" t="n"/>
      <c r="DV34" s="7" t="n"/>
      <c r="DW34" s="2" t="n"/>
      <c r="DX34" s="2" t="n"/>
      <c r="DY34" s="2" t="n"/>
      <c r="DZ34" s="2" t="n"/>
      <c r="EA34" s="2" t="n"/>
      <c r="EB34" s="2" t="n"/>
      <c r="EC34" s="2" t="n"/>
    </row>
    <row r="35" ht="6.75" customHeight="1" s="118">
      <c r="A35" s="2" t="n"/>
      <c r="B35" s="2" t="n"/>
      <c r="C35" s="2" t="n"/>
      <c r="D35" s="2" t="n"/>
      <c r="E35" s="141" t="n"/>
      <c r="K35" s="142" t="n"/>
      <c r="BI35" s="142" t="n"/>
      <c r="BJ35" s="2" t="n"/>
      <c r="BK35" s="2" t="n"/>
      <c r="BL35" s="2" t="n"/>
      <c r="BM35" s="2" t="n"/>
      <c r="BN35" s="2" t="n"/>
      <c r="BO35" s="2" t="n"/>
      <c r="BP35" s="141" t="n"/>
      <c r="BV35" s="142" t="n"/>
      <c r="DU35" s="142" t="n"/>
      <c r="DV35" s="7" t="n"/>
      <c r="DW35" s="2" t="n"/>
      <c r="DX35" s="2" t="n"/>
      <c r="DY35" s="2" t="n"/>
      <c r="DZ35" s="2" t="n"/>
      <c r="EA35" s="2" t="n"/>
      <c r="EB35" s="2" t="n"/>
      <c r="EC35" s="2" t="n"/>
    </row>
    <row r="36" ht="6.75" customHeight="1" s="118">
      <c r="A36" s="2" t="n"/>
      <c r="B36" s="2" t="n"/>
      <c r="C36" s="2" t="n"/>
      <c r="D36" s="2" t="n"/>
      <c r="E36" s="160" t="n"/>
      <c r="F36" s="161" t="n"/>
      <c r="G36" s="161" t="n"/>
      <c r="H36" s="161" t="n"/>
      <c r="I36" s="161" t="n"/>
      <c r="J36" s="161" t="n"/>
      <c r="K36" s="162" t="n"/>
      <c r="L36" s="161" t="n"/>
      <c r="M36" s="161" t="n"/>
      <c r="N36" s="161" t="n"/>
      <c r="O36" s="161" t="n"/>
      <c r="P36" s="161" t="n"/>
      <c r="Q36" s="161" t="n"/>
      <c r="R36" s="161" t="n"/>
      <c r="S36" s="161" t="n"/>
      <c r="T36" s="161" t="n"/>
      <c r="U36" s="161" t="n"/>
      <c r="V36" s="161" t="n"/>
      <c r="W36" s="161" t="n"/>
      <c r="X36" s="161" t="n"/>
      <c r="Y36" s="161" t="n"/>
      <c r="Z36" s="161" t="n"/>
      <c r="AA36" s="161" t="n"/>
      <c r="AB36" s="161" t="n"/>
      <c r="AC36" s="161" t="n"/>
      <c r="AD36" s="161" t="n"/>
      <c r="AE36" s="161" t="n"/>
      <c r="AF36" s="161" t="n"/>
      <c r="AG36" s="161" t="n"/>
      <c r="AH36" s="161" t="n"/>
      <c r="AI36" s="161" t="n"/>
      <c r="AJ36" s="161" t="n"/>
      <c r="AK36" s="161" t="n"/>
      <c r="AL36" s="161" t="n"/>
      <c r="AM36" s="161" t="n"/>
      <c r="AN36" s="161" t="n"/>
      <c r="AO36" s="161" t="n"/>
      <c r="AP36" s="161" t="n"/>
      <c r="AQ36" s="161" t="n"/>
      <c r="AR36" s="161" t="n"/>
      <c r="AS36" s="161" t="n"/>
      <c r="AT36" s="161" t="n"/>
      <c r="AU36" s="161" t="n"/>
      <c r="AV36" s="161" t="n"/>
      <c r="AW36" s="161" t="n"/>
      <c r="AX36" s="161" t="n"/>
      <c r="AY36" s="161" t="n"/>
      <c r="AZ36" s="161" t="n"/>
      <c r="BA36" s="161" t="n"/>
      <c r="BB36" s="161" t="n"/>
      <c r="BC36" s="161" t="n"/>
      <c r="BD36" s="161" t="n"/>
      <c r="BE36" s="161" t="n"/>
      <c r="BF36" s="161" t="n"/>
      <c r="BG36" s="161" t="n"/>
      <c r="BH36" s="161" t="n"/>
      <c r="BI36" s="162" t="n"/>
      <c r="BJ36" s="2" t="n"/>
      <c r="BK36" s="2" t="n"/>
      <c r="BL36" s="2" t="n"/>
      <c r="BM36" s="2" t="n"/>
      <c r="BN36" s="2" t="n"/>
      <c r="BO36" s="2" t="n"/>
      <c r="BP36" s="141" t="n"/>
      <c r="BV36" s="142" t="n"/>
      <c r="DU36" s="142" t="n"/>
      <c r="DV36" s="7" t="n"/>
      <c r="DW36" s="2" t="n"/>
      <c r="DX36" s="2" t="n"/>
      <c r="DY36" s="2" t="n"/>
      <c r="DZ36" s="2" t="n"/>
      <c r="EA36" s="2" t="n"/>
      <c r="EB36" s="2" t="n"/>
      <c r="EC36" s="2" t="n"/>
    </row>
    <row r="37" ht="6.75" customHeight="1" s="118">
      <c r="A37" s="2" t="n"/>
      <c r="B37" s="2" t="n"/>
      <c r="C37" s="2" t="n"/>
      <c r="D37" s="2" t="n"/>
      <c r="E37" s="163" t="inlineStr">
        <is>
          <t>連絡先</t>
        </is>
      </c>
      <c r="F37" s="164" t="n"/>
      <c r="G37" s="164" t="n"/>
      <c r="H37" s="164" t="n"/>
      <c r="I37" s="164" t="n"/>
      <c r="J37" s="164" t="n"/>
      <c r="K37" s="165" t="n"/>
      <c r="L37" s="107" t="inlineStr">
        <is>
          <t>〒</t>
        </is>
      </c>
      <c r="M37" s="164" t="n"/>
      <c r="N37" s="164" t="n"/>
      <c r="O37" s="164" t="n"/>
      <c r="P37" s="170">
        <f>計算!$K$10</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41" t="n"/>
      <c r="BV37" s="142" t="n"/>
      <c r="DU37" s="142" t="n"/>
      <c r="DV37" s="7" t="n"/>
      <c r="DW37" s="2" t="n"/>
      <c r="DX37" s="2" t="n"/>
      <c r="DY37" s="2" t="n"/>
      <c r="DZ37" s="2" t="n"/>
      <c r="EA37" s="2" t="n"/>
      <c r="EB37" s="2" t="n"/>
      <c r="EC37" s="2" t="n"/>
    </row>
    <row r="38" ht="6.75" customHeight="1" s="118">
      <c r="A38" s="2" t="n"/>
      <c r="B38" s="2" t="n"/>
      <c r="C38" s="2" t="n"/>
      <c r="D38" s="2" t="n"/>
      <c r="E38" s="141" t="n"/>
      <c r="K38" s="142" t="n"/>
      <c r="L38" s="141"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41" t="n"/>
      <c r="BV38" s="142" t="n"/>
      <c r="DU38" s="142" t="n"/>
      <c r="DV38" s="7" t="n"/>
      <c r="DW38" s="2" t="n"/>
      <c r="DX38" s="2" t="n"/>
      <c r="DY38" s="2" t="n"/>
      <c r="DZ38" s="2" t="n"/>
      <c r="EA38" s="2" t="n"/>
      <c r="EB38" s="2" t="n"/>
      <c r="EC38" s="2" t="n"/>
    </row>
    <row r="39" ht="6.75" customHeight="1" s="118">
      <c r="A39" s="2" t="n"/>
      <c r="B39" s="2" t="n"/>
      <c r="C39" s="2" t="n"/>
      <c r="D39" s="2" t="n"/>
      <c r="E39" s="141" t="n"/>
      <c r="K39" s="142" t="n"/>
      <c r="L39" s="141"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41" t="n"/>
      <c r="BV39" s="142" t="n"/>
      <c r="DU39" s="142" t="n"/>
      <c r="DV39" s="7" t="n"/>
      <c r="DW39" s="2" t="n"/>
      <c r="DX39" s="2" t="n"/>
      <c r="DY39" s="2" t="n"/>
      <c r="DZ39" s="2" t="n"/>
      <c r="EA39" s="2" t="n"/>
      <c r="EB39" s="2" t="n"/>
      <c r="EC39" s="2" t="n"/>
    </row>
    <row r="40" ht="6.75" customHeight="1" s="118">
      <c r="A40" s="2" t="n"/>
      <c r="B40" s="2" t="n"/>
      <c r="C40" s="2" t="n"/>
      <c r="D40" s="2" t="n"/>
      <c r="E40" s="141" t="n"/>
      <c r="K40" s="142" t="n"/>
      <c r="L40" s="171">
        <f>計算!$L$10</f>
        <v/>
      </c>
      <c r="BI40" s="142" t="n"/>
      <c r="BJ40" s="2" t="n"/>
      <c r="BK40" s="2" t="n"/>
      <c r="BL40" s="2" t="n"/>
      <c r="BM40" s="2" t="n"/>
      <c r="BN40" s="2" t="n"/>
      <c r="BO40" s="2" t="n"/>
      <c r="BP40" s="141" t="n"/>
      <c r="BV40" s="142" t="n"/>
      <c r="DU40" s="142" t="n"/>
      <c r="DV40" s="7" t="n"/>
      <c r="DW40" s="2" t="n"/>
      <c r="DX40" s="2" t="n"/>
      <c r="DY40" s="2" t="n"/>
      <c r="DZ40" s="2" t="n"/>
      <c r="EA40" s="2" t="n"/>
      <c r="EB40" s="2" t="n"/>
      <c r="EC40" s="2" t="n"/>
    </row>
    <row r="41" ht="6.75" customHeight="1" s="118">
      <c r="A41" s="2" t="n"/>
      <c r="B41" s="2" t="n"/>
      <c r="C41" s="2" t="n"/>
      <c r="D41" s="2" t="n"/>
      <c r="E41" s="144" t="n"/>
      <c r="F41" s="145" t="n"/>
      <c r="G41" s="145" t="n"/>
      <c r="H41" s="145" t="n"/>
      <c r="I41" s="145" t="n"/>
      <c r="J41" s="145" t="n"/>
      <c r="K41" s="146" t="n"/>
      <c r="L41" s="145" t="n"/>
      <c r="M41" s="145" t="n"/>
      <c r="N41" s="145" t="n"/>
      <c r="O41" s="145" t="n"/>
      <c r="P41" s="145" t="n"/>
      <c r="Q41" s="145" t="n"/>
      <c r="R41" s="145" t="n"/>
      <c r="S41" s="145" t="n"/>
      <c r="T41" s="145" t="n"/>
      <c r="U41" s="145" t="n"/>
      <c r="V41" s="145" t="n"/>
      <c r="W41" s="145" t="n"/>
      <c r="X41" s="145" t="n"/>
      <c r="Y41" s="145" t="n"/>
      <c r="Z41" s="145" t="n"/>
      <c r="AA41" s="145" t="n"/>
      <c r="AB41" s="145" t="n"/>
      <c r="AC41" s="145" t="n"/>
      <c r="AD41" s="145" t="n"/>
      <c r="AE41" s="145" t="n"/>
      <c r="AF41" s="145" t="n"/>
      <c r="AG41" s="145" t="n"/>
      <c r="AH41" s="145" t="n"/>
      <c r="AI41" s="145" t="n"/>
      <c r="AJ41" s="145" t="n"/>
      <c r="AK41" s="145" t="n"/>
      <c r="AL41" s="145" t="n"/>
      <c r="AM41" s="145" t="n"/>
      <c r="AN41" s="145" t="n"/>
      <c r="AO41" s="145" t="n"/>
      <c r="AP41" s="145" t="n"/>
      <c r="AQ41" s="145" t="n"/>
      <c r="AR41" s="145" t="n"/>
      <c r="AS41" s="145" t="n"/>
      <c r="AT41" s="145" t="n"/>
      <c r="AU41" s="145" t="n"/>
      <c r="AV41" s="145" t="n"/>
      <c r="AW41" s="145" t="n"/>
      <c r="AX41" s="145" t="n"/>
      <c r="AY41" s="145" t="n"/>
      <c r="AZ41" s="145" t="n"/>
      <c r="BA41" s="145" t="n"/>
      <c r="BB41" s="145" t="n"/>
      <c r="BC41" s="145" t="n"/>
      <c r="BD41" s="145" t="n"/>
      <c r="BE41" s="145" t="n"/>
      <c r="BF41" s="145" t="n"/>
      <c r="BG41" s="145" t="n"/>
      <c r="BH41" s="145" t="n"/>
      <c r="BI41" s="146" t="n"/>
      <c r="BJ41" s="2" t="n"/>
      <c r="BK41" s="2" t="n"/>
      <c r="BL41" s="2" t="n"/>
      <c r="BM41" s="2" t="n"/>
      <c r="BN41" s="2" t="n"/>
      <c r="BO41" s="2" t="n"/>
      <c r="BP41" s="141" t="n"/>
      <c r="BV41" s="142" t="n"/>
      <c r="DU41" s="142"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41" t="n"/>
      <c r="BV42" s="142" t="n"/>
      <c r="DU42" s="142"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41" t="n"/>
      <c r="BV43" s="142" t="n"/>
      <c r="DU43" s="142"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41" t="n"/>
      <c r="BV44" s="142" t="n"/>
      <c r="DU44" s="142"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41" t="n"/>
      <c r="BV45" s="142" t="n"/>
      <c r="DU45" s="142"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41" t="n"/>
      <c r="BV46" s="142" t="n"/>
      <c r="DU46" s="142"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2" t="n"/>
      <c r="BQ47" s="138" t="n"/>
      <c r="BR47" s="173" t="n"/>
      <c r="BS47" s="138" t="n"/>
      <c r="BT47" s="138" t="n"/>
      <c r="BU47" s="28" t="n"/>
      <c r="BV47" s="29" t="n"/>
      <c r="BW47" s="174">
        <f>計算!$Z$10</f>
        <v/>
      </c>
      <c r="BX47" s="138" t="n"/>
      <c r="BY47" s="138" t="n"/>
      <c r="BZ47" s="138" t="n"/>
      <c r="CA47" s="138" t="n"/>
      <c r="CB47" s="138" t="n"/>
      <c r="CC47" s="138" t="n"/>
      <c r="CD47" s="138" t="n"/>
      <c r="CE47" s="138" t="n"/>
      <c r="CF47" s="138" t="n"/>
      <c r="CG47" s="138" t="n"/>
      <c r="CH47" s="138" t="n"/>
      <c r="CI47" s="138" t="n"/>
      <c r="CJ47" s="138" t="n"/>
      <c r="CK47" s="138" t="n"/>
      <c r="CL47" s="138" t="n"/>
      <c r="CM47" s="138" t="n"/>
      <c r="CN47" s="138" t="n"/>
      <c r="CO47" s="138" t="n"/>
      <c r="CP47" s="138" t="n"/>
      <c r="CQ47" s="138" t="n"/>
      <c r="CR47" s="138" t="n"/>
      <c r="CS47" s="138" t="n"/>
      <c r="CT47" s="138" t="n"/>
      <c r="CU47" s="138" t="n"/>
      <c r="CV47" s="138" t="n"/>
      <c r="CW47" s="138" t="n"/>
      <c r="CX47" s="138" t="n"/>
      <c r="CY47" s="138" t="n"/>
      <c r="CZ47" s="138" t="n"/>
      <c r="DA47" s="138" t="n"/>
      <c r="DB47" s="138" t="n"/>
      <c r="DC47" s="138" t="n"/>
      <c r="DD47" s="138" t="n"/>
      <c r="DE47" s="138" t="n"/>
      <c r="DF47" s="138" t="n"/>
      <c r="DG47" s="138" t="n"/>
      <c r="DH47" s="138" t="n"/>
      <c r="DI47" s="138" t="n"/>
      <c r="DJ47" s="138" t="n"/>
      <c r="DK47" s="138" t="n"/>
      <c r="DL47" s="138" t="n"/>
      <c r="DM47" s="138" t="n"/>
      <c r="DN47" s="138" t="n"/>
      <c r="DO47" s="138" t="n"/>
      <c r="DP47" s="138" t="n"/>
      <c r="DQ47" s="138" t="n"/>
      <c r="DR47" s="138" t="n"/>
      <c r="DS47" s="138" t="n"/>
      <c r="DT47" s="138" t="n"/>
      <c r="DU47" s="139"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41" t="n"/>
      <c r="BU48" s="31" t="n"/>
      <c r="BV48" s="32" t="n"/>
      <c r="DU48" s="142"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41" t="n"/>
      <c r="BU49" s="72" t="n"/>
      <c r="BV49" s="142" t="n"/>
      <c r="DU49" s="142"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41" t="n"/>
      <c r="BV50" s="142" t="n"/>
      <c r="DU50" s="142"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41" t="n"/>
      <c r="BV51" s="142" t="n"/>
      <c r="DU51" s="142"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41" t="n"/>
      <c r="BV52" s="142" t="n"/>
      <c r="DU52" s="142" t="n"/>
      <c r="DV52" s="7" t="n"/>
      <c r="DW52" s="2" t="n"/>
      <c r="DX52" s="2" t="n"/>
      <c r="DY52" s="2" t="n"/>
      <c r="DZ52" s="2" t="n"/>
      <c r="EA52" s="2" t="n"/>
      <c r="EB52" s="2" t="n"/>
      <c r="EC52" s="2" t="n"/>
    </row>
    <row r="53" ht="6.75" customHeight="1" s="118">
      <c r="A53" s="2" t="n"/>
      <c r="B53" s="2" t="n"/>
      <c r="C53" s="2" t="n"/>
      <c r="D53" s="2" t="n"/>
      <c r="E53" s="175" t="inlineStr">
        <is>
          <t>在籍校</t>
        </is>
      </c>
      <c r="F53" s="138" t="n"/>
      <c r="G53" s="138" t="n"/>
      <c r="H53" s="138" t="n"/>
      <c r="I53" s="138" t="n"/>
      <c r="J53" s="138" t="n"/>
      <c r="K53" s="139"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8" t="n"/>
      <c r="AY53" s="138" t="n"/>
      <c r="AZ53" s="138" t="n"/>
      <c r="BA53" s="138" t="n"/>
      <c r="BB53" s="138" t="n"/>
      <c r="BC53" s="138" t="n"/>
      <c r="BD53" s="138" t="n"/>
      <c r="BE53" s="138" t="n"/>
      <c r="BF53" s="138" t="n"/>
      <c r="BG53" s="138" t="n"/>
      <c r="BH53" s="138" t="n"/>
      <c r="BI53" s="139" t="n"/>
      <c r="BJ53" s="2" t="n"/>
      <c r="BK53" s="2" t="n"/>
      <c r="BL53" s="2" t="n"/>
      <c r="BM53" s="2" t="n"/>
      <c r="BN53" s="2" t="n"/>
      <c r="BO53" s="2" t="n"/>
      <c r="BP53" s="141" t="n"/>
      <c r="BV53" s="142" t="n"/>
      <c r="DU53" s="142" t="n"/>
      <c r="DV53" s="2" t="n"/>
      <c r="DW53" s="2" t="n"/>
      <c r="DX53" s="2" t="n"/>
      <c r="DY53" s="2" t="n"/>
      <c r="DZ53" s="2" t="n"/>
      <c r="EA53" s="2" t="n"/>
      <c r="EB53" s="2" t="n"/>
      <c r="EC53" s="2" t="n"/>
    </row>
    <row r="54" ht="6.75" customHeight="1" s="118">
      <c r="A54" s="2" t="n"/>
      <c r="B54" s="2" t="n"/>
      <c r="C54" s="2" t="n"/>
      <c r="D54" s="2" t="n"/>
      <c r="E54" s="141" t="n"/>
      <c r="K54" s="142" t="n"/>
      <c r="L54" s="36" t="n"/>
      <c r="M54" s="19" t="n"/>
      <c r="N54" s="19" t="n"/>
      <c r="O54" s="19" t="n"/>
      <c r="P54" s="19" t="n"/>
      <c r="Q54" s="19" t="n"/>
      <c r="R54" s="19" t="n"/>
      <c r="S54" s="19" t="n"/>
      <c r="T54" s="19" t="n"/>
      <c r="U54" s="19" t="n"/>
      <c r="V54" s="19" t="n"/>
      <c r="W54" s="19" t="n"/>
      <c r="X54" s="37" t="n"/>
      <c r="Y54" s="176">
        <f>計算!$N$10</f>
        <v/>
      </c>
      <c r="BI54" s="142" t="n"/>
      <c r="BJ54" s="2" t="n"/>
      <c r="BK54" s="2" t="n"/>
      <c r="BL54" s="2" t="n"/>
      <c r="BM54" s="2" t="n"/>
      <c r="BN54" s="2" t="n"/>
      <c r="BO54" s="2" t="n"/>
      <c r="BP54" s="141" t="n"/>
      <c r="BV54" s="142" t="n"/>
      <c r="DU54" s="142" t="n"/>
      <c r="DV54" s="2" t="n"/>
      <c r="DW54" s="2" t="n"/>
      <c r="DX54" s="2" t="n"/>
      <c r="DY54" s="2" t="n"/>
      <c r="DZ54" s="2" t="n"/>
      <c r="EA54" s="2" t="n"/>
      <c r="EB54" s="2" t="n"/>
      <c r="EC54" s="2" t="n"/>
    </row>
    <row r="55" ht="6.75" customHeight="1" s="118">
      <c r="A55" s="2" t="n"/>
      <c r="B55" s="2" t="n"/>
      <c r="C55" s="2" t="n"/>
      <c r="D55" s="2" t="n"/>
      <c r="E55" s="141" t="n"/>
      <c r="K55" s="142" t="n"/>
      <c r="L55" s="36" t="n"/>
      <c r="M55" s="19" t="n"/>
      <c r="N55" s="19" t="n"/>
      <c r="O55" s="19" t="n"/>
      <c r="P55" s="177">
        <f>設定!$B$6</f>
        <v/>
      </c>
      <c r="S55" s="11" t="n"/>
      <c r="T55" s="11" t="n"/>
      <c r="U55" s="177">
        <f>設定!$B$7</f>
        <v/>
      </c>
      <c r="W55" s="11" t="n"/>
      <c r="X55" s="12" t="n"/>
      <c r="Y55" s="141" t="n"/>
      <c r="BI55" s="142" t="n"/>
      <c r="BJ55" s="2" t="n"/>
      <c r="BK55" s="2" t="n"/>
      <c r="BL55" s="2" t="n"/>
      <c r="BM55" s="2" t="n"/>
      <c r="BN55" s="2" t="n"/>
      <c r="BO55" s="2" t="n"/>
      <c r="BP55" s="141" t="n"/>
      <c r="BV55" s="142" t="n"/>
      <c r="DU55" s="142" t="n"/>
      <c r="DV55" s="2" t="n"/>
      <c r="DW55" s="2" t="n"/>
      <c r="DX55" s="2" t="n"/>
      <c r="DY55" s="2" t="n"/>
      <c r="DZ55" s="2" t="n"/>
      <c r="EA55" s="2" t="n"/>
      <c r="EB55" s="2" t="n"/>
      <c r="EC55" s="2" t="n"/>
    </row>
    <row r="56" ht="6.75" customHeight="1" s="118">
      <c r="A56" s="2" t="n"/>
      <c r="B56" s="2" t="n"/>
      <c r="C56" s="2" t="n"/>
      <c r="D56" s="2" t="n"/>
      <c r="E56" s="141" t="n"/>
      <c r="K56" s="142" t="n"/>
      <c r="L56" s="92" t="inlineStr">
        <is>
          <t>令和</t>
        </is>
      </c>
      <c r="S56" s="52" t="inlineStr">
        <is>
          <t>年</t>
        </is>
      </c>
      <c r="W56" s="53" t="inlineStr">
        <is>
          <t>月</t>
        </is>
      </c>
      <c r="X56" s="142" t="n"/>
      <c r="Y56" s="141" t="n"/>
      <c r="BI56" s="142" t="n"/>
      <c r="BJ56" s="2" t="n"/>
      <c r="BK56" s="2" t="n"/>
      <c r="BL56" s="2" t="n"/>
      <c r="BM56" s="2" t="n"/>
      <c r="BN56" s="2" t="n"/>
      <c r="BO56" s="2" t="n"/>
      <c r="BP56" s="141" t="n"/>
      <c r="BV56" s="142" t="n"/>
      <c r="DU56" s="142" t="n"/>
      <c r="DV56" s="2" t="n"/>
      <c r="DW56" s="2" t="n"/>
      <c r="DX56" s="2" t="n"/>
      <c r="DY56" s="2" t="n"/>
      <c r="DZ56" s="2" t="n"/>
      <c r="EA56" s="2" t="n"/>
      <c r="EB56" s="2" t="n"/>
      <c r="EC56" s="2" t="n"/>
    </row>
    <row r="57" ht="6.75" customHeight="1" s="118">
      <c r="A57" s="2" t="n"/>
      <c r="B57" s="2" t="n"/>
      <c r="C57" s="2" t="n"/>
      <c r="D57" s="2" t="n"/>
      <c r="E57" s="141" t="n"/>
      <c r="K57" s="142" t="n"/>
      <c r="L57" s="141" t="n"/>
      <c r="X57" s="142" t="n"/>
      <c r="Y57" s="141" t="n"/>
      <c r="AW57" s="75" t="inlineStr">
        <is>
          <t>卒業</t>
        </is>
      </c>
      <c r="BI57" s="142" t="n"/>
      <c r="BJ57" s="2" t="n"/>
      <c r="BK57" s="2" t="n"/>
      <c r="BL57" s="2" t="n"/>
      <c r="BM57" s="2" t="n"/>
      <c r="BN57" s="2" t="n"/>
      <c r="BO57" s="2" t="n"/>
      <c r="BP57" s="141" t="n"/>
      <c r="BV57" s="142" t="n"/>
      <c r="DU57" s="142" t="n"/>
      <c r="DV57" s="2" t="n"/>
      <c r="DW57" s="2" t="n"/>
      <c r="DX57" s="2" t="n"/>
      <c r="DY57" s="2" t="n"/>
      <c r="DZ57" s="2" t="n"/>
      <c r="EA57" s="2" t="n"/>
      <c r="EB57" s="2" t="n"/>
      <c r="EC57" s="2" t="n"/>
    </row>
    <row r="58" ht="6.75" customHeight="1" s="118">
      <c r="A58" s="2" t="n"/>
      <c r="B58" s="2" t="n"/>
      <c r="C58" s="2" t="n"/>
      <c r="D58" s="2" t="n"/>
      <c r="E58" s="141" t="n"/>
      <c r="K58" s="142" t="n"/>
      <c r="L58" s="36" t="n"/>
      <c r="M58" s="19" t="n"/>
      <c r="N58" s="19" t="n"/>
      <c r="O58" s="19" t="n"/>
      <c r="P58" s="19" t="n"/>
      <c r="Q58" s="19" t="n"/>
      <c r="R58" s="19" t="n"/>
      <c r="S58" s="19" t="n"/>
      <c r="T58" s="19" t="n"/>
      <c r="U58" s="19" t="n"/>
      <c r="V58" s="19" t="n"/>
      <c r="W58" s="19" t="n"/>
      <c r="X58" s="37" t="n"/>
      <c r="Y58" s="141" t="n"/>
      <c r="BI58" s="142" t="n"/>
      <c r="BJ58" s="2" t="n"/>
      <c r="BK58" s="2" t="n"/>
      <c r="BL58" s="2" t="n"/>
      <c r="BM58" s="2" t="n"/>
      <c r="BN58" s="2" t="n"/>
      <c r="BO58" s="2" t="n"/>
      <c r="BP58" s="141" t="n"/>
      <c r="BV58" s="142" t="n"/>
      <c r="DU58" s="142" t="n"/>
      <c r="DV58" s="2" t="n"/>
      <c r="DW58" s="2" t="n"/>
      <c r="DX58" s="2" t="n"/>
      <c r="DY58" s="2" t="n"/>
      <c r="DZ58" s="2" t="n"/>
      <c r="EA58" s="2" t="n"/>
      <c r="EB58" s="2" t="n"/>
      <c r="EC58" s="2" t="n"/>
    </row>
    <row r="59" ht="6.75" customHeight="1" s="118">
      <c r="A59" s="2" t="n"/>
      <c r="B59" s="2" t="n"/>
      <c r="C59" s="2" t="n"/>
      <c r="D59" s="2" t="n"/>
      <c r="E59" s="141" t="n"/>
      <c r="K59" s="142" t="n"/>
      <c r="L59" s="36" t="n"/>
      <c r="M59" s="19" t="n"/>
      <c r="N59" s="19" t="n"/>
      <c r="O59" s="19" t="n"/>
      <c r="P59" s="19" t="n"/>
      <c r="Q59" s="19" t="n"/>
      <c r="R59" s="19" t="n"/>
      <c r="S59" s="19" t="n"/>
      <c r="T59" s="19" t="n"/>
      <c r="U59" s="19" t="n"/>
      <c r="V59" s="19" t="n"/>
      <c r="W59" s="19" t="n"/>
      <c r="X59" s="37" t="n"/>
      <c r="Y59" s="141" t="n"/>
      <c r="BI59" s="142" t="n"/>
      <c r="BJ59" s="2" t="n"/>
      <c r="BK59" s="2" t="n"/>
      <c r="BL59" s="2" t="n"/>
      <c r="BM59" s="2" t="n"/>
      <c r="BN59" s="2" t="n"/>
      <c r="BO59" s="2" t="n"/>
      <c r="BP59" s="141" t="n"/>
      <c r="BV59" s="142" t="n"/>
      <c r="DU59" s="142" t="n"/>
      <c r="DV59" s="2" t="n"/>
      <c r="DW59" s="2" t="n"/>
      <c r="DX59" s="2" t="n"/>
      <c r="DY59" s="2" t="n"/>
      <c r="DZ59" s="2" t="n"/>
      <c r="EA59" s="2" t="n"/>
      <c r="EB59" s="2" t="n"/>
      <c r="EC59" s="2" t="n"/>
    </row>
    <row r="60" ht="6.75" customHeight="1" s="118">
      <c r="A60" s="2" t="n"/>
      <c r="B60" s="2" t="n"/>
      <c r="C60" s="2" t="n"/>
      <c r="D60" s="2" t="n"/>
      <c r="E60" s="144" t="n"/>
      <c r="F60" s="145" t="n"/>
      <c r="G60" s="145" t="n"/>
      <c r="H60" s="145" t="n"/>
      <c r="I60" s="145" t="n"/>
      <c r="J60" s="145" t="n"/>
      <c r="K60" s="146"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5" t="n"/>
      <c r="AX60" s="145" t="n"/>
      <c r="AY60" s="145" t="n"/>
      <c r="AZ60" s="145" t="n"/>
      <c r="BA60" s="145" t="n"/>
      <c r="BB60" s="145" t="n"/>
      <c r="BC60" s="145" t="n"/>
      <c r="BD60" s="145" t="n"/>
      <c r="BE60" s="145" t="n"/>
      <c r="BF60" s="145" t="n"/>
      <c r="BG60" s="145" t="n"/>
      <c r="BH60" s="145" t="n"/>
      <c r="BI60" s="146" t="n"/>
      <c r="BJ60" s="2" t="n"/>
      <c r="BK60" s="2" t="n"/>
      <c r="BL60" s="2" t="n"/>
      <c r="BM60" s="2" t="n"/>
      <c r="BN60" s="2" t="n"/>
      <c r="BO60" s="2" t="n"/>
      <c r="BP60" s="141" t="n"/>
      <c r="BV60" s="142" t="n"/>
      <c r="DU60" s="142"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8" t="n"/>
      <c r="U61" s="17" t="n"/>
      <c r="V61" s="17" t="n"/>
      <c r="W61" s="76" t="n"/>
      <c r="X61" s="138"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41" t="n"/>
      <c r="BV61" s="142" t="n"/>
      <c r="DU61" s="142"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41" t="n"/>
      <c r="BV62" s="142" t="n"/>
      <c r="DU62" s="142"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41" t="n"/>
      <c r="BV63" s="142" t="n"/>
      <c r="DU63" s="142" t="n"/>
      <c r="DV63" s="2" t="n"/>
      <c r="DW63" s="2" t="n"/>
      <c r="DX63" s="2" t="n"/>
      <c r="DY63" s="2" t="n"/>
      <c r="DZ63" s="2" t="n"/>
      <c r="EA63" s="2" t="n"/>
      <c r="EB63" s="2" t="n"/>
      <c r="EC63" s="2" t="n"/>
    </row>
    <row r="64" ht="6.75" customHeight="1" s="118">
      <c r="A64" s="2" t="n"/>
      <c r="B64" s="2" t="n"/>
      <c r="C64" s="2" t="n"/>
      <c r="D64" s="2" t="n"/>
      <c r="E64" s="178" t="inlineStr">
        <is>
          <t>職　歴</t>
        </is>
      </c>
      <c r="K64" s="142" t="n"/>
      <c r="L64" s="54" t="inlineStr">
        <is>
          <t>平成</t>
        </is>
      </c>
      <c r="M64" s="138" t="n"/>
      <c r="N64" s="138" t="n"/>
      <c r="O64" s="138" t="n"/>
      <c r="P64" s="19" t="n"/>
      <c r="Q64" s="19" t="n"/>
      <c r="R64" s="19" t="n"/>
      <c r="S64" s="19" t="n"/>
      <c r="T64" s="19" t="n"/>
      <c r="U64" s="19" t="n"/>
      <c r="V64" s="19" t="n"/>
      <c r="W64" s="19" t="n"/>
      <c r="X64" s="37" t="n"/>
      <c r="Y64" s="169">
        <f>計算!$AD$10</f>
        <v/>
      </c>
      <c r="BI64" s="142" t="n"/>
      <c r="BJ64" s="2" t="n"/>
      <c r="BK64" s="2" t="n"/>
      <c r="BL64" s="2" t="n"/>
      <c r="BM64" s="2" t="n"/>
      <c r="BN64" s="2" t="n"/>
      <c r="BO64" s="2" t="n"/>
      <c r="BP64" s="141" t="n"/>
      <c r="BV64" s="142" t="n"/>
      <c r="DU64" s="142" t="n"/>
      <c r="DV64" s="2" t="n"/>
      <c r="DW64" s="2" t="n"/>
      <c r="DX64" s="2" t="n"/>
      <c r="DY64" s="2" t="n"/>
      <c r="DZ64" s="2" t="n"/>
      <c r="EA64" s="2" t="n"/>
      <c r="EB64" s="2" t="n"/>
      <c r="EC64" s="2" t="n"/>
    </row>
    <row r="65" ht="6.75" customHeight="1" s="118">
      <c r="A65" s="2" t="n"/>
      <c r="B65" s="2" t="n"/>
      <c r="C65" s="2" t="n"/>
      <c r="D65" s="2" t="n"/>
      <c r="E65" s="141" t="n"/>
      <c r="K65" s="142" t="n"/>
      <c r="L65" s="141" t="n"/>
      <c r="P65" s="19" t="n"/>
      <c r="Q65" s="19" t="n"/>
      <c r="R65" s="19" t="n"/>
      <c r="S65" s="19" t="n"/>
      <c r="T65" s="19" t="n"/>
      <c r="U65" s="19" t="n"/>
      <c r="V65" s="19" t="n"/>
      <c r="W65" s="19" t="n"/>
      <c r="X65" s="37" t="n"/>
      <c r="Y65" s="141" t="n"/>
      <c r="BI65" s="142" t="n"/>
      <c r="BJ65" s="2" t="n"/>
      <c r="BK65" s="2" t="n"/>
      <c r="BL65" s="2" t="n"/>
      <c r="BM65" s="2" t="n"/>
      <c r="BN65" s="2" t="n"/>
      <c r="BO65" s="2" t="n"/>
      <c r="BP65" s="141" t="n"/>
      <c r="BV65" s="142" t="n"/>
      <c r="DU65" s="142" t="n"/>
      <c r="DV65" s="2" t="n"/>
      <c r="DW65" s="2" t="n"/>
      <c r="DX65" s="2" t="n"/>
      <c r="DY65" s="2" t="n"/>
      <c r="DZ65" s="2" t="n"/>
      <c r="EA65" s="2" t="n"/>
      <c r="EB65" s="2" t="n"/>
      <c r="EC65" s="2" t="n"/>
    </row>
    <row r="66" ht="6.75" customHeight="1" s="118">
      <c r="A66" s="2" t="n"/>
      <c r="B66" s="2" t="n"/>
      <c r="C66" s="2" t="n"/>
      <c r="D66" s="2" t="n"/>
      <c r="E66" s="141" t="n"/>
      <c r="K66" s="142" t="n"/>
      <c r="L66" s="141" t="n"/>
      <c r="P66" s="177">
        <f>計算!$AB$10</f>
        <v/>
      </c>
      <c r="S66" s="52" t="inlineStr">
        <is>
          <t>年</t>
        </is>
      </c>
      <c r="U66" s="177">
        <f>計算!$AC$10</f>
        <v/>
      </c>
      <c r="W66" s="53" t="inlineStr">
        <is>
          <t>月</t>
        </is>
      </c>
      <c r="X66" s="142" t="n"/>
      <c r="Y66" s="141" t="n"/>
      <c r="BI66" s="142" t="n"/>
      <c r="BJ66" s="2" t="n"/>
      <c r="BK66" s="2" t="n"/>
      <c r="BL66" s="2" t="n"/>
      <c r="BM66" s="2" t="n"/>
      <c r="BN66" s="2" t="n"/>
      <c r="BO66" s="2" t="n"/>
      <c r="BP66" s="141" t="n"/>
      <c r="BV66" s="142" t="n"/>
      <c r="DU66" s="142" t="n"/>
      <c r="DV66" s="2" t="n"/>
      <c r="DW66" s="2" t="n"/>
      <c r="DX66" s="2" t="n"/>
      <c r="DY66" s="2" t="n"/>
      <c r="DZ66" s="2" t="n"/>
      <c r="EA66" s="2" t="n"/>
      <c r="EB66" s="2" t="n"/>
      <c r="EC66" s="2" t="n"/>
    </row>
    <row r="67" ht="6.75" customHeight="1" s="118">
      <c r="A67" s="2" t="n"/>
      <c r="B67" s="2" t="n"/>
      <c r="C67" s="2" t="n"/>
      <c r="D67" s="2" t="n"/>
      <c r="E67" s="141" t="n"/>
      <c r="K67" s="142" t="n"/>
      <c r="L67" s="49" t="inlineStr">
        <is>
          <t>令和</t>
        </is>
      </c>
      <c r="X67" s="142" t="n"/>
      <c r="Y67" s="141" t="n"/>
      <c r="BI67" s="142" t="n"/>
      <c r="BJ67" s="2" t="n"/>
      <c r="BK67" s="2" t="n"/>
      <c r="BL67" s="2" t="n"/>
      <c r="BM67" s="2" t="n"/>
      <c r="BN67" s="2" t="n"/>
      <c r="BO67" s="2" t="n"/>
      <c r="BP67" s="141" t="n"/>
      <c r="BV67" s="142" t="n"/>
      <c r="DU67" s="142" t="n"/>
      <c r="DV67" s="2" t="n"/>
      <c r="DW67" s="2" t="n"/>
      <c r="DX67" s="2" t="n"/>
      <c r="DY67" s="2" t="n"/>
      <c r="DZ67" s="2" t="n"/>
      <c r="EA67" s="2" t="n"/>
      <c r="EB67" s="2" t="n"/>
      <c r="EC67" s="2" t="n"/>
    </row>
    <row r="68" ht="6.75" customHeight="1" s="118">
      <c r="A68" s="2" t="n"/>
      <c r="B68" s="2" t="n"/>
      <c r="C68" s="2" t="n"/>
      <c r="D68" s="2" t="n"/>
      <c r="E68" s="141" t="n"/>
      <c r="K68" s="142" t="n"/>
      <c r="L68" s="141" t="n"/>
      <c r="P68" s="19" t="n"/>
      <c r="Q68" s="19" t="n"/>
      <c r="R68" s="19" t="n"/>
      <c r="S68" s="19" t="n"/>
      <c r="T68" s="19" t="n"/>
      <c r="U68" s="19" t="n"/>
      <c r="V68" s="19" t="n"/>
      <c r="W68" s="19" t="n"/>
      <c r="X68" s="37" t="n"/>
      <c r="Y68" s="141" t="n"/>
      <c r="BI68" s="142" t="n"/>
      <c r="BJ68" s="2" t="n"/>
      <c r="BK68" s="2" t="n"/>
      <c r="BL68" s="2" t="n"/>
      <c r="BM68" s="2" t="n"/>
      <c r="BN68" s="2" t="n"/>
      <c r="BO68" s="2" t="n"/>
      <c r="BP68" s="141" t="n"/>
      <c r="BV68" s="142" t="n"/>
      <c r="DU68" s="142" t="n"/>
      <c r="DV68" s="2" t="n"/>
      <c r="DW68" s="2" t="n"/>
      <c r="DX68" s="2" t="n"/>
      <c r="DY68" s="2" t="n"/>
      <c r="DZ68" s="2" t="n"/>
      <c r="EA68" s="2" t="n"/>
      <c r="EB68" s="2" t="n"/>
      <c r="EC68" s="2" t="n"/>
    </row>
    <row r="69" ht="5.25" customHeight="1" s="118">
      <c r="A69" s="2" t="n"/>
      <c r="B69" s="2" t="n"/>
      <c r="C69" s="2" t="n"/>
      <c r="D69" s="2" t="n"/>
      <c r="E69" s="141" t="n"/>
      <c r="K69" s="142" t="n"/>
      <c r="L69" s="144" t="n"/>
      <c r="M69" s="145" t="n"/>
      <c r="N69" s="145" t="n"/>
      <c r="O69" s="145" t="n"/>
      <c r="P69" s="20" t="n"/>
      <c r="Q69" s="20" t="n"/>
      <c r="R69" s="20" t="n"/>
      <c r="S69" s="20" t="n"/>
      <c r="T69" s="20" t="n"/>
      <c r="U69" s="20" t="n"/>
      <c r="V69" s="20" t="n"/>
      <c r="W69" s="20" t="n"/>
      <c r="X69" s="39" t="n"/>
      <c r="Y69" s="144" t="n"/>
      <c r="Z69" s="145" t="n"/>
      <c r="AA69" s="145" t="n"/>
      <c r="AB69" s="145" t="n"/>
      <c r="AC69" s="145" t="n"/>
      <c r="AD69" s="145" t="n"/>
      <c r="AE69" s="145" t="n"/>
      <c r="AF69" s="145" t="n"/>
      <c r="AG69" s="145" t="n"/>
      <c r="AH69" s="145" t="n"/>
      <c r="AI69" s="145" t="n"/>
      <c r="AJ69" s="145" t="n"/>
      <c r="AK69" s="145" t="n"/>
      <c r="AL69" s="145" t="n"/>
      <c r="AM69" s="145" t="n"/>
      <c r="AN69" s="145" t="n"/>
      <c r="AO69" s="145" t="n"/>
      <c r="AP69" s="145" t="n"/>
      <c r="AQ69" s="145" t="n"/>
      <c r="AR69" s="145" t="n"/>
      <c r="AS69" s="145" t="n"/>
      <c r="AT69" s="145" t="n"/>
      <c r="AU69" s="145" t="n"/>
      <c r="AV69" s="145" t="n"/>
      <c r="AW69" s="145" t="n"/>
      <c r="AX69" s="145" t="n"/>
      <c r="AY69" s="145" t="n"/>
      <c r="AZ69" s="145" t="n"/>
      <c r="BA69" s="145" t="n"/>
      <c r="BB69" s="145" t="n"/>
      <c r="BC69" s="145" t="n"/>
      <c r="BD69" s="145" t="n"/>
      <c r="BE69" s="145" t="n"/>
      <c r="BF69" s="145" t="n"/>
      <c r="BG69" s="145" t="n"/>
      <c r="BH69" s="145" t="n"/>
      <c r="BI69" s="146" t="n"/>
      <c r="BJ69" s="2" t="n"/>
      <c r="BK69" s="2" t="n"/>
      <c r="BL69" s="2" t="n"/>
      <c r="BM69" s="2" t="n"/>
      <c r="BN69" s="2" t="n"/>
      <c r="BO69" s="2" t="n"/>
      <c r="BP69" s="141" t="n"/>
      <c r="BV69" s="142" t="n"/>
      <c r="DU69" s="142" t="n"/>
      <c r="DV69" s="2" t="n"/>
      <c r="DW69" s="2" t="n"/>
      <c r="DX69" s="2" t="n"/>
      <c r="DY69" s="2" t="n"/>
      <c r="DZ69" s="2" t="n"/>
      <c r="EA69" s="2" t="n"/>
      <c r="EB69" s="2" t="n"/>
      <c r="EC69" s="2" t="n"/>
    </row>
    <row r="70" ht="6.75" customHeight="1" s="118">
      <c r="A70" s="2" t="n"/>
      <c r="B70" s="2" t="n"/>
      <c r="C70" s="2" t="n"/>
      <c r="D70" s="2" t="n"/>
      <c r="E70" s="141" t="n"/>
      <c r="K70" s="142" t="n"/>
      <c r="L70" s="54" t="inlineStr">
        <is>
          <t>平成</t>
        </is>
      </c>
      <c r="M70" s="138" t="n"/>
      <c r="N70" s="138" t="n"/>
      <c r="O70" s="138" t="n"/>
      <c r="P70" s="18" t="n"/>
      <c r="Q70" s="18" t="n"/>
      <c r="R70" s="18" t="n"/>
      <c r="S70" s="18" t="n"/>
      <c r="T70" s="18" t="n"/>
      <c r="U70" s="18" t="n"/>
      <c r="V70" s="18" t="n"/>
      <c r="W70" s="18" t="n"/>
      <c r="X70" s="35" t="n"/>
      <c r="Y70" s="169">
        <f>計算!$AG$10</f>
        <v/>
      </c>
      <c r="BI70" s="142" t="n"/>
      <c r="BJ70" s="2" t="n"/>
      <c r="BK70" s="2" t="n"/>
      <c r="BL70" s="2" t="n"/>
      <c r="BM70" s="2" t="n"/>
      <c r="BN70" s="2" t="n"/>
      <c r="BO70" s="2" t="n"/>
      <c r="BP70" s="141" t="n"/>
      <c r="BV70" s="142" t="n"/>
      <c r="DU70" s="142" t="n"/>
      <c r="DV70" s="2" t="n"/>
      <c r="DW70" s="2" t="n"/>
      <c r="DX70" s="2" t="n"/>
      <c r="DY70" s="2" t="n"/>
      <c r="DZ70" s="2" t="n"/>
      <c r="EA70" s="2" t="n"/>
      <c r="EB70" s="2" t="n"/>
      <c r="EC70" s="2" t="n"/>
    </row>
    <row r="71" ht="6.75" customHeight="1" s="118">
      <c r="A71" s="2" t="n"/>
      <c r="B71" s="2" t="n"/>
      <c r="C71" s="2" t="n"/>
      <c r="D71" s="2" t="n"/>
      <c r="E71" s="141" t="n"/>
      <c r="K71" s="142" t="n"/>
      <c r="L71" s="141" t="n"/>
      <c r="P71" s="19" t="n"/>
      <c r="Q71" s="19" t="n"/>
      <c r="R71" s="19" t="n"/>
      <c r="S71" s="19" t="n"/>
      <c r="T71" s="19" t="n"/>
      <c r="U71" s="19" t="n"/>
      <c r="V71" s="19" t="n"/>
      <c r="W71" s="19" t="n"/>
      <c r="X71" s="37" t="n"/>
      <c r="Y71" s="141" t="n"/>
      <c r="BI71" s="142" t="n"/>
      <c r="BJ71" s="2" t="n"/>
      <c r="BK71" s="2" t="n"/>
      <c r="BL71" s="2" t="n"/>
      <c r="BM71" s="2" t="n"/>
      <c r="BN71" s="2" t="n"/>
      <c r="BO71" s="2" t="n"/>
      <c r="BP71" s="141" t="n"/>
      <c r="BV71" s="142" t="n"/>
      <c r="DU71" s="142" t="n"/>
      <c r="DV71" s="2" t="n"/>
      <c r="DW71" s="2" t="n"/>
      <c r="DX71" s="2" t="n"/>
      <c r="DY71" s="2" t="n"/>
      <c r="DZ71" s="2" t="n"/>
      <c r="EA71" s="2" t="n"/>
      <c r="EB71" s="2" t="n"/>
      <c r="EC71" s="2" t="n"/>
    </row>
    <row r="72" ht="6.75" customHeight="1" s="118">
      <c r="A72" s="2" t="n"/>
      <c r="B72" s="2" t="n"/>
      <c r="C72" s="2" t="n"/>
      <c r="D72" s="2" t="n"/>
      <c r="E72" s="141" t="n"/>
      <c r="K72" s="142" t="n"/>
      <c r="L72" s="141" t="n"/>
      <c r="P72" s="177">
        <f>計算!$AE$10</f>
        <v/>
      </c>
      <c r="S72" s="52" t="inlineStr">
        <is>
          <t>年</t>
        </is>
      </c>
      <c r="U72" s="177">
        <f>計算!$AF$10</f>
        <v/>
      </c>
      <c r="W72" s="53" t="inlineStr">
        <is>
          <t>月</t>
        </is>
      </c>
      <c r="X72" s="142" t="n"/>
      <c r="Y72" s="141" t="n"/>
      <c r="BI72" s="142" t="n"/>
      <c r="BJ72" s="2" t="n"/>
      <c r="BK72" s="2" t="n"/>
      <c r="BL72" s="2" t="n"/>
      <c r="BM72" s="2" t="n"/>
      <c r="BN72" s="2" t="n"/>
      <c r="BO72" s="2" t="n"/>
      <c r="BP72" s="141" t="n"/>
      <c r="BV72" s="142" t="n"/>
      <c r="DU72" s="142" t="n"/>
      <c r="DV72" s="2" t="n"/>
      <c r="DW72" s="2" t="n"/>
      <c r="DX72" s="2" t="n"/>
      <c r="DY72" s="2" t="n"/>
      <c r="DZ72" s="2" t="n"/>
      <c r="EA72" s="2" t="n"/>
      <c r="EB72" s="2" t="n"/>
      <c r="EC72" s="2" t="n"/>
    </row>
    <row r="73" ht="6.75" customHeight="1" s="118">
      <c r="A73" s="2" t="n"/>
      <c r="B73" s="2" t="n"/>
      <c r="C73" s="2" t="n"/>
      <c r="D73" s="2" t="n"/>
      <c r="E73" s="141" t="n"/>
      <c r="K73" s="142" t="n"/>
      <c r="L73" s="49" t="inlineStr">
        <is>
          <t>令和</t>
        </is>
      </c>
      <c r="X73" s="142" t="n"/>
      <c r="Y73" s="141" t="n"/>
      <c r="BI73" s="142" t="n"/>
      <c r="BJ73" s="2" t="n"/>
      <c r="BK73" s="2" t="n"/>
      <c r="BL73" s="2" t="n"/>
      <c r="BM73" s="2" t="n"/>
      <c r="BN73" s="2" t="n"/>
      <c r="BO73" s="2" t="n"/>
      <c r="BP73" s="141" t="n"/>
      <c r="BV73" s="142" t="n"/>
      <c r="DU73" s="142" t="n"/>
      <c r="DV73" s="2" t="n"/>
      <c r="DW73" s="2" t="n"/>
      <c r="DX73" s="2" t="n"/>
      <c r="DY73" s="2" t="n"/>
      <c r="DZ73" s="2" t="n"/>
      <c r="EA73" s="2" t="n"/>
      <c r="EB73" s="2" t="n"/>
      <c r="EC73" s="2" t="n"/>
    </row>
    <row r="74" ht="6.75" customHeight="1" s="118">
      <c r="A74" s="2" t="n"/>
      <c r="B74" s="2" t="n"/>
      <c r="C74" s="2" t="n"/>
      <c r="D74" s="2" t="n"/>
      <c r="E74" s="141" t="n"/>
      <c r="K74" s="142" t="n"/>
      <c r="L74" s="141" t="n"/>
      <c r="P74" s="19" t="n"/>
      <c r="Q74" s="19" t="n"/>
      <c r="R74" s="19" t="n"/>
      <c r="S74" s="19" t="n"/>
      <c r="T74" s="19" t="n"/>
      <c r="U74" s="19" t="n"/>
      <c r="V74" s="19" t="n"/>
      <c r="W74" s="19" t="n"/>
      <c r="X74" s="37" t="n"/>
      <c r="Y74" s="141" t="n"/>
      <c r="BI74" s="142" t="n"/>
      <c r="BJ74" s="2" t="n"/>
      <c r="BK74" s="2" t="n"/>
      <c r="BL74" s="2" t="n"/>
      <c r="BM74" s="2" t="n"/>
      <c r="BN74" s="2" t="n"/>
      <c r="BO74" s="2" t="n"/>
      <c r="BP74" s="141" t="n"/>
      <c r="BU74" s="43" t="n"/>
      <c r="BV74" s="44" t="n"/>
      <c r="DU74" s="142" t="n"/>
      <c r="DV74" s="2" t="n"/>
      <c r="DW74" s="2" t="n"/>
      <c r="DX74" s="2" t="n"/>
      <c r="DY74" s="2" t="n"/>
      <c r="DZ74" s="2" t="n"/>
      <c r="EA74" s="2" t="n"/>
      <c r="EB74" s="2" t="n"/>
      <c r="EC74" s="2" t="n"/>
    </row>
    <row r="75" ht="4.5" customHeight="1" s="118">
      <c r="A75" s="2" t="n"/>
      <c r="B75" s="2" t="n"/>
      <c r="C75" s="2" t="n"/>
      <c r="D75" s="2" t="n"/>
      <c r="E75" s="141" t="n"/>
      <c r="K75" s="142" t="n"/>
      <c r="L75" s="144" t="n"/>
      <c r="M75" s="145" t="n"/>
      <c r="N75" s="145" t="n"/>
      <c r="O75" s="145" t="n"/>
      <c r="P75" s="20" t="n"/>
      <c r="Q75" s="20" t="n"/>
      <c r="R75" s="20" t="n"/>
      <c r="S75" s="20" t="n"/>
      <c r="T75" s="20" t="n"/>
      <c r="U75" s="20" t="n"/>
      <c r="V75" s="20" t="n"/>
      <c r="W75" s="20" t="n"/>
      <c r="X75" s="39" t="n"/>
      <c r="Y75" s="144" t="n"/>
      <c r="Z75" s="145" t="n"/>
      <c r="AA75" s="145" t="n"/>
      <c r="AB75" s="145" t="n"/>
      <c r="AC75" s="145" t="n"/>
      <c r="AD75" s="145" t="n"/>
      <c r="AE75" s="145" t="n"/>
      <c r="AF75" s="145" t="n"/>
      <c r="AG75" s="145" t="n"/>
      <c r="AH75" s="145" t="n"/>
      <c r="AI75" s="145" t="n"/>
      <c r="AJ75" s="145" t="n"/>
      <c r="AK75" s="145" t="n"/>
      <c r="AL75" s="145" t="n"/>
      <c r="AM75" s="145" t="n"/>
      <c r="AN75" s="145" t="n"/>
      <c r="AO75" s="145" t="n"/>
      <c r="AP75" s="145" t="n"/>
      <c r="AQ75" s="145" t="n"/>
      <c r="AR75" s="145" t="n"/>
      <c r="AS75" s="145" t="n"/>
      <c r="AT75" s="145" t="n"/>
      <c r="AU75" s="145" t="n"/>
      <c r="AV75" s="145" t="n"/>
      <c r="AW75" s="145" t="n"/>
      <c r="AX75" s="145" t="n"/>
      <c r="AY75" s="145" t="n"/>
      <c r="AZ75" s="145" t="n"/>
      <c r="BA75" s="145" t="n"/>
      <c r="BB75" s="145" t="n"/>
      <c r="BC75" s="145" t="n"/>
      <c r="BD75" s="145" t="n"/>
      <c r="BE75" s="145" t="n"/>
      <c r="BF75" s="145" t="n"/>
      <c r="BG75" s="145" t="n"/>
      <c r="BH75" s="145" t="n"/>
      <c r="BI75" s="146" t="n"/>
      <c r="BJ75" s="2" t="n"/>
      <c r="BK75" s="2" t="n"/>
      <c r="BL75" s="2" t="n"/>
      <c r="BM75" s="2" t="n"/>
      <c r="BN75" s="2" t="n"/>
      <c r="BO75" s="2" t="n"/>
      <c r="BP75" s="144" t="n"/>
      <c r="BQ75" s="145" t="n"/>
      <c r="BR75" s="145" t="n"/>
      <c r="BS75" s="145" t="n"/>
      <c r="BT75" s="145" t="n"/>
      <c r="BU75" s="42" t="n"/>
      <c r="BV75" s="45" t="n"/>
      <c r="BW75" s="145" t="n"/>
      <c r="BX75" s="145" t="n"/>
      <c r="BY75" s="145" t="n"/>
      <c r="BZ75" s="145" t="n"/>
      <c r="CA75" s="145" t="n"/>
      <c r="CB75" s="145" t="n"/>
      <c r="CC75" s="145" t="n"/>
      <c r="CD75" s="145" t="n"/>
      <c r="CE75" s="145" t="n"/>
      <c r="CF75" s="145" t="n"/>
      <c r="CG75" s="145" t="n"/>
      <c r="CH75" s="145" t="n"/>
      <c r="CI75" s="145" t="n"/>
      <c r="CJ75" s="145" t="n"/>
      <c r="CK75" s="145" t="n"/>
      <c r="CL75" s="145" t="n"/>
      <c r="CM75" s="145" t="n"/>
      <c r="CN75" s="145" t="n"/>
      <c r="CO75" s="145" t="n"/>
      <c r="CP75" s="145" t="n"/>
      <c r="CQ75" s="145" t="n"/>
      <c r="CR75" s="145" t="n"/>
      <c r="CS75" s="145" t="n"/>
      <c r="CT75" s="145" t="n"/>
      <c r="CU75" s="145" t="n"/>
      <c r="CV75" s="145" t="n"/>
      <c r="CW75" s="145" t="n"/>
      <c r="CX75" s="145" t="n"/>
      <c r="CY75" s="145" t="n"/>
      <c r="CZ75" s="145" t="n"/>
      <c r="DA75" s="145" t="n"/>
      <c r="DB75" s="145" t="n"/>
      <c r="DC75" s="145" t="n"/>
      <c r="DD75" s="145" t="n"/>
      <c r="DE75" s="145" t="n"/>
      <c r="DF75" s="145" t="n"/>
      <c r="DG75" s="145" t="n"/>
      <c r="DH75" s="145" t="n"/>
      <c r="DI75" s="145" t="n"/>
      <c r="DJ75" s="145" t="n"/>
      <c r="DK75" s="145" t="n"/>
      <c r="DL75" s="145" t="n"/>
      <c r="DM75" s="145" t="n"/>
      <c r="DN75" s="145" t="n"/>
      <c r="DO75" s="145" t="n"/>
      <c r="DP75" s="145" t="n"/>
      <c r="DQ75" s="145" t="n"/>
      <c r="DR75" s="145" t="n"/>
      <c r="DS75" s="145" t="n"/>
      <c r="DT75" s="145" t="n"/>
      <c r="DU75" s="146" t="n"/>
      <c r="DV75" s="2" t="n"/>
      <c r="DW75" s="2" t="n"/>
      <c r="DX75" s="2" t="n"/>
      <c r="DY75" s="2" t="n"/>
      <c r="DZ75" s="2" t="n"/>
      <c r="EA75" s="2" t="n"/>
      <c r="EB75" s="2" t="n"/>
      <c r="EC75" s="2" t="n"/>
    </row>
    <row r="76" ht="6.75" customHeight="1" s="118">
      <c r="A76" s="2" t="n"/>
      <c r="B76" s="2" t="n"/>
      <c r="C76" s="2" t="n"/>
      <c r="D76" s="2" t="n"/>
      <c r="E76" s="141" t="n"/>
      <c r="K76" s="142" t="n"/>
      <c r="L76" s="54" t="inlineStr">
        <is>
          <t>平成</t>
        </is>
      </c>
      <c r="M76" s="138" t="n"/>
      <c r="N76" s="138" t="n"/>
      <c r="O76" s="138"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7" t="inlineStr">
        <is>
          <t>備　考</t>
        </is>
      </c>
      <c r="BQ76" s="138" t="n"/>
      <c r="BR76" s="138" t="n"/>
      <c r="BS76" s="138" t="n"/>
      <c r="BT76" s="138" t="n"/>
      <c r="BU76" s="138" t="n"/>
      <c r="BV76" s="139" t="n"/>
      <c r="BW76" s="174">
        <f>計算!$AA$10</f>
        <v/>
      </c>
      <c r="BX76" s="138" t="n"/>
      <c r="BY76" s="138" t="n"/>
      <c r="BZ76" s="138" t="n"/>
      <c r="CA76" s="138" t="n"/>
      <c r="CB76" s="138" t="n"/>
      <c r="CC76" s="138" t="n"/>
      <c r="CD76" s="138" t="n"/>
      <c r="CE76" s="138" t="n"/>
      <c r="CF76" s="138" t="n"/>
      <c r="CG76" s="138" t="n"/>
      <c r="CH76" s="138" t="n"/>
      <c r="CI76" s="138" t="n"/>
      <c r="CJ76" s="138" t="n"/>
      <c r="CK76" s="138" t="n"/>
      <c r="CL76" s="138" t="n"/>
      <c r="CM76" s="138" t="n"/>
      <c r="CN76" s="138" t="n"/>
      <c r="CO76" s="138" t="n"/>
      <c r="CP76" s="138" t="n"/>
      <c r="CQ76" s="138" t="n"/>
      <c r="CR76" s="138" t="n"/>
      <c r="CS76" s="138" t="n"/>
      <c r="CT76" s="138" t="n"/>
      <c r="CU76" s="138" t="n"/>
      <c r="CV76" s="138" t="n"/>
      <c r="CW76" s="138" t="n"/>
      <c r="CX76" s="138" t="n"/>
      <c r="CY76" s="138" t="n"/>
      <c r="CZ76" s="138" t="n"/>
      <c r="DA76" s="138" t="n"/>
      <c r="DB76" s="138" t="n"/>
      <c r="DC76" s="138" t="n"/>
      <c r="DD76" s="138" t="n"/>
      <c r="DE76" s="138" t="n"/>
      <c r="DF76" s="138" t="n"/>
      <c r="DG76" s="138" t="n"/>
      <c r="DH76" s="138" t="n"/>
      <c r="DI76" s="138" t="n"/>
      <c r="DJ76" s="138" t="n"/>
      <c r="DK76" s="138" t="n"/>
      <c r="DL76" s="138" t="n"/>
      <c r="DM76" s="138" t="n"/>
      <c r="DN76" s="138" t="n"/>
      <c r="DO76" s="138" t="n"/>
      <c r="DP76" s="138" t="n"/>
      <c r="DQ76" s="138" t="n"/>
      <c r="DR76" s="138" t="n"/>
      <c r="DS76" s="138" t="n"/>
      <c r="DT76" s="138" t="n"/>
      <c r="DU76" s="139" t="n"/>
      <c r="DV76" s="2" t="n"/>
      <c r="DW76" s="2" t="n"/>
      <c r="DX76" s="2" t="n"/>
      <c r="DY76" s="2" t="n"/>
      <c r="DZ76" s="2" t="n"/>
      <c r="EA76" s="2" t="n"/>
      <c r="EB76" s="2" t="n"/>
      <c r="EC76" s="2" t="n"/>
    </row>
    <row r="77" ht="6.75" customHeight="1" s="118">
      <c r="A77" s="2" t="n"/>
      <c r="B77" s="2" t="n"/>
      <c r="C77" s="2" t="n"/>
      <c r="D77" s="2" t="n"/>
      <c r="E77" s="141" t="n"/>
      <c r="K77" s="142" t="n"/>
      <c r="L77" s="141"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41" t="n"/>
      <c r="BV77" s="142" t="n"/>
      <c r="DU77" s="142" t="n"/>
      <c r="DV77" s="2" t="n"/>
      <c r="DW77" s="2" t="n"/>
      <c r="DX77" s="2" t="n"/>
      <c r="DY77" s="2" t="n"/>
      <c r="DZ77" s="2" t="n"/>
      <c r="EA77" s="2" t="n"/>
      <c r="EB77" s="2" t="n"/>
      <c r="EC77" s="2" t="n"/>
    </row>
    <row r="78" ht="6.75" customHeight="1" s="118">
      <c r="A78" s="2" t="n"/>
      <c r="B78" s="2" t="n"/>
      <c r="C78" s="2" t="n"/>
      <c r="D78" s="2" t="n"/>
      <c r="E78" s="141" t="n"/>
      <c r="K78" s="142" t="n"/>
      <c r="L78" s="141" t="n"/>
      <c r="P78" s="19" t="n"/>
      <c r="Q78" s="19" t="n"/>
      <c r="R78" s="19" t="n"/>
      <c r="S78" s="52" t="inlineStr">
        <is>
          <t>年</t>
        </is>
      </c>
      <c r="U78" s="11" t="n"/>
      <c r="V78" s="11" t="n"/>
      <c r="W78" s="53" t="inlineStr">
        <is>
          <t>月</t>
        </is>
      </c>
      <c r="X78" s="142"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41" t="n"/>
      <c r="BV78" s="142" t="n"/>
      <c r="DU78" s="142" t="n"/>
      <c r="DV78" s="2" t="n"/>
      <c r="DW78" s="2" t="n"/>
      <c r="DX78" s="2" t="n"/>
      <c r="DY78" s="2" t="n"/>
      <c r="DZ78" s="2" t="n"/>
      <c r="EA78" s="2" t="n"/>
      <c r="EB78" s="2" t="n"/>
      <c r="EC78" s="2" t="n"/>
    </row>
    <row r="79" ht="6.75" customHeight="1" s="118">
      <c r="A79" s="2" t="n"/>
      <c r="B79" s="2" t="n"/>
      <c r="C79" s="2" t="n"/>
      <c r="D79" s="2" t="n"/>
      <c r="E79" s="141" t="n"/>
      <c r="K79" s="142" t="n"/>
      <c r="L79" s="49" t="inlineStr">
        <is>
          <t>令和</t>
        </is>
      </c>
      <c r="P79" s="19" t="n"/>
      <c r="Q79" s="19" t="n"/>
      <c r="R79" s="19" t="n"/>
      <c r="U79" s="11" t="n"/>
      <c r="V79" s="11" t="n"/>
      <c r="X79" s="142"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41" t="n"/>
      <c r="BV79" s="142" t="n"/>
      <c r="DU79" s="142" t="n"/>
      <c r="DV79" s="2" t="n"/>
      <c r="DW79" s="2" t="n"/>
      <c r="DX79" s="2" t="n"/>
      <c r="DY79" s="2" t="n"/>
      <c r="DZ79" s="2" t="n"/>
      <c r="EA79" s="2" t="n"/>
      <c r="EB79" s="2" t="n"/>
      <c r="EC79" s="2" t="n"/>
    </row>
    <row r="80" ht="6.75" customHeight="1" s="118">
      <c r="A80" s="2" t="n"/>
      <c r="B80" s="2" t="n"/>
      <c r="C80" s="2" t="n"/>
      <c r="D80" s="2" t="n"/>
      <c r="E80" s="141" t="n"/>
      <c r="K80" s="142" t="n"/>
      <c r="L80" s="141"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41" t="n"/>
      <c r="BV80" s="142" t="n"/>
      <c r="DU80" s="142" t="n"/>
      <c r="DV80" s="2" t="n"/>
      <c r="DW80" s="2" t="n"/>
      <c r="DX80" s="2" t="n"/>
      <c r="DY80" s="2" t="n"/>
      <c r="DZ80" s="2" t="n"/>
      <c r="EA80" s="2" t="n"/>
      <c r="EB80" s="2" t="n"/>
      <c r="EC80" s="2" t="n"/>
    </row>
    <row r="81" ht="3.75" customHeight="1" s="118">
      <c r="A81" s="2" t="n"/>
      <c r="B81" s="2" t="n"/>
      <c r="C81" s="2" t="n"/>
      <c r="D81" s="2" t="n"/>
      <c r="E81" s="141" t="n"/>
      <c r="K81" s="142" t="n"/>
      <c r="L81" s="144" t="n"/>
      <c r="M81" s="145" t="n"/>
      <c r="N81" s="145" t="n"/>
      <c r="O81" s="145"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41" t="n"/>
      <c r="BV81" s="142" t="n"/>
      <c r="DU81" s="142" t="n"/>
      <c r="DV81" s="2" t="n"/>
      <c r="DW81" s="2" t="n"/>
      <c r="DX81" s="2" t="n"/>
      <c r="DY81" s="2" t="n"/>
      <c r="DZ81" s="2" t="n"/>
      <c r="EA81" s="2" t="n"/>
      <c r="EB81" s="2" t="n"/>
      <c r="EC81" s="2" t="n"/>
    </row>
    <row r="82" ht="6.75" customHeight="1" s="118">
      <c r="A82" s="2" t="n"/>
      <c r="B82" s="2" t="n"/>
      <c r="C82" s="2" t="n"/>
      <c r="D82" s="2" t="n"/>
      <c r="E82" s="141" t="n"/>
      <c r="K82" s="142" t="n"/>
      <c r="L82" s="54" t="inlineStr">
        <is>
          <t>平成</t>
        </is>
      </c>
      <c r="M82" s="138" t="n"/>
      <c r="N82" s="138" t="n"/>
      <c r="O82" s="138"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41" t="n"/>
      <c r="BV82" s="142" t="n"/>
      <c r="DU82" s="142" t="n"/>
      <c r="DV82" s="2" t="n"/>
      <c r="DW82" s="2" t="n"/>
      <c r="DX82" s="2" t="n"/>
      <c r="DY82" s="2" t="n"/>
      <c r="DZ82" s="2" t="n"/>
      <c r="EA82" s="2" t="n"/>
      <c r="EB82" s="2" t="n"/>
      <c r="EC82" s="2" t="n"/>
    </row>
    <row r="83" ht="6.75" customHeight="1" s="118">
      <c r="A83" s="2" t="n"/>
      <c r="B83" s="2" t="n"/>
      <c r="C83" s="2" t="n"/>
      <c r="D83" s="2" t="n"/>
      <c r="E83" s="141" t="n"/>
      <c r="K83" s="142" t="n"/>
      <c r="L83" s="141"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41" t="n"/>
      <c r="BV83" s="142" t="n"/>
      <c r="DU83" s="142" t="n"/>
      <c r="DV83" s="2" t="n"/>
      <c r="DW83" s="2" t="n"/>
      <c r="DX83" s="2" t="n"/>
      <c r="DY83" s="2" t="n"/>
      <c r="DZ83" s="2" t="n"/>
      <c r="EA83" s="2" t="n"/>
      <c r="EB83" s="2" t="n"/>
      <c r="EC83" s="2" t="n"/>
    </row>
    <row r="84" ht="6.75" customHeight="1" s="118">
      <c r="A84" s="2" t="n"/>
      <c r="B84" s="2" t="n"/>
      <c r="C84" s="2" t="n"/>
      <c r="D84" s="2" t="n"/>
      <c r="E84" s="141" t="n"/>
      <c r="K84" s="142" t="n"/>
      <c r="L84" s="141" t="n"/>
      <c r="P84" s="19" t="n"/>
      <c r="Q84" s="19" t="n"/>
      <c r="R84" s="19" t="n"/>
      <c r="S84" s="52" t="inlineStr">
        <is>
          <t>年</t>
        </is>
      </c>
      <c r="U84" s="11" t="n"/>
      <c r="V84" s="11" t="n"/>
      <c r="W84" s="53" t="inlineStr">
        <is>
          <t>月</t>
        </is>
      </c>
      <c r="X84" s="142"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41" t="n"/>
      <c r="BV84" s="142" t="n"/>
      <c r="DU84" s="142" t="n"/>
      <c r="DV84" s="2" t="n"/>
      <c r="DW84" s="2" t="n"/>
      <c r="DX84" s="2" t="n"/>
      <c r="DY84" s="2" t="n"/>
      <c r="DZ84" s="2" t="n"/>
      <c r="EA84" s="2" t="n"/>
      <c r="EB84" s="2" t="n"/>
      <c r="EC84" s="2" t="n"/>
    </row>
    <row r="85" ht="6.75" customHeight="1" s="118">
      <c r="A85" s="2" t="n"/>
      <c r="B85" s="2" t="n"/>
      <c r="C85" s="2" t="n"/>
      <c r="D85" s="2" t="n"/>
      <c r="E85" s="141" t="n"/>
      <c r="K85" s="142" t="n"/>
      <c r="L85" s="49" t="inlineStr">
        <is>
          <t>令和</t>
        </is>
      </c>
      <c r="P85" s="19" t="n"/>
      <c r="Q85" s="19" t="n"/>
      <c r="R85" s="19" t="n"/>
      <c r="U85" s="11" t="n"/>
      <c r="V85" s="11" t="n"/>
      <c r="X85" s="142"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41" t="n"/>
      <c r="BV85" s="142" t="n"/>
      <c r="DU85" s="142" t="n"/>
      <c r="DV85" s="2" t="n"/>
      <c r="DW85" s="2" t="n"/>
      <c r="DX85" s="2" t="n"/>
      <c r="DY85" s="2" t="n"/>
      <c r="DZ85" s="2" t="n"/>
      <c r="EA85" s="2" t="n"/>
      <c r="EB85" s="2" t="n"/>
      <c r="EC85" s="2" t="n"/>
    </row>
    <row r="86" ht="6.75" customHeight="1" s="118">
      <c r="A86" s="2" t="n"/>
      <c r="B86" s="2" t="n"/>
      <c r="C86" s="2" t="n"/>
      <c r="D86" s="2" t="n"/>
      <c r="E86" s="141" t="n"/>
      <c r="K86" s="142" t="n"/>
      <c r="L86" s="141"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41" t="n"/>
      <c r="BV86" s="142" t="n"/>
      <c r="DU86" s="142" t="n"/>
      <c r="DV86" s="2" t="n"/>
      <c r="DW86" s="2" t="n"/>
      <c r="DX86" s="2" t="n"/>
      <c r="DY86" s="2" t="n"/>
      <c r="DZ86" s="2" t="n"/>
      <c r="EA86" s="2" t="n"/>
      <c r="EB86" s="2" t="n"/>
      <c r="EC86" s="2" t="n"/>
    </row>
    <row r="87" ht="6.75" customHeight="1" s="118">
      <c r="A87" s="2" t="n"/>
      <c r="B87" s="2" t="n"/>
      <c r="C87" s="2" t="n"/>
      <c r="D87" s="2" t="n"/>
      <c r="E87" s="144" t="n"/>
      <c r="F87" s="145" t="n"/>
      <c r="G87" s="145" t="n"/>
      <c r="H87" s="145" t="n"/>
      <c r="I87" s="145" t="n"/>
      <c r="J87" s="145" t="n"/>
      <c r="K87" s="146" t="n"/>
      <c r="L87" s="144" t="n"/>
      <c r="M87" s="145" t="n"/>
      <c r="N87" s="145" t="n"/>
      <c r="O87" s="145"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4" t="n"/>
      <c r="BQ87" s="145" t="n"/>
      <c r="BR87" s="145" t="n"/>
      <c r="BS87" s="145" t="n"/>
      <c r="BT87" s="145" t="n"/>
      <c r="BU87" s="145" t="n"/>
      <c r="BV87" s="146" t="n"/>
      <c r="BW87" s="145" t="n"/>
      <c r="BX87" s="145" t="n"/>
      <c r="BY87" s="145" t="n"/>
      <c r="BZ87" s="145" t="n"/>
      <c r="CA87" s="145" t="n"/>
      <c r="CB87" s="145" t="n"/>
      <c r="CC87" s="145" t="n"/>
      <c r="CD87" s="145" t="n"/>
      <c r="CE87" s="145" t="n"/>
      <c r="CF87" s="145" t="n"/>
      <c r="CG87" s="145" t="n"/>
      <c r="CH87" s="145" t="n"/>
      <c r="CI87" s="145" t="n"/>
      <c r="CJ87" s="145" t="n"/>
      <c r="CK87" s="145" t="n"/>
      <c r="CL87" s="145" t="n"/>
      <c r="CM87" s="145" t="n"/>
      <c r="CN87" s="145" t="n"/>
      <c r="CO87" s="145" t="n"/>
      <c r="CP87" s="145" t="n"/>
      <c r="CQ87" s="145" t="n"/>
      <c r="CR87" s="145" t="n"/>
      <c r="CS87" s="145" t="n"/>
      <c r="CT87" s="145" t="n"/>
      <c r="CU87" s="145" t="n"/>
      <c r="CV87" s="145" t="n"/>
      <c r="CW87" s="145" t="n"/>
      <c r="CX87" s="145" t="n"/>
      <c r="CY87" s="145" t="n"/>
      <c r="CZ87" s="145" t="n"/>
      <c r="DA87" s="145" t="n"/>
      <c r="DB87" s="145" t="n"/>
      <c r="DC87" s="145" t="n"/>
      <c r="DD87" s="145" t="n"/>
      <c r="DE87" s="145" t="n"/>
      <c r="DF87" s="145" t="n"/>
      <c r="DG87" s="145" t="n"/>
      <c r="DH87" s="145" t="n"/>
      <c r="DI87" s="145" t="n"/>
      <c r="DJ87" s="145" t="n"/>
      <c r="DK87" s="145" t="n"/>
      <c r="DL87" s="145" t="n"/>
      <c r="DM87" s="145" t="n"/>
      <c r="DN87" s="145" t="n"/>
      <c r="DO87" s="145" t="n"/>
      <c r="DP87" s="145" t="n"/>
      <c r="DQ87" s="145" t="n"/>
      <c r="DR87" s="145" t="n"/>
      <c r="DS87" s="145" t="n"/>
      <c r="DT87" s="145" t="n"/>
      <c r="DU87" s="146"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18.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7" t="inlineStr">
        <is>
          <t xml:space="preserve">資 　格  等      </t>
        </is>
      </c>
      <c r="BQ5" s="138" t="n"/>
      <c r="BR5" s="138" t="n"/>
      <c r="BS5" s="138" t="n"/>
      <c r="BT5" s="138" t="n"/>
      <c r="BU5" s="138" t="n"/>
      <c r="BV5" s="139" t="n"/>
      <c r="BW5" s="140" t="inlineStr">
        <is>
          <t>取  得  年  月</t>
        </is>
      </c>
      <c r="BX5" s="138" t="n"/>
      <c r="BY5" s="138" t="n"/>
      <c r="BZ5" s="138" t="n"/>
      <c r="CA5" s="138" t="n"/>
      <c r="CB5" s="138" t="n"/>
      <c r="CC5" s="138" t="n"/>
      <c r="CD5" s="138" t="n"/>
      <c r="CE5" s="138" t="n"/>
      <c r="CF5" s="138" t="n"/>
      <c r="CG5" s="139" t="n"/>
      <c r="CH5" s="140" t="inlineStr">
        <is>
          <t>資       格       等       の       名       称</t>
        </is>
      </c>
      <c r="CI5" s="138" t="n"/>
      <c r="CJ5" s="138" t="n"/>
      <c r="CK5" s="138" t="n"/>
      <c r="CL5" s="138" t="n"/>
      <c r="CM5" s="138" t="n"/>
      <c r="CN5" s="138" t="n"/>
      <c r="CO5" s="138" t="n"/>
      <c r="CP5" s="138" t="n"/>
      <c r="CQ5" s="138" t="n"/>
      <c r="CR5" s="138" t="n"/>
      <c r="CS5" s="138" t="n"/>
      <c r="CT5" s="138" t="n"/>
      <c r="CU5" s="138" t="n"/>
      <c r="CV5" s="138" t="n"/>
      <c r="CW5" s="138" t="n"/>
      <c r="CX5" s="138" t="n"/>
      <c r="CY5" s="138" t="n"/>
      <c r="CZ5" s="138" t="n"/>
      <c r="DA5" s="138" t="n"/>
      <c r="DB5" s="138" t="n"/>
      <c r="DC5" s="138" t="n"/>
      <c r="DD5" s="138" t="n"/>
      <c r="DE5" s="138" t="n"/>
      <c r="DF5" s="138" t="n"/>
      <c r="DG5" s="138" t="n"/>
      <c r="DH5" s="138" t="n"/>
      <c r="DI5" s="138" t="n"/>
      <c r="DJ5" s="138" t="n"/>
      <c r="DK5" s="138" t="n"/>
      <c r="DL5" s="138" t="n"/>
      <c r="DM5" s="138" t="n"/>
      <c r="DN5" s="138" t="n"/>
      <c r="DO5" s="138" t="n"/>
      <c r="DP5" s="138" t="n"/>
      <c r="DQ5" s="138" t="n"/>
      <c r="DR5" s="138" t="n"/>
      <c r="DS5" s="138" t="n"/>
      <c r="DT5" s="138" t="n"/>
      <c r="DU5" s="139"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41" t="n"/>
      <c r="BV6" s="142" t="n"/>
      <c r="BW6" s="141" t="n"/>
      <c r="CG6" s="142" t="n"/>
      <c r="CH6" s="141" t="n"/>
      <c r="DU6" s="142"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41" t="n"/>
      <c r="BV7" s="142" t="n"/>
      <c r="BW7" s="141" t="n"/>
      <c r="CG7" s="142" t="n"/>
      <c r="CH7" s="141" t="n"/>
      <c r="DU7" s="142"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3">
        <f>IF(N(設定!$B$3)=0,"",YEAR(設定!$B$3)-2018)</f>
        <v/>
      </c>
      <c r="AG8" s="95" t="inlineStr">
        <is>
          <t>年</t>
        </is>
      </c>
      <c r="AI8" s="143">
        <f>IF(N(設定!$B$3)=0,"",MONTH(設定!$B$3))</f>
        <v/>
      </c>
      <c r="AL8" s="95" t="inlineStr">
        <is>
          <t>月</t>
        </is>
      </c>
      <c r="AN8" s="143">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41" t="n"/>
      <c r="BV8" s="142" t="n"/>
      <c r="BW8" s="144" t="n"/>
      <c r="BX8" s="145" t="n"/>
      <c r="BY8" s="145" t="n"/>
      <c r="BZ8" s="145" t="n"/>
      <c r="CA8" s="145" t="n"/>
      <c r="CB8" s="145" t="n"/>
      <c r="CC8" s="145" t="n"/>
      <c r="CD8" s="145" t="n"/>
      <c r="CE8" s="145" t="n"/>
      <c r="CF8" s="145" t="n"/>
      <c r="CG8" s="146" t="n"/>
      <c r="CH8" s="144" t="n"/>
      <c r="CI8" s="145" t="n"/>
      <c r="CJ8" s="145" t="n"/>
      <c r="CK8" s="145" t="n"/>
      <c r="CL8" s="145" t="n"/>
      <c r="CM8" s="145" t="n"/>
      <c r="CN8" s="145" t="n"/>
      <c r="CO8" s="145" t="n"/>
      <c r="CP8" s="145" t="n"/>
      <c r="CQ8" s="145" t="n"/>
      <c r="CR8" s="145" t="n"/>
      <c r="CS8" s="145" t="n"/>
      <c r="CT8" s="145" t="n"/>
      <c r="CU8" s="145" t="n"/>
      <c r="CV8" s="145" t="n"/>
      <c r="CW8" s="145" t="n"/>
      <c r="CX8" s="145" t="n"/>
      <c r="CY8" s="145" t="n"/>
      <c r="CZ8" s="145" t="n"/>
      <c r="DA8" s="145" t="n"/>
      <c r="DB8" s="145" t="n"/>
      <c r="DC8" s="145" t="n"/>
      <c r="DD8" s="145" t="n"/>
      <c r="DE8" s="145" t="n"/>
      <c r="DF8" s="145" t="n"/>
      <c r="DG8" s="145" t="n"/>
      <c r="DH8" s="145" t="n"/>
      <c r="DI8" s="145" t="n"/>
      <c r="DJ8" s="145" t="n"/>
      <c r="DK8" s="145" t="n"/>
      <c r="DL8" s="145" t="n"/>
      <c r="DM8" s="145" t="n"/>
      <c r="DN8" s="145" t="n"/>
      <c r="DO8" s="145" t="n"/>
      <c r="DP8" s="145" t="n"/>
      <c r="DQ8" s="145" t="n"/>
      <c r="DR8" s="145" t="n"/>
      <c r="DS8" s="145" t="n"/>
      <c r="DT8" s="145" t="n"/>
      <c r="DU8" s="146"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41" t="n"/>
      <c r="BV9" s="142" t="n"/>
      <c r="BW9" s="147">
        <f>計算!$O$11</f>
        <v/>
      </c>
      <c r="CG9" s="142" t="n"/>
      <c r="CH9" s="148">
        <f>計算!$P$11</f>
        <v/>
      </c>
      <c r="DU9" s="142"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5" t="n"/>
      <c r="AA10" s="145" t="n"/>
      <c r="AB10" s="145" t="n"/>
      <c r="AC10" s="145" t="n"/>
      <c r="AD10" s="145" t="n"/>
      <c r="AE10" s="145" t="n"/>
      <c r="AF10" s="145" t="n"/>
      <c r="AG10" s="145" t="n"/>
      <c r="AH10" s="145" t="n"/>
      <c r="AI10" s="145" t="n"/>
      <c r="AJ10" s="145" t="n"/>
      <c r="AK10" s="145" t="n"/>
      <c r="AL10" s="145" t="n"/>
      <c r="AM10" s="145" t="n"/>
      <c r="AN10" s="145" t="n"/>
      <c r="AO10" s="145" t="n"/>
      <c r="AP10" s="145" t="n"/>
      <c r="AQ10" s="145" t="n"/>
      <c r="AR10" s="145" t="n"/>
      <c r="AS10" s="145" t="n"/>
      <c r="AT10" s="145" t="n"/>
      <c r="AU10" s="12" t="n"/>
      <c r="AV10" s="7" t="n"/>
      <c r="BI10" s="8" t="n"/>
      <c r="BJ10" s="7" t="n"/>
      <c r="BK10" s="2" t="n"/>
      <c r="BL10" s="2" t="n"/>
      <c r="BM10" s="2" t="n"/>
      <c r="BN10" s="2" t="n"/>
      <c r="BO10" s="2" t="n"/>
      <c r="BP10" s="141" t="n"/>
      <c r="BV10" s="142" t="n"/>
      <c r="BW10" s="141" t="n"/>
      <c r="CG10" s="142" t="n"/>
      <c r="DU10" s="142" t="n"/>
      <c r="DV10" s="2" t="n"/>
      <c r="DW10" s="2" t="n"/>
      <c r="DX10" s="2" t="n"/>
      <c r="DY10" s="2" t="n"/>
      <c r="DZ10" s="2" t="n"/>
      <c r="EA10" s="2" t="n"/>
      <c r="EB10" s="2" t="n"/>
      <c r="EC10" s="2" t="n"/>
    </row>
    <row r="11" ht="6.75" customHeight="1" s="118">
      <c r="A11" s="2" t="n"/>
      <c r="B11" s="2" t="n"/>
      <c r="C11" s="2" t="n"/>
      <c r="D11" s="2" t="n"/>
      <c r="E11" s="140" t="inlineStr">
        <is>
          <t>ふ り が な</t>
        </is>
      </c>
      <c r="F11" s="138" t="n"/>
      <c r="G11" s="138" t="n"/>
      <c r="H11" s="138" t="n"/>
      <c r="I11" s="138" t="n"/>
      <c r="J11" s="138" t="n"/>
      <c r="K11" s="139" t="n"/>
      <c r="L11" s="149">
        <f>計算!$C$11</f>
        <v/>
      </c>
      <c r="M11" s="138" t="n"/>
      <c r="N11" s="138" t="n"/>
      <c r="O11" s="138" t="n"/>
      <c r="P11" s="138" t="n"/>
      <c r="Q11" s="138" t="n"/>
      <c r="R11" s="138" t="n"/>
      <c r="S11" s="138" t="n"/>
      <c r="T11" s="138" t="n"/>
      <c r="U11" s="138" t="n"/>
      <c r="V11" s="138" t="n"/>
      <c r="W11" s="138" t="n"/>
      <c r="X11" s="138" t="n"/>
      <c r="Y11" s="138" t="n"/>
      <c r="Z11" s="138" t="n"/>
      <c r="AA11" s="138" t="n"/>
      <c r="AB11" s="138" t="n"/>
      <c r="AC11" s="138" t="n"/>
      <c r="AD11" s="138" t="n"/>
      <c r="AE11" s="138" t="n"/>
      <c r="AF11" s="138" t="n"/>
      <c r="AG11" s="138" t="n"/>
      <c r="AH11" s="138" t="n"/>
      <c r="AI11" s="138" t="n"/>
      <c r="AJ11" s="138" t="n"/>
      <c r="AK11" s="138" t="n"/>
      <c r="AL11" s="138" t="n"/>
      <c r="AM11" s="138" t="n"/>
      <c r="AN11" s="138" t="n"/>
      <c r="AO11" s="138" t="n"/>
      <c r="AP11" s="138" t="n"/>
      <c r="AQ11" s="138" t="n"/>
      <c r="AR11" s="138" t="n"/>
      <c r="AS11" s="138" t="n"/>
      <c r="AT11" s="139"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41" t="n"/>
      <c r="BV11" s="142" t="n"/>
      <c r="BW11" s="141" t="n"/>
      <c r="CG11" s="142" t="n"/>
      <c r="DU11" s="142" t="n"/>
      <c r="DV11" s="2" t="n"/>
      <c r="DW11" s="2" t="n"/>
      <c r="DX11" s="2" t="n"/>
      <c r="DY11" s="2" t="n"/>
      <c r="DZ11" s="2" t="n"/>
      <c r="EA11" s="2" t="n"/>
      <c r="EB11" s="2" t="n"/>
      <c r="EC11" s="2" t="n"/>
    </row>
    <row r="12" ht="6.75" customHeight="1" s="118">
      <c r="A12" s="2" t="n"/>
      <c r="B12" s="2" t="n"/>
      <c r="C12" s="2" t="n"/>
      <c r="D12" s="2" t="n"/>
      <c r="E12" s="141" t="n"/>
      <c r="K12" s="142" t="n"/>
      <c r="AT12" s="142"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41" t="n"/>
      <c r="BV12" s="142" t="n"/>
      <c r="BW12" s="141" t="n"/>
      <c r="CG12" s="142" t="n"/>
      <c r="DU12" s="142" t="n"/>
      <c r="DV12" s="2" t="n"/>
      <c r="DW12" s="2" t="n"/>
      <c r="DX12" s="2" t="n"/>
      <c r="DY12" s="2" t="n"/>
      <c r="DZ12" s="2" t="n"/>
      <c r="EA12" s="2" t="n"/>
      <c r="EB12" s="2" t="n"/>
      <c r="EC12" s="2" t="n"/>
    </row>
    <row r="13" ht="6.75" customHeight="1" s="118">
      <c r="A13" s="2" t="n"/>
      <c r="B13" s="2" t="n"/>
      <c r="C13" s="2" t="n"/>
      <c r="D13" s="2" t="n"/>
      <c r="E13" s="141" t="n"/>
      <c r="K13" s="142" t="n"/>
      <c r="AT13" s="142"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41" t="n"/>
      <c r="BV13" s="142" t="n"/>
      <c r="BW13" s="147">
        <f>計算!$Q$11</f>
        <v/>
      </c>
      <c r="CG13" s="142" t="n"/>
      <c r="CH13" s="148">
        <f>計算!$R$11</f>
        <v/>
      </c>
      <c r="DU13" s="142" t="n"/>
      <c r="DV13" s="2" t="n"/>
      <c r="DW13" s="2" t="n"/>
      <c r="DX13" s="2" t="n"/>
      <c r="DY13" s="2" t="n"/>
      <c r="DZ13" s="2" t="n"/>
      <c r="EA13" s="2" t="n"/>
      <c r="EB13" s="2" t="n"/>
      <c r="EC13" s="2" t="n"/>
    </row>
    <row r="14" ht="6.75" customHeight="1" s="118">
      <c r="A14" s="2" t="n"/>
      <c r="B14" s="2" t="n"/>
      <c r="C14" s="2" t="n"/>
      <c r="D14" s="2" t="n"/>
      <c r="E14" s="144" t="n"/>
      <c r="F14" s="145" t="n"/>
      <c r="G14" s="145" t="n"/>
      <c r="H14" s="145" t="n"/>
      <c r="I14" s="145" t="n"/>
      <c r="J14" s="145" t="n"/>
      <c r="K14" s="146" t="n"/>
      <c r="L14" s="145" t="n"/>
      <c r="M14" s="145" t="n"/>
      <c r="N14" s="145" t="n"/>
      <c r="O14" s="145" t="n"/>
      <c r="P14" s="145" t="n"/>
      <c r="Q14" s="145" t="n"/>
      <c r="R14" s="145" t="n"/>
      <c r="S14" s="145" t="n"/>
      <c r="T14" s="145" t="n"/>
      <c r="U14" s="145" t="n"/>
      <c r="V14" s="145" t="n"/>
      <c r="W14" s="145" t="n"/>
      <c r="X14" s="145" t="n"/>
      <c r="Y14" s="145" t="n"/>
      <c r="Z14" s="145" t="n"/>
      <c r="AA14" s="145" t="n"/>
      <c r="AB14" s="145" t="n"/>
      <c r="AC14" s="145" t="n"/>
      <c r="AD14" s="145" t="n"/>
      <c r="AE14" s="145" t="n"/>
      <c r="AF14" s="145" t="n"/>
      <c r="AG14" s="145" t="n"/>
      <c r="AH14" s="145" t="n"/>
      <c r="AI14" s="145" t="n"/>
      <c r="AJ14" s="145" t="n"/>
      <c r="AK14" s="145" t="n"/>
      <c r="AL14" s="145" t="n"/>
      <c r="AM14" s="145" t="n"/>
      <c r="AN14" s="145" t="n"/>
      <c r="AO14" s="145" t="n"/>
      <c r="AP14" s="145" t="n"/>
      <c r="AQ14" s="145" t="n"/>
      <c r="AR14" s="145" t="n"/>
      <c r="AS14" s="145" t="n"/>
      <c r="AT14" s="146"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41" t="n"/>
      <c r="BV14" s="142" t="n"/>
      <c r="BW14" s="141" t="n"/>
      <c r="CG14" s="142" t="n"/>
      <c r="DU14" s="142" t="n"/>
      <c r="DV14" s="2" t="n"/>
      <c r="DW14" s="2" t="n"/>
      <c r="DX14" s="2" t="n"/>
      <c r="DY14" s="2" t="n"/>
      <c r="DZ14" s="2" t="n"/>
      <c r="EA14" s="2" t="n"/>
      <c r="EB14" s="2" t="n"/>
      <c r="EC14" s="2" t="n"/>
    </row>
    <row r="15" ht="6.75" customHeight="1" s="118">
      <c r="A15" s="2" t="n"/>
      <c r="B15" s="2" t="n"/>
      <c r="C15" s="2" t="n"/>
      <c r="D15" s="2" t="n"/>
      <c r="E15" s="150" t="inlineStr">
        <is>
          <t>名　前</t>
        </is>
      </c>
      <c r="F15" s="138" t="n"/>
      <c r="G15" s="138" t="n"/>
      <c r="H15" s="138" t="n"/>
      <c r="I15" s="138" t="n"/>
      <c r="J15" s="138" t="n"/>
      <c r="K15" s="139" t="n"/>
      <c r="L15" s="151">
        <f>計算!$B$11</f>
        <v/>
      </c>
      <c r="M15" s="138" t="n"/>
      <c r="N15" s="138" t="n"/>
      <c r="O15" s="138" t="n"/>
      <c r="P15" s="138" t="n"/>
      <c r="Q15" s="138" t="n"/>
      <c r="R15" s="138" t="n"/>
      <c r="S15" s="138" t="n"/>
      <c r="T15" s="138" t="n"/>
      <c r="U15" s="138" t="n"/>
      <c r="V15" s="138" t="n"/>
      <c r="W15" s="138" t="n"/>
      <c r="X15" s="138" t="n"/>
      <c r="Y15" s="138" t="n"/>
      <c r="Z15" s="138" t="n"/>
      <c r="AA15" s="138" t="n"/>
      <c r="AB15" s="138" t="n"/>
      <c r="AC15" s="138" t="n"/>
      <c r="AD15" s="138" t="n"/>
      <c r="AE15" s="138" t="n"/>
      <c r="AF15" s="138" t="n"/>
      <c r="AG15" s="138" t="n"/>
      <c r="AH15" s="138" t="n"/>
      <c r="AI15" s="138" t="n"/>
      <c r="AJ15" s="138" t="n"/>
      <c r="AK15" s="138" t="n"/>
      <c r="AL15" s="138" t="n"/>
      <c r="AM15" s="138" t="n"/>
      <c r="AN15" s="138" t="n"/>
      <c r="AO15" s="138" t="n"/>
      <c r="AP15" s="138" t="n"/>
      <c r="AQ15" s="138" t="n"/>
      <c r="AR15" s="138" t="n"/>
      <c r="AS15" s="138" t="n"/>
      <c r="AT15" s="139"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41" t="n"/>
      <c r="BV15" s="142" t="n"/>
      <c r="BW15" s="141" t="n"/>
      <c r="CG15" s="142" t="n"/>
      <c r="DU15" s="142" t="n"/>
      <c r="DV15" s="2" t="n"/>
      <c r="DW15" s="2" t="n"/>
      <c r="DX15" s="2" t="n"/>
      <c r="DY15" s="2" t="n"/>
      <c r="DZ15" s="2" t="n"/>
      <c r="EA15" s="2" t="n"/>
      <c r="EB15" s="2" t="n"/>
      <c r="EC15" s="2" t="n"/>
    </row>
    <row r="16" ht="6.75" customHeight="1" s="118">
      <c r="A16" s="2" t="n"/>
      <c r="B16" s="2" t="n"/>
      <c r="C16" s="2" t="n"/>
      <c r="D16" s="2" t="n"/>
      <c r="E16" s="141" t="n"/>
      <c r="K16" s="142" t="n"/>
      <c r="L16" s="141" t="n"/>
      <c r="AT16" s="142" t="n"/>
      <c r="AU16" s="8" t="n"/>
      <c r="AV16" s="7" t="n"/>
      <c r="AW16" s="2" t="n"/>
      <c r="AX16" s="52" t="inlineStr">
        <is>
          <t>（30×40mm）</t>
        </is>
      </c>
      <c r="BH16" s="2" t="n"/>
      <c r="BI16" s="8" t="n"/>
      <c r="BJ16" s="7" t="n"/>
      <c r="BK16" s="2" t="n"/>
      <c r="BL16" s="2" t="n"/>
      <c r="BM16" s="2" t="n"/>
      <c r="BN16" s="2" t="n"/>
      <c r="BO16" s="2" t="n"/>
      <c r="BP16" s="141" t="n"/>
      <c r="BV16" s="142" t="n"/>
      <c r="BW16" s="141" t="n"/>
      <c r="CG16" s="142" t="n"/>
      <c r="DU16" s="142" t="n"/>
      <c r="DV16" s="2" t="n"/>
      <c r="DW16" s="2" t="n"/>
      <c r="DX16" s="2" t="n"/>
      <c r="DY16" s="2" t="n"/>
      <c r="DZ16" s="2" t="n"/>
      <c r="EA16" s="2" t="n"/>
      <c r="EB16" s="2" t="n"/>
      <c r="EC16" s="2" t="n"/>
    </row>
    <row r="17" ht="6.75" customHeight="1" s="118">
      <c r="A17" s="2" t="n"/>
      <c r="B17" s="2" t="n"/>
      <c r="C17" s="2" t="n"/>
      <c r="D17" s="2" t="n"/>
      <c r="E17" s="141" t="n"/>
      <c r="K17" s="142" t="n"/>
      <c r="L17" s="141" t="n"/>
      <c r="AT17" s="142" t="n"/>
      <c r="AU17" s="8" t="n"/>
      <c r="AV17" s="7" t="n"/>
      <c r="AW17" s="2" t="n"/>
      <c r="BH17" s="2" t="n"/>
      <c r="BI17" s="8" t="n"/>
      <c r="BJ17" s="7" t="n"/>
      <c r="BK17" s="2" t="n"/>
      <c r="BL17" s="2" t="n"/>
      <c r="BM17" s="2" t="n"/>
      <c r="BN17" s="2" t="n"/>
      <c r="BO17" s="2" t="n"/>
      <c r="BP17" s="141" t="n"/>
      <c r="BV17" s="142" t="n"/>
      <c r="BW17" s="147">
        <f>計算!$S$11</f>
        <v/>
      </c>
      <c r="CG17" s="142" t="n"/>
      <c r="CH17" s="148">
        <f>計算!$T$11</f>
        <v/>
      </c>
      <c r="DU17" s="142" t="n"/>
      <c r="DV17" s="2" t="n"/>
      <c r="DW17" s="2" t="n"/>
      <c r="DX17" s="2" t="n"/>
      <c r="DY17" s="2" t="n"/>
      <c r="DZ17" s="2" t="n"/>
      <c r="EA17" s="2" t="n"/>
      <c r="EB17" s="2" t="n"/>
      <c r="EC17" s="2" t="n"/>
    </row>
    <row r="18" ht="6.75" customHeight="1" s="118">
      <c r="A18" s="2" t="n"/>
      <c r="B18" s="2" t="n"/>
      <c r="C18" s="2" t="n"/>
      <c r="D18" s="2" t="n"/>
      <c r="E18" s="141" t="n"/>
      <c r="K18" s="142" t="n"/>
      <c r="L18" s="141" t="n"/>
      <c r="AT18" s="142"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41" t="n"/>
      <c r="BV18" s="142" t="n"/>
      <c r="BW18" s="141" t="n"/>
      <c r="CG18" s="142" t="n"/>
      <c r="DU18" s="142" t="n"/>
      <c r="DV18" s="2" t="n"/>
      <c r="DW18" s="2" t="n"/>
      <c r="DX18" s="2" t="n"/>
      <c r="DY18" s="2" t="n"/>
      <c r="DZ18" s="2" t="n"/>
      <c r="EA18" s="2" t="n"/>
      <c r="EB18" s="2" t="n"/>
      <c r="EC18" s="2" t="n"/>
    </row>
    <row r="19" ht="6.75" customHeight="1" s="118">
      <c r="A19" s="2" t="n"/>
      <c r="B19" s="2" t="n"/>
      <c r="C19" s="2" t="n"/>
      <c r="D19" s="2" t="n"/>
      <c r="E19" s="141" t="n"/>
      <c r="K19" s="142" t="n"/>
      <c r="L19" s="141" t="n"/>
      <c r="AT19" s="142"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41" t="n"/>
      <c r="BV19" s="142" t="n"/>
      <c r="BW19" s="141" t="n"/>
      <c r="CG19" s="142" t="n"/>
      <c r="DU19" s="142" t="n"/>
      <c r="DV19" s="2" t="n"/>
      <c r="DW19" s="2" t="n"/>
      <c r="DX19" s="2" t="n"/>
      <c r="DY19" s="2" t="n"/>
      <c r="DZ19" s="2" t="n"/>
      <c r="EA19" s="2" t="n"/>
      <c r="EB19" s="2" t="n"/>
      <c r="EC19" s="2" t="n"/>
    </row>
    <row r="20" ht="4.5" customHeight="1" s="118">
      <c r="A20" s="2" t="n"/>
      <c r="B20" s="2" t="n"/>
      <c r="C20" s="2" t="n"/>
      <c r="D20" s="2" t="n"/>
      <c r="E20" s="144" t="n"/>
      <c r="F20" s="145" t="n"/>
      <c r="G20" s="145" t="n"/>
      <c r="H20" s="145" t="n"/>
      <c r="I20" s="145" t="n"/>
      <c r="J20" s="145" t="n"/>
      <c r="K20" s="146" t="n"/>
      <c r="L20" s="144" t="n"/>
      <c r="M20" s="145" t="n"/>
      <c r="N20" s="145" t="n"/>
      <c r="O20" s="145" t="n"/>
      <c r="P20" s="145" t="n"/>
      <c r="Q20" s="145" t="n"/>
      <c r="R20" s="145" t="n"/>
      <c r="S20" s="145" t="n"/>
      <c r="T20" s="145" t="n"/>
      <c r="U20" s="145" t="n"/>
      <c r="V20" s="145" t="n"/>
      <c r="W20" s="145" t="n"/>
      <c r="X20" s="145" t="n"/>
      <c r="Y20" s="145" t="n"/>
      <c r="Z20" s="145" t="n"/>
      <c r="AA20" s="145" t="n"/>
      <c r="AB20" s="145" t="n"/>
      <c r="AC20" s="145" t="n"/>
      <c r="AD20" s="145" t="n"/>
      <c r="AE20" s="145" t="n"/>
      <c r="AF20" s="145" t="n"/>
      <c r="AG20" s="145" t="n"/>
      <c r="AH20" s="145" t="n"/>
      <c r="AI20" s="145" t="n"/>
      <c r="AJ20" s="145" t="n"/>
      <c r="AK20" s="145" t="n"/>
      <c r="AL20" s="145" t="n"/>
      <c r="AM20" s="145" t="n"/>
      <c r="AN20" s="145" t="n"/>
      <c r="AO20" s="145" t="n"/>
      <c r="AP20" s="145" t="n"/>
      <c r="AQ20" s="145" t="n"/>
      <c r="AR20" s="145" t="n"/>
      <c r="AS20" s="145" t="n"/>
      <c r="AT20" s="146"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41" t="n"/>
      <c r="BV20" s="142" t="n"/>
      <c r="BW20" s="141" t="n"/>
      <c r="CG20" s="142" t="n"/>
      <c r="DU20" s="142" t="n"/>
      <c r="DV20" s="2" t="n"/>
      <c r="DW20" s="2" t="n"/>
      <c r="DX20" s="2" t="n"/>
      <c r="DY20" s="2" t="n"/>
      <c r="DZ20" s="2" t="n"/>
      <c r="EA20" s="2" t="n"/>
      <c r="EB20" s="2" t="n"/>
      <c r="EC20" s="2" t="n"/>
    </row>
    <row r="21" ht="6.75" customHeight="1" s="118">
      <c r="A21" s="2" t="n"/>
      <c r="B21" s="2" t="n"/>
      <c r="C21" s="2" t="n"/>
      <c r="D21" s="2" t="n"/>
      <c r="E21" s="150" t="inlineStr">
        <is>
          <t>生年月日</t>
        </is>
      </c>
      <c r="F21" s="138" t="n"/>
      <c r="G21" s="138" t="n"/>
      <c r="H21" s="138" t="n"/>
      <c r="I21" s="138" t="n"/>
      <c r="J21" s="138" t="n"/>
      <c r="K21" s="139" t="n"/>
      <c r="L21" s="152" t="inlineStr">
        <is>
          <t>昭和 ・ 平成</t>
        </is>
      </c>
      <c r="M21" s="138" t="n"/>
      <c r="N21" s="138" t="n"/>
      <c r="O21" s="138" t="n"/>
      <c r="P21" s="138" t="n"/>
      <c r="Q21" s="138" t="n"/>
      <c r="R21" s="138" t="n"/>
      <c r="S21" s="138" t="n"/>
      <c r="T21" s="138" t="n"/>
      <c r="U21" s="138" t="n"/>
      <c r="V21" s="153">
        <f>計算!$D$11</f>
        <v/>
      </c>
      <c r="W21" s="138" t="n"/>
      <c r="X21" s="154" t="inlineStr">
        <is>
          <t>年</t>
        </is>
      </c>
      <c r="Y21" s="138" t="n"/>
      <c r="Z21" s="153">
        <f>計算!$E$11</f>
        <v/>
      </c>
      <c r="AA21" s="138" t="n"/>
      <c r="AB21" s="138" t="n"/>
      <c r="AC21" s="154" t="inlineStr">
        <is>
          <t>月</t>
        </is>
      </c>
      <c r="AD21" s="138" t="n"/>
      <c r="AE21" s="153">
        <f>計算!$F$11</f>
        <v/>
      </c>
      <c r="AF21" s="138" t="n"/>
      <c r="AG21" s="138" t="n"/>
      <c r="AH21" s="154" t="inlineStr">
        <is>
          <t>日　生 （満</t>
        </is>
      </c>
      <c r="AI21" s="138" t="n"/>
      <c r="AJ21" s="138" t="n"/>
      <c r="AK21" s="138" t="n"/>
      <c r="AL21" s="138" t="n"/>
      <c r="AM21" s="138" t="n"/>
      <c r="AN21" s="138" t="n"/>
      <c r="AO21" s="138" t="n"/>
      <c r="AP21" s="155">
        <f>計算!$G$11</f>
        <v/>
      </c>
      <c r="AQ21" s="138" t="n"/>
      <c r="AR21" s="156" t="inlineStr">
        <is>
          <t>歳）</t>
        </is>
      </c>
      <c r="AS21" s="138" t="n"/>
      <c r="AT21" s="139"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41" t="n"/>
      <c r="BV21" s="142" t="n"/>
      <c r="BW21" s="147">
        <f>計算!$U$11</f>
        <v/>
      </c>
      <c r="CG21" s="142" t="n"/>
      <c r="CH21" s="148">
        <f>計算!$V$11</f>
        <v/>
      </c>
      <c r="DU21" s="142" t="n"/>
      <c r="DV21" s="2" t="n"/>
      <c r="DW21" s="2" t="n"/>
      <c r="DX21" s="2" t="n"/>
      <c r="DY21" s="2" t="n"/>
      <c r="DZ21" s="2" t="n"/>
      <c r="EA21" s="2" t="n"/>
      <c r="EB21" s="2" t="n"/>
      <c r="EC21" s="2" t="n"/>
    </row>
    <row r="22" ht="6.75" customHeight="1" s="118">
      <c r="A22" s="2" t="n"/>
      <c r="B22" s="2" t="n"/>
      <c r="C22" s="2" t="n"/>
      <c r="D22" s="2" t="n"/>
      <c r="E22" s="141" t="n"/>
      <c r="K22" s="142" t="n"/>
      <c r="L22" s="141" t="n"/>
      <c r="AT22" s="142"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41" t="n"/>
      <c r="BV22" s="142" t="n"/>
      <c r="BW22" s="141" t="n"/>
      <c r="CG22" s="142" t="n"/>
      <c r="DU22" s="142" t="n"/>
      <c r="DV22" s="2" t="n"/>
      <c r="DW22" s="2" t="n"/>
      <c r="DX22" s="2" t="n"/>
      <c r="DY22" s="2" t="n"/>
      <c r="DZ22" s="2" t="n"/>
      <c r="EA22" s="2" t="n"/>
      <c r="EB22" s="2" t="n"/>
      <c r="EC22" s="2" t="n"/>
    </row>
    <row r="23" ht="6.75" customHeight="1" s="118">
      <c r="A23" s="2" t="n"/>
      <c r="B23" s="2" t="n"/>
      <c r="C23" s="2" t="n"/>
      <c r="D23" s="2" t="n"/>
      <c r="E23" s="141" t="n"/>
      <c r="K23" s="142" t="n"/>
      <c r="L23" s="141" t="n"/>
      <c r="AT23" s="142"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41" t="n"/>
      <c r="BV23" s="142" t="n"/>
      <c r="BW23" s="141" t="n"/>
      <c r="CG23" s="142" t="n"/>
      <c r="DU23" s="142" t="n"/>
      <c r="DV23" s="2" t="n"/>
      <c r="DW23" s="2" t="n"/>
      <c r="DX23" s="2" t="n"/>
      <c r="DY23" s="2" t="n"/>
      <c r="DZ23" s="2" t="n"/>
      <c r="EA23" s="2" t="n"/>
      <c r="EB23" s="2" t="n"/>
      <c r="EC23" s="2" t="n"/>
    </row>
    <row r="24" ht="3.75" customHeight="1" s="118">
      <c r="A24" s="2" t="n"/>
      <c r="B24" s="2" t="n"/>
      <c r="C24" s="2" t="n"/>
      <c r="D24" s="2" t="n"/>
      <c r="E24" s="144" t="n"/>
      <c r="F24" s="145" t="n"/>
      <c r="G24" s="145" t="n"/>
      <c r="H24" s="145" t="n"/>
      <c r="I24" s="145" t="n"/>
      <c r="J24" s="145" t="n"/>
      <c r="K24" s="146" t="n"/>
      <c r="L24" s="144" t="n"/>
      <c r="M24" s="145" t="n"/>
      <c r="N24" s="145" t="n"/>
      <c r="O24" s="145" t="n"/>
      <c r="P24" s="145" t="n"/>
      <c r="Q24" s="145" t="n"/>
      <c r="R24" s="145" t="n"/>
      <c r="S24" s="145" t="n"/>
      <c r="T24" s="145" t="n"/>
      <c r="U24" s="145" t="n"/>
      <c r="X24" s="145" t="n"/>
      <c r="Y24" s="145" t="n"/>
      <c r="AC24" s="145" t="n"/>
      <c r="AD24" s="145" t="n"/>
      <c r="AH24" s="145" t="n"/>
      <c r="AI24" s="145" t="n"/>
      <c r="AJ24" s="145" t="n"/>
      <c r="AK24" s="145" t="n"/>
      <c r="AL24" s="145" t="n"/>
      <c r="AM24" s="145" t="n"/>
      <c r="AN24" s="145" t="n"/>
      <c r="AO24" s="145" t="n"/>
      <c r="AP24" s="145" t="n"/>
      <c r="AQ24" s="145" t="n"/>
      <c r="AR24" s="145" t="n"/>
      <c r="AS24" s="145" t="n"/>
      <c r="AT24" s="146"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41" t="n"/>
      <c r="BV24" s="142" t="n"/>
      <c r="BW24" s="141" t="n"/>
      <c r="CG24" s="142" t="n"/>
      <c r="DU24" s="142" t="n"/>
      <c r="DV24" s="2" t="n"/>
      <c r="DW24" s="2" t="n"/>
      <c r="DX24" s="2" t="n"/>
      <c r="DY24" s="2" t="n"/>
      <c r="DZ24" s="2" t="n"/>
      <c r="EA24" s="2" t="n"/>
      <c r="EB24" s="2" t="n"/>
      <c r="EC24" s="2" t="n"/>
    </row>
    <row r="25" ht="6.75" customHeight="1" s="118">
      <c r="A25" s="2" t="n"/>
      <c r="B25" s="2" t="n"/>
      <c r="C25" s="2" t="n"/>
      <c r="D25" s="2" t="n"/>
      <c r="E25" s="157" t="inlineStr">
        <is>
          <t>ふ り が な</t>
        </is>
      </c>
      <c r="F25" s="138" t="n"/>
      <c r="G25" s="138" t="n"/>
      <c r="H25" s="138" t="n"/>
      <c r="I25" s="138" t="n"/>
      <c r="J25" s="138" t="n"/>
      <c r="K25" s="139" t="n"/>
      <c r="L25" s="158">
        <f>計算!$J$11</f>
        <v/>
      </c>
      <c r="M25" s="138" t="n"/>
      <c r="N25" s="138" t="n"/>
      <c r="O25" s="138" t="n"/>
      <c r="P25" s="138" t="n"/>
      <c r="Q25" s="138" t="n"/>
      <c r="R25" s="138" t="n"/>
      <c r="S25" s="138" t="n"/>
      <c r="T25" s="138" t="n"/>
      <c r="U25" s="138" t="n"/>
      <c r="V25" s="138" t="n"/>
      <c r="W25" s="138" t="n"/>
      <c r="X25" s="138" t="n"/>
      <c r="Y25" s="138" t="n"/>
      <c r="Z25" s="138" t="n"/>
      <c r="AA25" s="138" t="n"/>
      <c r="AB25" s="138" t="n"/>
      <c r="AC25" s="138" t="n"/>
      <c r="AD25" s="138" t="n"/>
      <c r="AE25" s="138" t="n"/>
      <c r="AF25" s="138" t="n"/>
      <c r="AG25" s="138" t="n"/>
      <c r="AH25" s="138" t="n"/>
      <c r="AI25" s="138" t="n"/>
      <c r="AJ25" s="138" t="n"/>
      <c r="AK25" s="138" t="n"/>
      <c r="AL25" s="138" t="n"/>
      <c r="AM25" s="138" t="n"/>
      <c r="AN25" s="138" t="n"/>
      <c r="AO25" s="138" t="n"/>
      <c r="AP25" s="138" t="n"/>
      <c r="AQ25" s="138" t="n"/>
      <c r="AR25" s="138" t="n"/>
      <c r="AS25" s="138" t="n"/>
      <c r="AT25" s="138" t="n"/>
      <c r="AU25" s="138" t="n"/>
      <c r="AV25" s="138" t="n"/>
      <c r="AW25" s="138" t="n"/>
      <c r="AX25" s="138" t="n"/>
      <c r="AY25" s="138" t="n"/>
      <c r="AZ25" s="138" t="n"/>
      <c r="BA25" s="138" t="n"/>
      <c r="BB25" s="138" t="n"/>
      <c r="BC25" s="138" t="n"/>
      <c r="BD25" s="138" t="n"/>
      <c r="BE25" s="138" t="n"/>
      <c r="BF25" s="138" t="n"/>
      <c r="BG25" s="138" t="n"/>
      <c r="BH25" s="138" t="n"/>
      <c r="BI25" s="139" t="n"/>
      <c r="BJ25" s="2" t="n"/>
      <c r="BK25" s="2" t="n"/>
      <c r="BL25" s="2" t="n"/>
      <c r="BM25" s="2" t="n"/>
      <c r="BN25" s="2" t="n"/>
      <c r="BO25" s="2" t="n"/>
      <c r="BP25" s="141" t="n"/>
      <c r="BV25" s="142" t="n"/>
      <c r="BW25" s="159">
        <f>計算!$W$11</f>
        <v/>
      </c>
      <c r="CG25" s="142" t="n"/>
      <c r="CH25" s="148">
        <f>計算!$X$11</f>
        <v/>
      </c>
      <c r="DU25" s="142" t="n"/>
      <c r="DV25" s="2" t="n"/>
      <c r="DW25" s="2" t="n"/>
      <c r="DX25" s="2" t="n"/>
      <c r="DY25" s="2" t="n"/>
      <c r="DZ25" s="2" t="n"/>
      <c r="EA25" s="2" t="n"/>
      <c r="EB25" s="2" t="n"/>
      <c r="EC25" s="2" t="n"/>
    </row>
    <row r="26" ht="6.75" customHeight="1" s="118">
      <c r="A26" s="2" t="n"/>
      <c r="B26" s="2" t="n"/>
      <c r="C26" s="2" t="n"/>
      <c r="D26" s="2" t="n"/>
      <c r="E26" s="141" t="n"/>
      <c r="K26" s="142" t="n"/>
      <c r="BI26" s="142" t="n"/>
      <c r="BJ26" s="2" t="n"/>
      <c r="BK26" s="2" t="n"/>
      <c r="BL26" s="2" t="n"/>
      <c r="BM26" s="2" t="n"/>
      <c r="BN26" s="2" t="n"/>
      <c r="BO26" s="2" t="n"/>
      <c r="BP26" s="141" t="n"/>
      <c r="BV26" s="142" t="n"/>
      <c r="BW26" s="141" t="n"/>
      <c r="CG26" s="142" t="n"/>
      <c r="DU26" s="142" t="n"/>
      <c r="DV26" s="2" t="n"/>
      <c r="DW26" s="2" t="n"/>
      <c r="DX26" s="2" t="n"/>
      <c r="DY26" s="2" t="n"/>
      <c r="DZ26" s="2" t="n"/>
      <c r="EA26" s="2" t="n"/>
      <c r="EB26" s="2" t="n"/>
      <c r="EC26" s="2" t="n"/>
    </row>
    <row r="27" ht="6.75" customHeight="1" s="118">
      <c r="A27" s="2" t="n"/>
      <c r="B27" s="2" t="n"/>
      <c r="C27" s="2" t="n"/>
      <c r="D27" s="2" t="n"/>
      <c r="E27" s="160" t="n"/>
      <c r="F27" s="161" t="n"/>
      <c r="G27" s="161" t="n"/>
      <c r="H27" s="161" t="n"/>
      <c r="I27" s="161" t="n"/>
      <c r="J27" s="161" t="n"/>
      <c r="K27" s="162" t="n"/>
      <c r="L27" s="161" t="n"/>
      <c r="M27" s="161" t="n"/>
      <c r="N27" s="161" t="n"/>
      <c r="O27" s="161" t="n"/>
      <c r="P27" s="161" t="n"/>
      <c r="Q27" s="161" t="n"/>
      <c r="R27" s="161" t="n"/>
      <c r="S27" s="161" t="n"/>
      <c r="T27" s="161" t="n"/>
      <c r="U27" s="161" t="n"/>
      <c r="V27" s="161" t="n"/>
      <c r="W27" s="161" t="n"/>
      <c r="X27" s="161" t="n"/>
      <c r="Y27" s="161" t="n"/>
      <c r="Z27" s="161" t="n"/>
      <c r="AA27" s="161" t="n"/>
      <c r="AB27" s="161" t="n"/>
      <c r="AC27" s="161" t="n"/>
      <c r="AD27" s="161" t="n"/>
      <c r="AE27" s="161" t="n"/>
      <c r="AF27" s="161" t="n"/>
      <c r="AG27" s="161" t="n"/>
      <c r="AH27" s="161" t="n"/>
      <c r="AI27" s="161" t="n"/>
      <c r="AJ27" s="161" t="n"/>
      <c r="AK27" s="161" t="n"/>
      <c r="AL27" s="161" t="n"/>
      <c r="AM27" s="161" t="n"/>
      <c r="AN27" s="161" t="n"/>
      <c r="AO27" s="161" t="n"/>
      <c r="AP27" s="161" t="n"/>
      <c r="AQ27" s="161" t="n"/>
      <c r="AR27" s="161" t="n"/>
      <c r="AS27" s="161" t="n"/>
      <c r="AT27" s="161" t="n"/>
      <c r="AU27" s="161" t="n"/>
      <c r="AV27" s="161" t="n"/>
      <c r="AW27" s="161" t="n"/>
      <c r="AX27" s="161" t="n"/>
      <c r="AY27" s="161" t="n"/>
      <c r="AZ27" s="161" t="n"/>
      <c r="BA27" s="161" t="n"/>
      <c r="BB27" s="161" t="n"/>
      <c r="BC27" s="161" t="n"/>
      <c r="BD27" s="161" t="n"/>
      <c r="BE27" s="161" t="n"/>
      <c r="BF27" s="161" t="n"/>
      <c r="BG27" s="161" t="n"/>
      <c r="BH27" s="161" t="n"/>
      <c r="BI27" s="162" t="n"/>
      <c r="BJ27" s="2" t="n"/>
      <c r="BK27" s="2" t="n"/>
      <c r="BL27" s="2" t="n"/>
      <c r="BM27" s="2" t="n"/>
      <c r="BN27" s="2" t="n"/>
      <c r="BO27" s="2" t="n"/>
      <c r="BP27" s="141" t="n"/>
      <c r="BV27" s="142" t="n"/>
      <c r="BW27" s="141" t="n"/>
      <c r="CG27" s="142" t="n"/>
      <c r="DU27" s="142" t="n"/>
      <c r="DV27" s="2" t="n"/>
      <c r="DW27" s="2" t="n"/>
      <c r="DX27" s="2" t="n"/>
      <c r="DY27" s="2" t="n"/>
      <c r="DZ27" s="2" t="n"/>
      <c r="EA27" s="2" t="n"/>
      <c r="EB27" s="2" t="n"/>
      <c r="EC27" s="2" t="n"/>
    </row>
    <row r="28" ht="6.75" customHeight="1" s="118">
      <c r="A28" s="2" t="n"/>
      <c r="B28" s="2" t="n"/>
      <c r="C28" s="2" t="n"/>
      <c r="D28" s="2" t="n"/>
      <c r="E28" s="163" t="inlineStr">
        <is>
          <t>現住所</t>
        </is>
      </c>
      <c r="F28" s="164" t="n"/>
      <c r="G28" s="164" t="n"/>
      <c r="H28" s="164" t="n"/>
      <c r="I28" s="164" t="n"/>
      <c r="J28" s="164" t="n"/>
      <c r="K28" s="165" t="n"/>
      <c r="L28" s="107" t="inlineStr">
        <is>
          <t>〒</t>
        </is>
      </c>
      <c r="M28" s="164" t="n"/>
      <c r="N28" s="164" t="n"/>
      <c r="O28" s="164" t="n"/>
      <c r="P28" s="166">
        <f>計算!$H$11</f>
        <v/>
      </c>
      <c r="Q28" s="164" t="n"/>
      <c r="R28" s="164" t="n"/>
      <c r="S28" s="164" t="n"/>
      <c r="T28" s="164" t="n"/>
      <c r="U28" s="164" t="n"/>
      <c r="V28" s="164" t="n"/>
      <c r="W28" s="164" t="n"/>
      <c r="X28" s="164" t="n"/>
      <c r="Y28" s="164" t="n"/>
      <c r="Z28" s="164" t="n"/>
      <c r="AA28" s="164" t="n"/>
      <c r="AB28" s="164" t="n"/>
      <c r="AC28" s="164" t="n"/>
      <c r="AD28" s="164" t="n"/>
      <c r="AE28" s="164" t="n"/>
      <c r="AF28" s="164" t="n"/>
      <c r="AG28" s="164" t="n"/>
      <c r="AH28" s="164" t="n"/>
      <c r="AI28" s="164" t="n"/>
      <c r="AJ28" s="164"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41" t="n"/>
      <c r="BV28" s="142" t="n"/>
      <c r="BW28" s="141" t="n"/>
      <c r="CG28" s="142" t="n"/>
      <c r="DU28" s="142" t="n"/>
      <c r="DV28" s="2" t="n"/>
      <c r="DW28" s="2" t="n"/>
      <c r="DX28" s="2" t="n"/>
      <c r="DY28" s="2" t="n"/>
      <c r="DZ28" s="2" t="n"/>
      <c r="EA28" s="2" t="n"/>
      <c r="EB28" s="2" t="n"/>
      <c r="EC28" s="2" t="n"/>
    </row>
    <row r="29" ht="4.5" customHeight="1" s="118">
      <c r="A29" s="2" t="n"/>
      <c r="B29" s="2" t="n"/>
      <c r="C29" s="2" t="n"/>
      <c r="D29" s="2" t="n"/>
      <c r="E29" s="141" t="n"/>
      <c r="K29" s="142" t="n"/>
      <c r="L29" s="141"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4" t="n"/>
      <c r="BQ29" s="145" t="n"/>
      <c r="BR29" s="145" t="n"/>
      <c r="BS29" s="145" t="n"/>
      <c r="BT29" s="145" t="n"/>
      <c r="BU29" s="145" t="n"/>
      <c r="BV29" s="146" t="n"/>
      <c r="BW29" s="144" t="n"/>
      <c r="BX29" s="145" t="n"/>
      <c r="BY29" s="145" t="n"/>
      <c r="BZ29" s="145" t="n"/>
      <c r="CA29" s="145" t="n"/>
      <c r="CB29" s="145" t="n"/>
      <c r="CC29" s="145" t="n"/>
      <c r="CD29" s="145" t="n"/>
      <c r="CE29" s="145" t="n"/>
      <c r="CF29" s="145" t="n"/>
      <c r="CG29" s="146" t="n"/>
      <c r="DU29" s="142" t="n"/>
      <c r="DV29" s="2" t="n"/>
      <c r="DW29" s="2" t="n"/>
      <c r="DX29" s="2" t="n"/>
      <c r="DY29" s="2" t="n"/>
      <c r="DZ29" s="2" t="n"/>
      <c r="EA29" s="2" t="n"/>
      <c r="EB29" s="2" t="n"/>
      <c r="EC29" s="2" t="n"/>
    </row>
    <row r="30" ht="6.75" customHeight="1" s="118">
      <c r="A30" s="2" t="n"/>
      <c r="B30" s="2" t="n"/>
      <c r="C30" s="2" t="n"/>
      <c r="D30" s="2" t="n"/>
      <c r="E30" s="141" t="n"/>
      <c r="K30" s="142" t="n"/>
      <c r="L30" s="141"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7" t="inlineStr">
        <is>
          <t>校内外の諸活動</t>
        </is>
      </c>
      <c r="BQ30" s="138" t="n"/>
      <c r="BR30" s="138" t="n"/>
      <c r="BS30" s="138" t="n"/>
      <c r="BT30" s="138" t="n"/>
      <c r="BU30" s="138" t="n"/>
      <c r="BV30" s="139" t="n"/>
      <c r="BW30" s="168">
        <f>計算!$Y$11</f>
        <v/>
      </c>
      <c r="BX30" s="138" t="n"/>
      <c r="BY30" s="138" t="n"/>
      <c r="BZ30" s="138" t="n"/>
      <c r="CA30" s="138" t="n"/>
      <c r="CB30" s="138" t="n"/>
      <c r="CC30" s="138" t="n"/>
      <c r="CD30" s="138" t="n"/>
      <c r="CE30" s="138" t="n"/>
      <c r="CF30" s="138" t="n"/>
      <c r="CG30" s="138" t="n"/>
      <c r="CH30" s="138" t="n"/>
      <c r="CI30" s="138" t="n"/>
      <c r="CJ30" s="138" t="n"/>
      <c r="CK30" s="138" t="n"/>
      <c r="CL30" s="138" t="n"/>
      <c r="CM30" s="138" t="n"/>
      <c r="CN30" s="138" t="n"/>
      <c r="CO30" s="138" t="n"/>
      <c r="CP30" s="138" t="n"/>
      <c r="CQ30" s="138" t="n"/>
      <c r="CR30" s="138" t="n"/>
      <c r="CS30" s="138" t="n"/>
      <c r="CT30" s="138" t="n"/>
      <c r="CU30" s="138" t="n"/>
      <c r="CV30" s="138" t="n"/>
      <c r="CW30" s="138" t="n"/>
      <c r="CX30" s="138" t="n"/>
      <c r="CY30" s="138" t="n"/>
      <c r="CZ30" s="138" t="n"/>
      <c r="DA30" s="138" t="n"/>
      <c r="DB30" s="138" t="n"/>
      <c r="DC30" s="138" t="n"/>
      <c r="DD30" s="138" t="n"/>
      <c r="DE30" s="138" t="n"/>
      <c r="DF30" s="138" t="n"/>
      <c r="DG30" s="138" t="n"/>
      <c r="DH30" s="138" t="n"/>
      <c r="DI30" s="138" t="n"/>
      <c r="DJ30" s="138" t="n"/>
      <c r="DK30" s="138" t="n"/>
      <c r="DL30" s="138" t="n"/>
      <c r="DM30" s="138" t="n"/>
      <c r="DN30" s="138" t="n"/>
      <c r="DO30" s="138" t="n"/>
      <c r="DP30" s="138" t="n"/>
      <c r="DQ30" s="138" t="n"/>
      <c r="DR30" s="138" t="n"/>
      <c r="DS30" s="138" t="n"/>
      <c r="DT30" s="138" t="n"/>
      <c r="DU30" s="139" t="n"/>
      <c r="DV30" s="7" t="n"/>
      <c r="DW30" s="2" t="n"/>
      <c r="DX30" s="2" t="n"/>
      <c r="DY30" s="2" t="n"/>
      <c r="DZ30" s="2" t="n"/>
      <c r="EA30" s="2" t="n"/>
      <c r="EB30" s="2" t="n"/>
      <c r="EC30" s="2" t="n"/>
    </row>
    <row r="31" ht="6.75" customHeight="1" s="118">
      <c r="A31" s="2" t="n"/>
      <c r="B31" s="2" t="n"/>
      <c r="C31" s="2" t="n"/>
      <c r="D31" s="2" t="n"/>
      <c r="E31" s="141" t="n"/>
      <c r="K31" s="142" t="n"/>
      <c r="L31" s="169">
        <f>計算!$I$11</f>
        <v/>
      </c>
      <c r="BI31" s="142" t="n"/>
      <c r="BJ31" s="2" t="n"/>
      <c r="BK31" s="2" t="n"/>
      <c r="BL31" s="2" t="n"/>
      <c r="BM31" s="2" t="n"/>
      <c r="BN31" s="2" t="n"/>
      <c r="BO31" s="2" t="n"/>
      <c r="BP31" s="141" t="n"/>
      <c r="BV31" s="142" t="n"/>
      <c r="DU31" s="142" t="n"/>
      <c r="DV31" s="7" t="n"/>
      <c r="DW31" s="2" t="n"/>
      <c r="DX31" s="2" t="n"/>
      <c r="DY31" s="2" t="n"/>
      <c r="DZ31" s="2" t="n"/>
      <c r="EA31" s="2" t="n"/>
      <c r="EB31" s="2" t="n"/>
      <c r="EC31" s="2" t="n"/>
    </row>
    <row r="32" ht="6.75" customHeight="1" s="118">
      <c r="A32" s="2" t="n"/>
      <c r="B32" s="2" t="n"/>
      <c r="C32" s="2" t="n"/>
      <c r="D32" s="2" t="n"/>
      <c r="E32" s="141" t="n"/>
      <c r="K32" s="142" t="n"/>
      <c r="L32" s="141" t="n"/>
      <c r="BI32" s="142" t="n"/>
      <c r="BJ32" s="2" t="n"/>
      <c r="BK32" s="2" t="n"/>
      <c r="BL32" s="2" t="n"/>
      <c r="BM32" s="2" t="n"/>
      <c r="BN32" s="2" t="n"/>
      <c r="BO32" s="2" t="n"/>
      <c r="BP32" s="141" t="n"/>
      <c r="BV32" s="142" t="n"/>
      <c r="DU32" s="142" t="n"/>
      <c r="DV32" s="7" t="n"/>
      <c r="DW32" s="2" t="n"/>
      <c r="DX32" s="2" t="n"/>
      <c r="DY32" s="2" t="n"/>
      <c r="DZ32" s="2" t="n"/>
      <c r="EA32" s="2" t="n"/>
      <c r="EB32" s="2" t="n"/>
      <c r="EC32" s="2" t="n"/>
    </row>
    <row r="33" ht="6.75" customHeight="1" s="118">
      <c r="A33" s="2" t="n"/>
      <c r="B33" s="2" t="n"/>
      <c r="C33" s="2" t="n"/>
      <c r="D33" s="2" t="n"/>
      <c r="E33" s="144" t="n"/>
      <c r="F33" s="145" t="n"/>
      <c r="G33" s="145" t="n"/>
      <c r="H33" s="145" t="n"/>
      <c r="I33" s="145" t="n"/>
      <c r="J33" s="145" t="n"/>
      <c r="K33" s="146" t="n"/>
      <c r="L33" s="144" t="n"/>
      <c r="M33" s="145" t="n"/>
      <c r="N33" s="145" t="n"/>
      <c r="O33" s="145" t="n"/>
      <c r="P33" s="145" t="n"/>
      <c r="Q33" s="145" t="n"/>
      <c r="R33" s="145" t="n"/>
      <c r="S33" s="145" t="n"/>
      <c r="T33" s="145" t="n"/>
      <c r="U33" s="145" t="n"/>
      <c r="V33" s="145" t="n"/>
      <c r="W33" s="145" t="n"/>
      <c r="X33" s="145" t="n"/>
      <c r="Y33" s="145" t="n"/>
      <c r="Z33" s="145" t="n"/>
      <c r="AA33" s="145" t="n"/>
      <c r="AB33" s="145" t="n"/>
      <c r="AC33" s="145" t="n"/>
      <c r="AD33" s="145" t="n"/>
      <c r="AE33" s="145" t="n"/>
      <c r="AF33" s="145" t="n"/>
      <c r="AG33" s="145" t="n"/>
      <c r="AH33" s="145" t="n"/>
      <c r="AI33" s="145" t="n"/>
      <c r="AJ33" s="145" t="n"/>
      <c r="AK33" s="145" t="n"/>
      <c r="AL33" s="145" t="n"/>
      <c r="AM33" s="145" t="n"/>
      <c r="AN33" s="145" t="n"/>
      <c r="AO33" s="145" t="n"/>
      <c r="AP33" s="145" t="n"/>
      <c r="AQ33" s="145" t="n"/>
      <c r="AR33" s="145" t="n"/>
      <c r="AS33" s="145" t="n"/>
      <c r="AT33" s="145" t="n"/>
      <c r="AU33" s="145" t="n"/>
      <c r="AV33" s="145" t="n"/>
      <c r="AW33" s="145" t="n"/>
      <c r="AX33" s="145" t="n"/>
      <c r="AY33" s="145" t="n"/>
      <c r="AZ33" s="145" t="n"/>
      <c r="BA33" s="145" t="n"/>
      <c r="BB33" s="145" t="n"/>
      <c r="BC33" s="145" t="n"/>
      <c r="BD33" s="145" t="n"/>
      <c r="BE33" s="145" t="n"/>
      <c r="BF33" s="145" t="n"/>
      <c r="BG33" s="145" t="n"/>
      <c r="BH33" s="145" t="n"/>
      <c r="BI33" s="146" t="n"/>
      <c r="BJ33" s="2" t="n"/>
      <c r="BK33" s="2" t="n"/>
      <c r="BL33" s="2" t="n"/>
      <c r="BM33" s="2" t="n"/>
      <c r="BN33" s="2" t="n"/>
      <c r="BO33" s="2" t="n"/>
      <c r="BP33" s="141" t="n"/>
      <c r="BV33" s="142" t="n"/>
      <c r="DU33" s="142" t="n"/>
      <c r="DV33" s="7" t="n"/>
      <c r="DW33" s="2" t="n"/>
      <c r="DX33" s="2" t="n"/>
      <c r="DY33" s="2" t="n"/>
      <c r="DZ33" s="2" t="n"/>
      <c r="EA33" s="2" t="n"/>
      <c r="EB33" s="2" t="n"/>
      <c r="EC33" s="2" t="n"/>
    </row>
    <row r="34" ht="6.75" customHeight="1" s="118">
      <c r="A34" s="2" t="n"/>
      <c r="B34" s="2" t="n"/>
      <c r="C34" s="2" t="n"/>
      <c r="D34" s="2" t="n"/>
      <c r="E34" s="157" t="inlineStr">
        <is>
          <t>ふ り が な</t>
        </is>
      </c>
      <c r="F34" s="138" t="n"/>
      <c r="G34" s="138" t="n"/>
      <c r="H34" s="138" t="n"/>
      <c r="I34" s="138" t="n"/>
      <c r="J34" s="138" t="n"/>
      <c r="K34" s="139" t="n"/>
      <c r="L34" s="158">
        <f>計算!$M$11</f>
        <v/>
      </c>
      <c r="M34" s="138" t="n"/>
      <c r="N34" s="138" t="n"/>
      <c r="O34" s="138" t="n"/>
      <c r="P34" s="138" t="n"/>
      <c r="Q34" s="138" t="n"/>
      <c r="R34" s="138" t="n"/>
      <c r="S34" s="138" t="n"/>
      <c r="T34" s="138" t="n"/>
      <c r="U34" s="138" t="n"/>
      <c r="V34" s="138" t="n"/>
      <c r="W34" s="138" t="n"/>
      <c r="X34" s="138" t="n"/>
      <c r="Y34" s="138" t="n"/>
      <c r="Z34" s="138" t="n"/>
      <c r="AA34" s="138" t="n"/>
      <c r="AB34" s="138" t="n"/>
      <c r="AC34" s="138" t="n"/>
      <c r="AD34" s="138" t="n"/>
      <c r="AE34" s="138" t="n"/>
      <c r="AF34" s="138" t="n"/>
      <c r="AG34" s="138" t="n"/>
      <c r="AH34" s="138" t="n"/>
      <c r="AI34" s="138" t="n"/>
      <c r="AJ34" s="138" t="n"/>
      <c r="AK34" s="138" t="n"/>
      <c r="AL34" s="138" t="n"/>
      <c r="AM34" s="138" t="n"/>
      <c r="AN34" s="138" t="n"/>
      <c r="AO34" s="138" t="n"/>
      <c r="AP34" s="138" t="n"/>
      <c r="AQ34" s="138" t="n"/>
      <c r="AR34" s="138" t="n"/>
      <c r="AS34" s="138" t="n"/>
      <c r="AT34" s="138" t="n"/>
      <c r="AU34" s="138" t="n"/>
      <c r="AV34" s="138" t="n"/>
      <c r="AW34" s="138" t="n"/>
      <c r="AX34" s="138" t="n"/>
      <c r="AY34" s="138" t="n"/>
      <c r="AZ34" s="138" t="n"/>
      <c r="BA34" s="138" t="n"/>
      <c r="BB34" s="138" t="n"/>
      <c r="BC34" s="138" t="n"/>
      <c r="BD34" s="138" t="n"/>
      <c r="BE34" s="138" t="n"/>
      <c r="BF34" s="138" t="n"/>
      <c r="BG34" s="138" t="n"/>
      <c r="BH34" s="138" t="n"/>
      <c r="BI34" s="139" t="n"/>
      <c r="BJ34" s="2" t="n"/>
      <c r="BK34" s="2" t="n"/>
      <c r="BL34" s="2" t="n"/>
      <c r="BM34" s="2" t="n"/>
      <c r="BN34" s="2" t="n"/>
      <c r="BO34" s="2" t="n"/>
      <c r="BP34" s="141" t="n"/>
      <c r="BV34" s="142" t="n"/>
      <c r="DU34" s="142" t="n"/>
      <c r="DV34" s="7" t="n"/>
      <c r="DW34" s="2" t="n"/>
      <c r="DX34" s="2" t="n"/>
      <c r="DY34" s="2" t="n"/>
      <c r="DZ34" s="2" t="n"/>
      <c r="EA34" s="2" t="n"/>
      <c r="EB34" s="2" t="n"/>
      <c r="EC34" s="2" t="n"/>
    </row>
    <row r="35" ht="6.75" customHeight="1" s="118">
      <c r="A35" s="2" t="n"/>
      <c r="B35" s="2" t="n"/>
      <c r="C35" s="2" t="n"/>
      <c r="D35" s="2" t="n"/>
      <c r="E35" s="141" t="n"/>
      <c r="K35" s="142" t="n"/>
      <c r="BI35" s="142" t="n"/>
      <c r="BJ35" s="2" t="n"/>
      <c r="BK35" s="2" t="n"/>
      <c r="BL35" s="2" t="n"/>
      <c r="BM35" s="2" t="n"/>
      <c r="BN35" s="2" t="n"/>
      <c r="BO35" s="2" t="n"/>
      <c r="BP35" s="141" t="n"/>
      <c r="BV35" s="142" t="n"/>
      <c r="DU35" s="142" t="n"/>
      <c r="DV35" s="7" t="n"/>
      <c r="DW35" s="2" t="n"/>
      <c r="DX35" s="2" t="n"/>
      <c r="DY35" s="2" t="n"/>
      <c r="DZ35" s="2" t="n"/>
      <c r="EA35" s="2" t="n"/>
      <c r="EB35" s="2" t="n"/>
      <c r="EC35" s="2" t="n"/>
    </row>
    <row r="36" ht="6.75" customHeight="1" s="118">
      <c r="A36" s="2" t="n"/>
      <c r="B36" s="2" t="n"/>
      <c r="C36" s="2" t="n"/>
      <c r="D36" s="2" t="n"/>
      <c r="E36" s="160" t="n"/>
      <c r="F36" s="161" t="n"/>
      <c r="G36" s="161" t="n"/>
      <c r="H36" s="161" t="n"/>
      <c r="I36" s="161" t="n"/>
      <c r="J36" s="161" t="n"/>
      <c r="K36" s="162" t="n"/>
      <c r="L36" s="161" t="n"/>
      <c r="M36" s="161" t="n"/>
      <c r="N36" s="161" t="n"/>
      <c r="O36" s="161" t="n"/>
      <c r="P36" s="161" t="n"/>
      <c r="Q36" s="161" t="n"/>
      <c r="R36" s="161" t="n"/>
      <c r="S36" s="161" t="n"/>
      <c r="T36" s="161" t="n"/>
      <c r="U36" s="161" t="n"/>
      <c r="V36" s="161" t="n"/>
      <c r="W36" s="161" t="n"/>
      <c r="X36" s="161" t="n"/>
      <c r="Y36" s="161" t="n"/>
      <c r="Z36" s="161" t="n"/>
      <c r="AA36" s="161" t="n"/>
      <c r="AB36" s="161" t="n"/>
      <c r="AC36" s="161" t="n"/>
      <c r="AD36" s="161" t="n"/>
      <c r="AE36" s="161" t="n"/>
      <c r="AF36" s="161" t="n"/>
      <c r="AG36" s="161" t="n"/>
      <c r="AH36" s="161" t="n"/>
      <c r="AI36" s="161" t="n"/>
      <c r="AJ36" s="161" t="n"/>
      <c r="AK36" s="161" t="n"/>
      <c r="AL36" s="161" t="n"/>
      <c r="AM36" s="161" t="n"/>
      <c r="AN36" s="161" t="n"/>
      <c r="AO36" s="161" t="n"/>
      <c r="AP36" s="161" t="n"/>
      <c r="AQ36" s="161" t="n"/>
      <c r="AR36" s="161" t="n"/>
      <c r="AS36" s="161" t="n"/>
      <c r="AT36" s="161" t="n"/>
      <c r="AU36" s="161" t="n"/>
      <c r="AV36" s="161" t="n"/>
      <c r="AW36" s="161" t="n"/>
      <c r="AX36" s="161" t="n"/>
      <c r="AY36" s="161" t="n"/>
      <c r="AZ36" s="161" t="n"/>
      <c r="BA36" s="161" t="n"/>
      <c r="BB36" s="161" t="n"/>
      <c r="BC36" s="161" t="n"/>
      <c r="BD36" s="161" t="n"/>
      <c r="BE36" s="161" t="n"/>
      <c r="BF36" s="161" t="n"/>
      <c r="BG36" s="161" t="n"/>
      <c r="BH36" s="161" t="n"/>
      <c r="BI36" s="162" t="n"/>
      <c r="BJ36" s="2" t="n"/>
      <c r="BK36" s="2" t="n"/>
      <c r="BL36" s="2" t="n"/>
      <c r="BM36" s="2" t="n"/>
      <c r="BN36" s="2" t="n"/>
      <c r="BO36" s="2" t="n"/>
      <c r="BP36" s="141" t="n"/>
      <c r="BV36" s="142" t="n"/>
      <c r="DU36" s="142" t="n"/>
      <c r="DV36" s="7" t="n"/>
      <c r="DW36" s="2" t="n"/>
      <c r="DX36" s="2" t="n"/>
      <c r="DY36" s="2" t="n"/>
      <c r="DZ36" s="2" t="n"/>
      <c r="EA36" s="2" t="n"/>
      <c r="EB36" s="2" t="n"/>
      <c r="EC36" s="2" t="n"/>
    </row>
    <row r="37" ht="6.75" customHeight="1" s="118">
      <c r="A37" s="2" t="n"/>
      <c r="B37" s="2" t="n"/>
      <c r="C37" s="2" t="n"/>
      <c r="D37" s="2" t="n"/>
      <c r="E37" s="163" t="inlineStr">
        <is>
          <t>連絡先</t>
        </is>
      </c>
      <c r="F37" s="164" t="n"/>
      <c r="G37" s="164" t="n"/>
      <c r="H37" s="164" t="n"/>
      <c r="I37" s="164" t="n"/>
      <c r="J37" s="164" t="n"/>
      <c r="K37" s="165" t="n"/>
      <c r="L37" s="107" t="inlineStr">
        <is>
          <t>〒</t>
        </is>
      </c>
      <c r="M37" s="164" t="n"/>
      <c r="N37" s="164" t="n"/>
      <c r="O37" s="164" t="n"/>
      <c r="P37" s="170">
        <f>計算!$K$11</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41" t="n"/>
      <c r="BV37" s="142" t="n"/>
      <c r="DU37" s="142" t="n"/>
      <c r="DV37" s="7" t="n"/>
      <c r="DW37" s="2" t="n"/>
      <c r="DX37" s="2" t="n"/>
      <c r="DY37" s="2" t="n"/>
      <c r="DZ37" s="2" t="n"/>
      <c r="EA37" s="2" t="n"/>
      <c r="EB37" s="2" t="n"/>
      <c r="EC37" s="2" t="n"/>
    </row>
    <row r="38" ht="6.75" customHeight="1" s="118">
      <c r="A38" s="2" t="n"/>
      <c r="B38" s="2" t="n"/>
      <c r="C38" s="2" t="n"/>
      <c r="D38" s="2" t="n"/>
      <c r="E38" s="141" t="n"/>
      <c r="K38" s="142" t="n"/>
      <c r="L38" s="141"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41" t="n"/>
      <c r="BV38" s="142" t="n"/>
      <c r="DU38" s="142" t="n"/>
      <c r="DV38" s="7" t="n"/>
      <c r="DW38" s="2" t="n"/>
      <c r="DX38" s="2" t="n"/>
      <c r="DY38" s="2" t="n"/>
      <c r="DZ38" s="2" t="n"/>
      <c r="EA38" s="2" t="n"/>
      <c r="EB38" s="2" t="n"/>
      <c r="EC38" s="2" t="n"/>
    </row>
    <row r="39" ht="6.75" customHeight="1" s="118">
      <c r="A39" s="2" t="n"/>
      <c r="B39" s="2" t="n"/>
      <c r="C39" s="2" t="n"/>
      <c r="D39" s="2" t="n"/>
      <c r="E39" s="141" t="n"/>
      <c r="K39" s="142" t="n"/>
      <c r="L39" s="141"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41" t="n"/>
      <c r="BV39" s="142" t="n"/>
      <c r="DU39" s="142" t="n"/>
      <c r="DV39" s="7" t="n"/>
      <c r="DW39" s="2" t="n"/>
      <c r="DX39" s="2" t="n"/>
      <c r="DY39" s="2" t="n"/>
      <c r="DZ39" s="2" t="n"/>
      <c r="EA39" s="2" t="n"/>
      <c r="EB39" s="2" t="n"/>
      <c r="EC39" s="2" t="n"/>
    </row>
    <row r="40" ht="6.75" customHeight="1" s="118">
      <c r="A40" s="2" t="n"/>
      <c r="B40" s="2" t="n"/>
      <c r="C40" s="2" t="n"/>
      <c r="D40" s="2" t="n"/>
      <c r="E40" s="141" t="n"/>
      <c r="K40" s="142" t="n"/>
      <c r="L40" s="171">
        <f>計算!$L$11</f>
        <v/>
      </c>
      <c r="BI40" s="142" t="n"/>
      <c r="BJ40" s="2" t="n"/>
      <c r="BK40" s="2" t="n"/>
      <c r="BL40" s="2" t="n"/>
      <c r="BM40" s="2" t="n"/>
      <c r="BN40" s="2" t="n"/>
      <c r="BO40" s="2" t="n"/>
      <c r="BP40" s="141" t="n"/>
      <c r="BV40" s="142" t="n"/>
      <c r="DU40" s="142" t="n"/>
      <c r="DV40" s="7" t="n"/>
      <c r="DW40" s="2" t="n"/>
      <c r="DX40" s="2" t="n"/>
      <c r="DY40" s="2" t="n"/>
      <c r="DZ40" s="2" t="n"/>
      <c r="EA40" s="2" t="n"/>
      <c r="EB40" s="2" t="n"/>
      <c r="EC40" s="2" t="n"/>
    </row>
    <row r="41" ht="6.75" customHeight="1" s="118">
      <c r="A41" s="2" t="n"/>
      <c r="B41" s="2" t="n"/>
      <c r="C41" s="2" t="n"/>
      <c r="D41" s="2" t="n"/>
      <c r="E41" s="144" t="n"/>
      <c r="F41" s="145" t="n"/>
      <c r="G41" s="145" t="n"/>
      <c r="H41" s="145" t="n"/>
      <c r="I41" s="145" t="n"/>
      <c r="J41" s="145" t="n"/>
      <c r="K41" s="146" t="n"/>
      <c r="L41" s="145" t="n"/>
      <c r="M41" s="145" t="n"/>
      <c r="N41" s="145" t="n"/>
      <c r="O41" s="145" t="n"/>
      <c r="P41" s="145" t="n"/>
      <c r="Q41" s="145" t="n"/>
      <c r="R41" s="145" t="n"/>
      <c r="S41" s="145" t="n"/>
      <c r="T41" s="145" t="n"/>
      <c r="U41" s="145" t="n"/>
      <c r="V41" s="145" t="n"/>
      <c r="W41" s="145" t="n"/>
      <c r="X41" s="145" t="n"/>
      <c r="Y41" s="145" t="n"/>
      <c r="Z41" s="145" t="n"/>
      <c r="AA41" s="145" t="n"/>
      <c r="AB41" s="145" t="n"/>
      <c r="AC41" s="145" t="n"/>
      <c r="AD41" s="145" t="n"/>
      <c r="AE41" s="145" t="n"/>
      <c r="AF41" s="145" t="n"/>
      <c r="AG41" s="145" t="n"/>
      <c r="AH41" s="145" t="n"/>
      <c r="AI41" s="145" t="n"/>
      <c r="AJ41" s="145" t="n"/>
      <c r="AK41" s="145" t="n"/>
      <c r="AL41" s="145" t="n"/>
      <c r="AM41" s="145" t="n"/>
      <c r="AN41" s="145" t="n"/>
      <c r="AO41" s="145" t="n"/>
      <c r="AP41" s="145" t="n"/>
      <c r="AQ41" s="145" t="n"/>
      <c r="AR41" s="145" t="n"/>
      <c r="AS41" s="145" t="n"/>
      <c r="AT41" s="145" t="n"/>
      <c r="AU41" s="145" t="n"/>
      <c r="AV41" s="145" t="n"/>
      <c r="AW41" s="145" t="n"/>
      <c r="AX41" s="145" t="n"/>
      <c r="AY41" s="145" t="n"/>
      <c r="AZ41" s="145" t="n"/>
      <c r="BA41" s="145" t="n"/>
      <c r="BB41" s="145" t="n"/>
      <c r="BC41" s="145" t="n"/>
      <c r="BD41" s="145" t="n"/>
      <c r="BE41" s="145" t="n"/>
      <c r="BF41" s="145" t="n"/>
      <c r="BG41" s="145" t="n"/>
      <c r="BH41" s="145" t="n"/>
      <c r="BI41" s="146" t="n"/>
      <c r="BJ41" s="2" t="n"/>
      <c r="BK41" s="2" t="n"/>
      <c r="BL41" s="2" t="n"/>
      <c r="BM41" s="2" t="n"/>
      <c r="BN41" s="2" t="n"/>
      <c r="BO41" s="2" t="n"/>
      <c r="BP41" s="141" t="n"/>
      <c r="BV41" s="142" t="n"/>
      <c r="DU41" s="142"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41" t="n"/>
      <c r="BV42" s="142" t="n"/>
      <c r="DU42" s="142"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41" t="n"/>
      <c r="BV43" s="142" t="n"/>
      <c r="DU43" s="142"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41" t="n"/>
      <c r="BV44" s="142" t="n"/>
      <c r="DU44" s="142"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41" t="n"/>
      <c r="BV45" s="142" t="n"/>
      <c r="DU45" s="142"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41" t="n"/>
      <c r="BV46" s="142" t="n"/>
      <c r="DU46" s="142"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2" t="n"/>
      <c r="BQ47" s="138" t="n"/>
      <c r="BR47" s="173" t="n"/>
      <c r="BS47" s="138" t="n"/>
      <c r="BT47" s="138" t="n"/>
      <c r="BU47" s="28" t="n"/>
      <c r="BV47" s="29" t="n"/>
      <c r="BW47" s="174">
        <f>計算!$Z$11</f>
        <v/>
      </c>
      <c r="BX47" s="138" t="n"/>
      <c r="BY47" s="138" t="n"/>
      <c r="BZ47" s="138" t="n"/>
      <c r="CA47" s="138" t="n"/>
      <c r="CB47" s="138" t="n"/>
      <c r="CC47" s="138" t="n"/>
      <c r="CD47" s="138" t="n"/>
      <c r="CE47" s="138" t="n"/>
      <c r="CF47" s="138" t="n"/>
      <c r="CG47" s="138" t="n"/>
      <c r="CH47" s="138" t="n"/>
      <c r="CI47" s="138" t="n"/>
      <c r="CJ47" s="138" t="n"/>
      <c r="CK47" s="138" t="n"/>
      <c r="CL47" s="138" t="n"/>
      <c r="CM47" s="138" t="n"/>
      <c r="CN47" s="138" t="n"/>
      <c r="CO47" s="138" t="n"/>
      <c r="CP47" s="138" t="n"/>
      <c r="CQ47" s="138" t="n"/>
      <c r="CR47" s="138" t="n"/>
      <c r="CS47" s="138" t="n"/>
      <c r="CT47" s="138" t="n"/>
      <c r="CU47" s="138" t="n"/>
      <c r="CV47" s="138" t="n"/>
      <c r="CW47" s="138" t="n"/>
      <c r="CX47" s="138" t="n"/>
      <c r="CY47" s="138" t="n"/>
      <c r="CZ47" s="138" t="n"/>
      <c r="DA47" s="138" t="n"/>
      <c r="DB47" s="138" t="n"/>
      <c r="DC47" s="138" t="n"/>
      <c r="DD47" s="138" t="n"/>
      <c r="DE47" s="138" t="n"/>
      <c r="DF47" s="138" t="n"/>
      <c r="DG47" s="138" t="n"/>
      <c r="DH47" s="138" t="n"/>
      <c r="DI47" s="138" t="n"/>
      <c r="DJ47" s="138" t="n"/>
      <c r="DK47" s="138" t="n"/>
      <c r="DL47" s="138" t="n"/>
      <c r="DM47" s="138" t="n"/>
      <c r="DN47" s="138" t="n"/>
      <c r="DO47" s="138" t="n"/>
      <c r="DP47" s="138" t="n"/>
      <c r="DQ47" s="138" t="n"/>
      <c r="DR47" s="138" t="n"/>
      <c r="DS47" s="138" t="n"/>
      <c r="DT47" s="138" t="n"/>
      <c r="DU47" s="139"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41" t="n"/>
      <c r="BU48" s="31" t="n"/>
      <c r="BV48" s="32" t="n"/>
      <c r="DU48" s="142"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41" t="n"/>
      <c r="BU49" s="72" t="n"/>
      <c r="BV49" s="142" t="n"/>
      <c r="DU49" s="142"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41" t="n"/>
      <c r="BV50" s="142" t="n"/>
      <c r="DU50" s="142"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41" t="n"/>
      <c r="BV51" s="142" t="n"/>
      <c r="DU51" s="142"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41" t="n"/>
      <c r="BV52" s="142" t="n"/>
      <c r="DU52" s="142" t="n"/>
      <c r="DV52" s="7" t="n"/>
      <c r="DW52" s="2" t="n"/>
      <c r="DX52" s="2" t="n"/>
      <c r="DY52" s="2" t="n"/>
      <c r="DZ52" s="2" t="n"/>
      <c r="EA52" s="2" t="n"/>
      <c r="EB52" s="2" t="n"/>
      <c r="EC52" s="2" t="n"/>
    </row>
    <row r="53" ht="6.75" customHeight="1" s="118">
      <c r="A53" s="2" t="n"/>
      <c r="B53" s="2" t="n"/>
      <c r="C53" s="2" t="n"/>
      <c r="D53" s="2" t="n"/>
      <c r="E53" s="175" t="inlineStr">
        <is>
          <t>在籍校</t>
        </is>
      </c>
      <c r="F53" s="138" t="n"/>
      <c r="G53" s="138" t="n"/>
      <c r="H53" s="138" t="n"/>
      <c r="I53" s="138" t="n"/>
      <c r="J53" s="138" t="n"/>
      <c r="K53" s="139"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8" t="n"/>
      <c r="AY53" s="138" t="n"/>
      <c r="AZ53" s="138" t="n"/>
      <c r="BA53" s="138" t="n"/>
      <c r="BB53" s="138" t="n"/>
      <c r="BC53" s="138" t="n"/>
      <c r="BD53" s="138" t="n"/>
      <c r="BE53" s="138" t="n"/>
      <c r="BF53" s="138" t="n"/>
      <c r="BG53" s="138" t="n"/>
      <c r="BH53" s="138" t="n"/>
      <c r="BI53" s="139" t="n"/>
      <c r="BJ53" s="2" t="n"/>
      <c r="BK53" s="2" t="n"/>
      <c r="BL53" s="2" t="n"/>
      <c r="BM53" s="2" t="n"/>
      <c r="BN53" s="2" t="n"/>
      <c r="BO53" s="2" t="n"/>
      <c r="BP53" s="141" t="n"/>
      <c r="BV53" s="142" t="n"/>
      <c r="DU53" s="142" t="n"/>
      <c r="DV53" s="2" t="n"/>
      <c r="DW53" s="2" t="n"/>
      <c r="DX53" s="2" t="n"/>
      <c r="DY53" s="2" t="n"/>
      <c r="DZ53" s="2" t="n"/>
      <c r="EA53" s="2" t="n"/>
      <c r="EB53" s="2" t="n"/>
      <c r="EC53" s="2" t="n"/>
    </row>
    <row r="54" ht="6.75" customHeight="1" s="118">
      <c r="A54" s="2" t="n"/>
      <c r="B54" s="2" t="n"/>
      <c r="C54" s="2" t="n"/>
      <c r="D54" s="2" t="n"/>
      <c r="E54" s="141" t="n"/>
      <c r="K54" s="142" t="n"/>
      <c r="L54" s="36" t="n"/>
      <c r="M54" s="19" t="n"/>
      <c r="N54" s="19" t="n"/>
      <c r="O54" s="19" t="n"/>
      <c r="P54" s="19" t="n"/>
      <c r="Q54" s="19" t="n"/>
      <c r="R54" s="19" t="n"/>
      <c r="S54" s="19" t="n"/>
      <c r="T54" s="19" t="n"/>
      <c r="U54" s="19" t="n"/>
      <c r="V54" s="19" t="n"/>
      <c r="W54" s="19" t="n"/>
      <c r="X54" s="37" t="n"/>
      <c r="Y54" s="176">
        <f>計算!$N$11</f>
        <v/>
      </c>
      <c r="BI54" s="142" t="n"/>
      <c r="BJ54" s="2" t="n"/>
      <c r="BK54" s="2" t="n"/>
      <c r="BL54" s="2" t="n"/>
      <c r="BM54" s="2" t="n"/>
      <c r="BN54" s="2" t="n"/>
      <c r="BO54" s="2" t="n"/>
      <c r="BP54" s="141" t="n"/>
      <c r="BV54" s="142" t="n"/>
      <c r="DU54" s="142" t="n"/>
      <c r="DV54" s="2" t="n"/>
      <c r="DW54" s="2" t="n"/>
      <c r="DX54" s="2" t="n"/>
      <c r="DY54" s="2" t="n"/>
      <c r="DZ54" s="2" t="n"/>
      <c r="EA54" s="2" t="n"/>
      <c r="EB54" s="2" t="n"/>
      <c r="EC54" s="2" t="n"/>
    </row>
    <row r="55" ht="6.75" customHeight="1" s="118">
      <c r="A55" s="2" t="n"/>
      <c r="B55" s="2" t="n"/>
      <c r="C55" s="2" t="n"/>
      <c r="D55" s="2" t="n"/>
      <c r="E55" s="141" t="n"/>
      <c r="K55" s="142" t="n"/>
      <c r="L55" s="36" t="n"/>
      <c r="M55" s="19" t="n"/>
      <c r="N55" s="19" t="n"/>
      <c r="O55" s="19" t="n"/>
      <c r="P55" s="177">
        <f>設定!$B$6</f>
        <v/>
      </c>
      <c r="S55" s="11" t="n"/>
      <c r="T55" s="11" t="n"/>
      <c r="U55" s="177">
        <f>設定!$B$7</f>
        <v/>
      </c>
      <c r="W55" s="11" t="n"/>
      <c r="X55" s="12" t="n"/>
      <c r="Y55" s="141" t="n"/>
      <c r="BI55" s="142" t="n"/>
      <c r="BJ55" s="2" t="n"/>
      <c r="BK55" s="2" t="n"/>
      <c r="BL55" s="2" t="n"/>
      <c r="BM55" s="2" t="n"/>
      <c r="BN55" s="2" t="n"/>
      <c r="BO55" s="2" t="n"/>
      <c r="BP55" s="141" t="n"/>
      <c r="BV55" s="142" t="n"/>
      <c r="DU55" s="142" t="n"/>
      <c r="DV55" s="2" t="n"/>
      <c r="DW55" s="2" t="n"/>
      <c r="DX55" s="2" t="n"/>
      <c r="DY55" s="2" t="n"/>
      <c r="DZ55" s="2" t="n"/>
      <c r="EA55" s="2" t="n"/>
      <c r="EB55" s="2" t="n"/>
      <c r="EC55" s="2" t="n"/>
    </row>
    <row r="56" ht="6.75" customHeight="1" s="118">
      <c r="A56" s="2" t="n"/>
      <c r="B56" s="2" t="n"/>
      <c r="C56" s="2" t="n"/>
      <c r="D56" s="2" t="n"/>
      <c r="E56" s="141" t="n"/>
      <c r="K56" s="142" t="n"/>
      <c r="L56" s="92" t="inlineStr">
        <is>
          <t>令和</t>
        </is>
      </c>
      <c r="S56" s="52" t="inlineStr">
        <is>
          <t>年</t>
        </is>
      </c>
      <c r="W56" s="53" t="inlineStr">
        <is>
          <t>月</t>
        </is>
      </c>
      <c r="X56" s="142" t="n"/>
      <c r="Y56" s="141" t="n"/>
      <c r="BI56" s="142" t="n"/>
      <c r="BJ56" s="2" t="n"/>
      <c r="BK56" s="2" t="n"/>
      <c r="BL56" s="2" t="n"/>
      <c r="BM56" s="2" t="n"/>
      <c r="BN56" s="2" t="n"/>
      <c r="BO56" s="2" t="n"/>
      <c r="BP56" s="141" t="n"/>
      <c r="BV56" s="142" t="n"/>
      <c r="DU56" s="142" t="n"/>
      <c r="DV56" s="2" t="n"/>
      <c r="DW56" s="2" t="n"/>
      <c r="DX56" s="2" t="n"/>
      <c r="DY56" s="2" t="n"/>
      <c r="DZ56" s="2" t="n"/>
      <c r="EA56" s="2" t="n"/>
      <c r="EB56" s="2" t="n"/>
      <c r="EC56" s="2" t="n"/>
    </row>
    <row r="57" ht="6.75" customHeight="1" s="118">
      <c r="A57" s="2" t="n"/>
      <c r="B57" s="2" t="n"/>
      <c r="C57" s="2" t="n"/>
      <c r="D57" s="2" t="n"/>
      <c r="E57" s="141" t="n"/>
      <c r="K57" s="142" t="n"/>
      <c r="L57" s="141" t="n"/>
      <c r="X57" s="142" t="n"/>
      <c r="Y57" s="141" t="n"/>
      <c r="AW57" s="75" t="inlineStr">
        <is>
          <t>卒業</t>
        </is>
      </c>
      <c r="BI57" s="142" t="n"/>
      <c r="BJ57" s="2" t="n"/>
      <c r="BK57" s="2" t="n"/>
      <c r="BL57" s="2" t="n"/>
      <c r="BM57" s="2" t="n"/>
      <c r="BN57" s="2" t="n"/>
      <c r="BO57" s="2" t="n"/>
      <c r="BP57" s="141" t="n"/>
      <c r="BV57" s="142" t="n"/>
      <c r="DU57" s="142" t="n"/>
      <c r="DV57" s="2" t="n"/>
      <c r="DW57" s="2" t="n"/>
      <c r="DX57" s="2" t="n"/>
      <c r="DY57" s="2" t="n"/>
      <c r="DZ57" s="2" t="n"/>
      <c r="EA57" s="2" t="n"/>
      <c r="EB57" s="2" t="n"/>
      <c r="EC57" s="2" t="n"/>
    </row>
    <row r="58" ht="6.75" customHeight="1" s="118">
      <c r="A58" s="2" t="n"/>
      <c r="B58" s="2" t="n"/>
      <c r="C58" s="2" t="n"/>
      <c r="D58" s="2" t="n"/>
      <c r="E58" s="141" t="n"/>
      <c r="K58" s="142" t="n"/>
      <c r="L58" s="36" t="n"/>
      <c r="M58" s="19" t="n"/>
      <c r="N58" s="19" t="n"/>
      <c r="O58" s="19" t="n"/>
      <c r="P58" s="19" t="n"/>
      <c r="Q58" s="19" t="n"/>
      <c r="R58" s="19" t="n"/>
      <c r="S58" s="19" t="n"/>
      <c r="T58" s="19" t="n"/>
      <c r="U58" s="19" t="n"/>
      <c r="V58" s="19" t="n"/>
      <c r="W58" s="19" t="n"/>
      <c r="X58" s="37" t="n"/>
      <c r="Y58" s="141" t="n"/>
      <c r="BI58" s="142" t="n"/>
      <c r="BJ58" s="2" t="n"/>
      <c r="BK58" s="2" t="n"/>
      <c r="BL58" s="2" t="n"/>
      <c r="BM58" s="2" t="n"/>
      <c r="BN58" s="2" t="n"/>
      <c r="BO58" s="2" t="n"/>
      <c r="BP58" s="141" t="n"/>
      <c r="BV58" s="142" t="n"/>
      <c r="DU58" s="142" t="n"/>
      <c r="DV58" s="2" t="n"/>
      <c r="DW58" s="2" t="n"/>
      <c r="DX58" s="2" t="n"/>
      <c r="DY58" s="2" t="n"/>
      <c r="DZ58" s="2" t="n"/>
      <c r="EA58" s="2" t="n"/>
      <c r="EB58" s="2" t="n"/>
      <c r="EC58" s="2" t="n"/>
    </row>
    <row r="59" ht="6.75" customHeight="1" s="118">
      <c r="A59" s="2" t="n"/>
      <c r="B59" s="2" t="n"/>
      <c r="C59" s="2" t="n"/>
      <c r="D59" s="2" t="n"/>
      <c r="E59" s="141" t="n"/>
      <c r="K59" s="142" t="n"/>
      <c r="L59" s="36" t="n"/>
      <c r="M59" s="19" t="n"/>
      <c r="N59" s="19" t="n"/>
      <c r="O59" s="19" t="n"/>
      <c r="P59" s="19" t="n"/>
      <c r="Q59" s="19" t="n"/>
      <c r="R59" s="19" t="n"/>
      <c r="S59" s="19" t="n"/>
      <c r="T59" s="19" t="n"/>
      <c r="U59" s="19" t="n"/>
      <c r="V59" s="19" t="n"/>
      <c r="W59" s="19" t="n"/>
      <c r="X59" s="37" t="n"/>
      <c r="Y59" s="141" t="n"/>
      <c r="BI59" s="142" t="n"/>
      <c r="BJ59" s="2" t="n"/>
      <c r="BK59" s="2" t="n"/>
      <c r="BL59" s="2" t="n"/>
      <c r="BM59" s="2" t="n"/>
      <c r="BN59" s="2" t="n"/>
      <c r="BO59" s="2" t="n"/>
      <c r="BP59" s="141" t="n"/>
      <c r="BV59" s="142" t="n"/>
      <c r="DU59" s="142" t="n"/>
      <c r="DV59" s="2" t="n"/>
      <c r="DW59" s="2" t="n"/>
      <c r="DX59" s="2" t="n"/>
      <c r="DY59" s="2" t="n"/>
      <c r="DZ59" s="2" t="n"/>
      <c r="EA59" s="2" t="n"/>
      <c r="EB59" s="2" t="n"/>
      <c r="EC59" s="2" t="n"/>
    </row>
    <row r="60" ht="6.75" customHeight="1" s="118">
      <c r="A60" s="2" t="n"/>
      <c r="B60" s="2" t="n"/>
      <c r="C60" s="2" t="n"/>
      <c r="D60" s="2" t="n"/>
      <c r="E60" s="144" t="n"/>
      <c r="F60" s="145" t="n"/>
      <c r="G60" s="145" t="n"/>
      <c r="H60" s="145" t="n"/>
      <c r="I60" s="145" t="n"/>
      <c r="J60" s="145" t="n"/>
      <c r="K60" s="146"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5" t="n"/>
      <c r="AX60" s="145" t="n"/>
      <c r="AY60" s="145" t="n"/>
      <c r="AZ60" s="145" t="n"/>
      <c r="BA60" s="145" t="n"/>
      <c r="BB60" s="145" t="n"/>
      <c r="BC60" s="145" t="n"/>
      <c r="BD60" s="145" t="n"/>
      <c r="BE60" s="145" t="n"/>
      <c r="BF60" s="145" t="n"/>
      <c r="BG60" s="145" t="n"/>
      <c r="BH60" s="145" t="n"/>
      <c r="BI60" s="146" t="n"/>
      <c r="BJ60" s="2" t="n"/>
      <c r="BK60" s="2" t="n"/>
      <c r="BL60" s="2" t="n"/>
      <c r="BM60" s="2" t="n"/>
      <c r="BN60" s="2" t="n"/>
      <c r="BO60" s="2" t="n"/>
      <c r="BP60" s="141" t="n"/>
      <c r="BV60" s="142" t="n"/>
      <c r="DU60" s="142"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8" t="n"/>
      <c r="U61" s="17" t="n"/>
      <c r="V61" s="17" t="n"/>
      <c r="W61" s="76" t="n"/>
      <c r="X61" s="138"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41" t="n"/>
      <c r="BV61" s="142" t="n"/>
      <c r="DU61" s="142"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41" t="n"/>
      <c r="BV62" s="142" t="n"/>
      <c r="DU62" s="142"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41" t="n"/>
      <c r="BV63" s="142" t="n"/>
      <c r="DU63" s="142" t="n"/>
      <c r="DV63" s="2" t="n"/>
      <c r="DW63" s="2" t="n"/>
      <c r="DX63" s="2" t="n"/>
      <c r="DY63" s="2" t="n"/>
      <c r="DZ63" s="2" t="n"/>
      <c r="EA63" s="2" t="n"/>
      <c r="EB63" s="2" t="n"/>
      <c r="EC63" s="2" t="n"/>
    </row>
    <row r="64" ht="6.75" customHeight="1" s="118">
      <c r="A64" s="2" t="n"/>
      <c r="B64" s="2" t="n"/>
      <c r="C64" s="2" t="n"/>
      <c r="D64" s="2" t="n"/>
      <c r="E64" s="178" t="inlineStr">
        <is>
          <t>職　歴</t>
        </is>
      </c>
      <c r="K64" s="142" t="n"/>
      <c r="L64" s="54" t="inlineStr">
        <is>
          <t>平成</t>
        </is>
      </c>
      <c r="M64" s="138" t="n"/>
      <c r="N64" s="138" t="n"/>
      <c r="O64" s="138" t="n"/>
      <c r="P64" s="19" t="n"/>
      <c r="Q64" s="19" t="n"/>
      <c r="R64" s="19" t="n"/>
      <c r="S64" s="19" t="n"/>
      <c r="T64" s="19" t="n"/>
      <c r="U64" s="19" t="n"/>
      <c r="V64" s="19" t="n"/>
      <c r="W64" s="19" t="n"/>
      <c r="X64" s="37" t="n"/>
      <c r="Y64" s="169">
        <f>計算!$AD$11</f>
        <v/>
      </c>
      <c r="BI64" s="142" t="n"/>
      <c r="BJ64" s="2" t="n"/>
      <c r="BK64" s="2" t="n"/>
      <c r="BL64" s="2" t="n"/>
      <c r="BM64" s="2" t="n"/>
      <c r="BN64" s="2" t="n"/>
      <c r="BO64" s="2" t="n"/>
      <c r="BP64" s="141" t="n"/>
      <c r="BV64" s="142" t="n"/>
      <c r="DU64" s="142" t="n"/>
      <c r="DV64" s="2" t="n"/>
      <c r="DW64" s="2" t="n"/>
      <c r="DX64" s="2" t="n"/>
      <c r="DY64" s="2" t="n"/>
      <c r="DZ64" s="2" t="n"/>
      <c r="EA64" s="2" t="n"/>
      <c r="EB64" s="2" t="n"/>
      <c r="EC64" s="2" t="n"/>
    </row>
    <row r="65" ht="6.75" customHeight="1" s="118">
      <c r="A65" s="2" t="n"/>
      <c r="B65" s="2" t="n"/>
      <c r="C65" s="2" t="n"/>
      <c r="D65" s="2" t="n"/>
      <c r="E65" s="141" t="n"/>
      <c r="K65" s="142" t="n"/>
      <c r="L65" s="141" t="n"/>
      <c r="P65" s="19" t="n"/>
      <c r="Q65" s="19" t="n"/>
      <c r="R65" s="19" t="n"/>
      <c r="S65" s="19" t="n"/>
      <c r="T65" s="19" t="n"/>
      <c r="U65" s="19" t="n"/>
      <c r="V65" s="19" t="n"/>
      <c r="W65" s="19" t="n"/>
      <c r="X65" s="37" t="n"/>
      <c r="Y65" s="141" t="n"/>
      <c r="BI65" s="142" t="n"/>
      <c r="BJ65" s="2" t="n"/>
      <c r="BK65" s="2" t="n"/>
      <c r="BL65" s="2" t="n"/>
      <c r="BM65" s="2" t="n"/>
      <c r="BN65" s="2" t="n"/>
      <c r="BO65" s="2" t="n"/>
      <c r="BP65" s="141" t="n"/>
      <c r="BV65" s="142" t="n"/>
      <c r="DU65" s="142" t="n"/>
      <c r="DV65" s="2" t="n"/>
      <c r="DW65" s="2" t="n"/>
      <c r="DX65" s="2" t="n"/>
      <c r="DY65" s="2" t="n"/>
      <c r="DZ65" s="2" t="n"/>
      <c r="EA65" s="2" t="n"/>
      <c r="EB65" s="2" t="n"/>
      <c r="EC65" s="2" t="n"/>
    </row>
    <row r="66" ht="6.75" customHeight="1" s="118">
      <c r="A66" s="2" t="n"/>
      <c r="B66" s="2" t="n"/>
      <c r="C66" s="2" t="n"/>
      <c r="D66" s="2" t="n"/>
      <c r="E66" s="141" t="n"/>
      <c r="K66" s="142" t="n"/>
      <c r="L66" s="141" t="n"/>
      <c r="P66" s="177">
        <f>計算!$AB$11</f>
        <v/>
      </c>
      <c r="S66" s="52" t="inlineStr">
        <is>
          <t>年</t>
        </is>
      </c>
      <c r="U66" s="177">
        <f>計算!$AC$11</f>
        <v/>
      </c>
      <c r="W66" s="53" t="inlineStr">
        <is>
          <t>月</t>
        </is>
      </c>
      <c r="X66" s="142" t="n"/>
      <c r="Y66" s="141" t="n"/>
      <c r="BI66" s="142" t="n"/>
      <c r="BJ66" s="2" t="n"/>
      <c r="BK66" s="2" t="n"/>
      <c r="BL66" s="2" t="n"/>
      <c r="BM66" s="2" t="n"/>
      <c r="BN66" s="2" t="n"/>
      <c r="BO66" s="2" t="n"/>
      <c r="BP66" s="141" t="n"/>
      <c r="BV66" s="142" t="n"/>
      <c r="DU66" s="142" t="n"/>
      <c r="DV66" s="2" t="n"/>
      <c r="DW66" s="2" t="n"/>
      <c r="DX66" s="2" t="n"/>
      <c r="DY66" s="2" t="n"/>
      <c r="DZ66" s="2" t="n"/>
      <c r="EA66" s="2" t="n"/>
      <c r="EB66" s="2" t="n"/>
      <c r="EC66" s="2" t="n"/>
    </row>
    <row r="67" ht="6.75" customHeight="1" s="118">
      <c r="A67" s="2" t="n"/>
      <c r="B67" s="2" t="n"/>
      <c r="C67" s="2" t="n"/>
      <c r="D67" s="2" t="n"/>
      <c r="E67" s="141" t="n"/>
      <c r="K67" s="142" t="n"/>
      <c r="L67" s="49" t="inlineStr">
        <is>
          <t>令和</t>
        </is>
      </c>
      <c r="X67" s="142" t="n"/>
      <c r="Y67" s="141" t="n"/>
      <c r="BI67" s="142" t="n"/>
      <c r="BJ67" s="2" t="n"/>
      <c r="BK67" s="2" t="n"/>
      <c r="BL67" s="2" t="n"/>
      <c r="BM67" s="2" t="n"/>
      <c r="BN67" s="2" t="n"/>
      <c r="BO67" s="2" t="n"/>
      <c r="BP67" s="141" t="n"/>
      <c r="BV67" s="142" t="n"/>
      <c r="DU67" s="142" t="n"/>
      <c r="DV67" s="2" t="n"/>
      <c r="DW67" s="2" t="n"/>
      <c r="DX67" s="2" t="n"/>
      <c r="DY67" s="2" t="n"/>
      <c r="DZ67" s="2" t="n"/>
      <c r="EA67" s="2" t="n"/>
      <c r="EB67" s="2" t="n"/>
      <c r="EC67" s="2" t="n"/>
    </row>
    <row r="68" ht="6.75" customHeight="1" s="118">
      <c r="A68" s="2" t="n"/>
      <c r="B68" s="2" t="n"/>
      <c r="C68" s="2" t="n"/>
      <c r="D68" s="2" t="n"/>
      <c r="E68" s="141" t="n"/>
      <c r="K68" s="142" t="n"/>
      <c r="L68" s="141" t="n"/>
      <c r="P68" s="19" t="n"/>
      <c r="Q68" s="19" t="n"/>
      <c r="R68" s="19" t="n"/>
      <c r="S68" s="19" t="n"/>
      <c r="T68" s="19" t="n"/>
      <c r="U68" s="19" t="n"/>
      <c r="V68" s="19" t="n"/>
      <c r="W68" s="19" t="n"/>
      <c r="X68" s="37" t="n"/>
      <c r="Y68" s="141" t="n"/>
      <c r="BI68" s="142" t="n"/>
      <c r="BJ68" s="2" t="n"/>
      <c r="BK68" s="2" t="n"/>
      <c r="BL68" s="2" t="n"/>
      <c r="BM68" s="2" t="n"/>
      <c r="BN68" s="2" t="n"/>
      <c r="BO68" s="2" t="n"/>
      <c r="BP68" s="141" t="n"/>
      <c r="BV68" s="142" t="n"/>
      <c r="DU68" s="142" t="n"/>
      <c r="DV68" s="2" t="n"/>
      <c r="DW68" s="2" t="n"/>
      <c r="DX68" s="2" t="n"/>
      <c r="DY68" s="2" t="n"/>
      <c r="DZ68" s="2" t="n"/>
      <c r="EA68" s="2" t="n"/>
      <c r="EB68" s="2" t="n"/>
      <c r="EC68" s="2" t="n"/>
    </row>
    <row r="69" ht="5.25" customHeight="1" s="118">
      <c r="A69" s="2" t="n"/>
      <c r="B69" s="2" t="n"/>
      <c r="C69" s="2" t="n"/>
      <c r="D69" s="2" t="n"/>
      <c r="E69" s="141" t="n"/>
      <c r="K69" s="142" t="n"/>
      <c r="L69" s="144" t="n"/>
      <c r="M69" s="145" t="n"/>
      <c r="N69" s="145" t="n"/>
      <c r="O69" s="145" t="n"/>
      <c r="P69" s="20" t="n"/>
      <c r="Q69" s="20" t="n"/>
      <c r="R69" s="20" t="n"/>
      <c r="S69" s="20" t="n"/>
      <c r="T69" s="20" t="n"/>
      <c r="U69" s="20" t="n"/>
      <c r="V69" s="20" t="n"/>
      <c r="W69" s="20" t="n"/>
      <c r="X69" s="39" t="n"/>
      <c r="Y69" s="144" t="n"/>
      <c r="Z69" s="145" t="n"/>
      <c r="AA69" s="145" t="n"/>
      <c r="AB69" s="145" t="n"/>
      <c r="AC69" s="145" t="n"/>
      <c r="AD69" s="145" t="n"/>
      <c r="AE69" s="145" t="n"/>
      <c r="AF69" s="145" t="n"/>
      <c r="AG69" s="145" t="n"/>
      <c r="AH69" s="145" t="n"/>
      <c r="AI69" s="145" t="n"/>
      <c r="AJ69" s="145" t="n"/>
      <c r="AK69" s="145" t="n"/>
      <c r="AL69" s="145" t="n"/>
      <c r="AM69" s="145" t="n"/>
      <c r="AN69" s="145" t="n"/>
      <c r="AO69" s="145" t="n"/>
      <c r="AP69" s="145" t="n"/>
      <c r="AQ69" s="145" t="n"/>
      <c r="AR69" s="145" t="n"/>
      <c r="AS69" s="145" t="n"/>
      <c r="AT69" s="145" t="n"/>
      <c r="AU69" s="145" t="n"/>
      <c r="AV69" s="145" t="n"/>
      <c r="AW69" s="145" t="n"/>
      <c r="AX69" s="145" t="n"/>
      <c r="AY69" s="145" t="n"/>
      <c r="AZ69" s="145" t="n"/>
      <c r="BA69" s="145" t="n"/>
      <c r="BB69" s="145" t="n"/>
      <c r="BC69" s="145" t="n"/>
      <c r="BD69" s="145" t="n"/>
      <c r="BE69" s="145" t="n"/>
      <c r="BF69" s="145" t="n"/>
      <c r="BG69" s="145" t="n"/>
      <c r="BH69" s="145" t="n"/>
      <c r="BI69" s="146" t="n"/>
      <c r="BJ69" s="2" t="n"/>
      <c r="BK69" s="2" t="n"/>
      <c r="BL69" s="2" t="n"/>
      <c r="BM69" s="2" t="n"/>
      <c r="BN69" s="2" t="n"/>
      <c r="BO69" s="2" t="n"/>
      <c r="BP69" s="141" t="n"/>
      <c r="BV69" s="142" t="n"/>
      <c r="DU69" s="142" t="n"/>
      <c r="DV69" s="2" t="n"/>
      <c r="DW69" s="2" t="n"/>
      <c r="DX69" s="2" t="n"/>
      <c r="DY69" s="2" t="n"/>
      <c r="DZ69" s="2" t="n"/>
      <c r="EA69" s="2" t="n"/>
      <c r="EB69" s="2" t="n"/>
      <c r="EC69" s="2" t="n"/>
    </row>
    <row r="70" ht="6.75" customHeight="1" s="118">
      <c r="A70" s="2" t="n"/>
      <c r="B70" s="2" t="n"/>
      <c r="C70" s="2" t="n"/>
      <c r="D70" s="2" t="n"/>
      <c r="E70" s="141" t="n"/>
      <c r="K70" s="142" t="n"/>
      <c r="L70" s="54" t="inlineStr">
        <is>
          <t>平成</t>
        </is>
      </c>
      <c r="M70" s="138" t="n"/>
      <c r="N70" s="138" t="n"/>
      <c r="O70" s="138" t="n"/>
      <c r="P70" s="18" t="n"/>
      <c r="Q70" s="18" t="n"/>
      <c r="R70" s="18" t="n"/>
      <c r="S70" s="18" t="n"/>
      <c r="T70" s="18" t="n"/>
      <c r="U70" s="18" t="n"/>
      <c r="V70" s="18" t="n"/>
      <c r="W70" s="18" t="n"/>
      <c r="X70" s="35" t="n"/>
      <c r="Y70" s="169">
        <f>計算!$AG$11</f>
        <v/>
      </c>
      <c r="BI70" s="142" t="n"/>
      <c r="BJ70" s="2" t="n"/>
      <c r="BK70" s="2" t="n"/>
      <c r="BL70" s="2" t="n"/>
      <c r="BM70" s="2" t="n"/>
      <c r="BN70" s="2" t="n"/>
      <c r="BO70" s="2" t="n"/>
      <c r="BP70" s="141" t="n"/>
      <c r="BV70" s="142" t="n"/>
      <c r="DU70" s="142" t="n"/>
      <c r="DV70" s="2" t="n"/>
      <c r="DW70" s="2" t="n"/>
      <c r="DX70" s="2" t="n"/>
      <c r="DY70" s="2" t="n"/>
      <c r="DZ70" s="2" t="n"/>
      <c r="EA70" s="2" t="n"/>
      <c r="EB70" s="2" t="n"/>
      <c r="EC70" s="2" t="n"/>
    </row>
    <row r="71" ht="6.75" customHeight="1" s="118">
      <c r="A71" s="2" t="n"/>
      <c r="B71" s="2" t="n"/>
      <c r="C71" s="2" t="n"/>
      <c r="D71" s="2" t="n"/>
      <c r="E71" s="141" t="n"/>
      <c r="K71" s="142" t="n"/>
      <c r="L71" s="141" t="n"/>
      <c r="P71" s="19" t="n"/>
      <c r="Q71" s="19" t="n"/>
      <c r="R71" s="19" t="n"/>
      <c r="S71" s="19" t="n"/>
      <c r="T71" s="19" t="n"/>
      <c r="U71" s="19" t="n"/>
      <c r="V71" s="19" t="n"/>
      <c r="W71" s="19" t="n"/>
      <c r="X71" s="37" t="n"/>
      <c r="Y71" s="141" t="n"/>
      <c r="BI71" s="142" t="n"/>
      <c r="BJ71" s="2" t="n"/>
      <c r="BK71" s="2" t="n"/>
      <c r="BL71" s="2" t="n"/>
      <c r="BM71" s="2" t="n"/>
      <c r="BN71" s="2" t="n"/>
      <c r="BO71" s="2" t="n"/>
      <c r="BP71" s="141" t="n"/>
      <c r="BV71" s="142" t="n"/>
      <c r="DU71" s="142" t="n"/>
      <c r="DV71" s="2" t="n"/>
      <c r="DW71" s="2" t="n"/>
      <c r="DX71" s="2" t="n"/>
      <c r="DY71" s="2" t="n"/>
      <c r="DZ71" s="2" t="n"/>
      <c r="EA71" s="2" t="n"/>
      <c r="EB71" s="2" t="n"/>
      <c r="EC71" s="2" t="n"/>
    </row>
    <row r="72" ht="6.75" customHeight="1" s="118">
      <c r="A72" s="2" t="n"/>
      <c r="B72" s="2" t="n"/>
      <c r="C72" s="2" t="n"/>
      <c r="D72" s="2" t="n"/>
      <c r="E72" s="141" t="n"/>
      <c r="K72" s="142" t="n"/>
      <c r="L72" s="141" t="n"/>
      <c r="P72" s="177">
        <f>計算!$AE$11</f>
        <v/>
      </c>
      <c r="S72" s="52" t="inlineStr">
        <is>
          <t>年</t>
        </is>
      </c>
      <c r="U72" s="177">
        <f>計算!$AF$11</f>
        <v/>
      </c>
      <c r="W72" s="53" t="inlineStr">
        <is>
          <t>月</t>
        </is>
      </c>
      <c r="X72" s="142" t="n"/>
      <c r="Y72" s="141" t="n"/>
      <c r="BI72" s="142" t="n"/>
      <c r="BJ72" s="2" t="n"/>
      <c r="BK72" s="2" t="n"/>
      <c r="BL72" s="2" t="n"/>
      <c r="BM72" s="2" t="n"/>
      <c r="BN72" s="2" t="n"/>
      <c r="BO72" s="2" t="n"/>
      <c r="BP72" s="141" t="n"/>
      <c r="BV72" s="142" t="n"/>
      <c r="DU72" s="142" t="n"/>
      <c r="DV72" s="2" t="n"/>
      <c r="DW72" s="2" t="n"/>
      <c r="DX72" s="2" t="n"/>
      <c r="DY72" s="2" t="n"/>
      <c r="DZ72" s="2" t="n"/>
      <c r="EA72" s="2" t="n"/>
      <c r="EB72" s="2" t="n"/>
      <c r="EC72" s="2" t="n"/>
    </row>
    <row r="73" ht="6.75" customHeight="1" s="118">
      <c r="A73" s="2" t="n"/>
      <c r="B73" s="2" t="n"/>
      <c r="C73" s="2" t="n"/>
      <c r="D73" s="2" t="n"/>
      <c r="E73" s="141" t="n"/>
      <c r="K73" s="142" t="n"/>
      <c r="L73" s="49" t="inlineStr">
        <is>
          <t>令和</t>
        </is>
      </c>
      <c r="X73" s="142" t="n"/>
      <c r="Y73" s="141" t="n"/>
      <c r="BI73" s="142" t="n"/>
      <c r="BJ73" s="2" t="n"/>
      <c r="BK73" s="2" t="n"/>
      <c r="BL73" s="2" t="n"/>
      <c r="BM73" s="2" t="n"/>
      <c r="BN73" s="2" t="n"/>
      <c r="BO73" s="2" t="n"/>
      <c r="BP73" s="141" t="n"/>
      <c r="BV73" s="142" t="n"/>
      <c r="DU73" s="142" t="n"/>
      <c r="DV73" s="2" t="n"/>
      <c r="DW73" s="2" t="n"/>
      <c r="DX73" s="2" t="n"/>
      <c r="DY73" s="2" t="n"/>
      <c r="DZ73" s="2" t="n"/>
      <c r="EA73" s="2" t="n"/>
      <c r="EB73" s="2" t="n"/>
      <c r="EC73" s="2" t="n"/>
    </row>
    <row r="74" ht="6.75" customHeight="1" s="118">
      <c r="A74" s="2" t="n"/>
      <c r="B74" s="2" t="n"/>
      <c r="C74" s="2" t="n"/>
      <c r="D74" s="2" t="n"/>
      <c r="E74" s="141" t="n"/>
      <c r="K74" s="142" t="n"/>
      <c r="L74" s="141" t="n"/>
      <c r="P74" s="19" t="n"/>
      <c r="Q74" s="19" t="n"/>
      <c r="R74" s="19" t="n"/>
      <c r="S74" s="19" t="n"/>
      <c r="T74" s="19" t="n"/>
      <c r="U74" s="19" t="n"/>
      <c r="V74" s="19" t="n"/>
      <c r="W74" s="19" t="n"/>
      <c r="X74" s="37" t="n"/>
      <c r="Y74" s="141" t="n"/>
      <c r="BI74" s="142" t="n"/>
      <c r="BJ74" s="2" t="n"/>
      <c r="BK74" s="2" t="n"/>
      <c r="BL74" s="2" t="n"/>
      <c r="BM74" s="2" t="n"/>
      <c r="BN74" s="2" t="n"/>
      <c r="BO74" s="2" t="n"/>
      <c r="BP74" s="141" t="n"/>
      <c r="BU74" s="43" t="n"/>
      <c r="BV74" s="44" t="n"/>
      <c r="DU74" s="142" t="n"/>
      <c r="DV74" s="2" t="n"/>
      <c r="DW74" s="2" t="n"/>
      <c r="DX74" s="2" t="n"/>
      <c r="DY74" s="2" t="n"/>
      <c r="DZ74" s="2" t="n"/>
      <c r="EA74" s="2" t="n"/>
      <c r="EB74" s="2" t="n"/>
      <c r="EC74" s="2" t="n"/>
    </row>
    <row r="75" ht="4.5" customHeight="1" s="118">
      <c r="A75" s="2" t="n"/>
      <c r="B75" s="2" t="n"/>
      <c r="C75" s="2" t="n"/>
      <c r="D75" s="2" t="n"/>
      <c r="E75" s="141" t="n"/>
      <c r="K75" s="142" t="n"/>
      <c r="L75" s="144" t="n"/>
      <c r="M75" s="145" t="n"/>
      <c r="N75" s="145" t="n"/>
      <c r="O75" s="145" t="n"/>
      <c r="P75" s="20" t="n"/>
      <c r="Q75" s="20" t="n"/>
      <c r="R75" s="20" t="n"/>
      <c r="S75" s="20" t="n"/>
      <c r="T75" s="20" t="n"/>
      <c r="U75" s="20" t="n"/>
      <c r="V75" s="20" t="n"/>
      <c r="W75" s="20" t="n"/>
      <c r="X75" s="39" t="n"/>
      <c r="Y75" s="144" t="n"/>
      <c r="Z75" s="145" t="n"/>
      <c r="AA75" s="145" t="n"/>
      <c r="AB75" s="145" t="n"/>
      <c r="AC75" s="145" t="n"/>
      <c r="AD75" s="145" t="n"/>
      <c r="AE75" s="145" t="n"/>
      <c r="AF75" s="145" t="n"/>
      <c r="AG75" s="145" t="n"/>
      <c r="AH75" s="145" t="n"/>
      <c r="AI75" s="145" t="n"/>
      <c r="AJ75" s="145" t="n"/>
      <c r="AK75" s="145" t="n"/>
      <c r="AL75" s="145" t="n"/>
      <c r="AM75" s="145" t="n"/>
      <c r="AN75" s="145" t="n"/>
      <c r="AO75" s="145" t="n"/>
      <c r="AP75" s="145" t="n"/>
      <c r="AQ75" s="145" t="n"/>
      <c r="AR75" s="145" t="n"/>
      <c r="AS75" s="145" t="n"/>
      <c r="AT75" s="145" t="n"/>
      <c r="AU75" s="145" t="n"/>
      <c r="AV75" s="145" t="n"/>
      <c r="AW75" s="145" t="n"/>
      <c r="AX75" s="145" t="n"/>
      <c r="AY75" s="145" t="n"/>
      <c r="AZ75" s="145" t="n"/>
      <c r="BA75" s="145" t="n"/>
      <c r="BB75" s="145" t="n"/>
      <c r="BC75" s="145" t="n"/>
      <c r="BD75" s="145" t="n"/>
      <c r="BE75" s="145" t="n"/>
      <c r="BF75" s="145" t="n"/>
      <c r="BG75" s="145" t="n"/>
      <c r="BH75" s="145" t="n"/>
      <c r="BI75" s="146" t="n"/>
      <c r="BJ75" s="2" t="n"/>
      <c r="BK75" s="2" t="n"/>
      <c r="BL75" s="2" t="n"/>
      <c r="BM75" s="2" t="n"/>
      <c r="BN75" s="2" t="n"/>
      <c r="BO75" s="2" t="n"/>
      <c r="BP75" s="144" t="n"/>
      <c r="BQ75" s="145" t="n"/>
      <c r="BR75" s="145" t="n"/>
      <c r="BS75" s="145" t="n"/>
      <c r="BT75" s="145" t="n"/>
      <c r="BU75" s="42" t="n"/>
      <c r="BV75" s="45" t="n"/>
      <c r="BW75" s="145" t="n"/>
      <c r="BX75" s="145" t="n"/>
      <c r="BY75" s="145" t="n"/>
      <c r="BZ75" s="145" t="n"/>
      <c r="CA75" s="145" t="n"/>
      <c r="CB75" s="145" t="n"/>
      <c r="CC75" s="145" t="n"/>
      <c r="CD75" s="145" t="n"/>
      <c r="CE75" s="145" t="n"/>
      <c r="CF75" s="145" t="n"/>
      <c r="CG75" s="145" t="n"/>
      <c r="CH75" s="145" t="n"/>
      <c r="CI75" s="145" t="n"/>
      <c r="CJ75" s="145" t="n"/>
      <c r="CK75" s="145" t="n"/>
      <c r="CL75" s="145" t="n"/>
      <c r="CM75" s="145" t="n"/>
      <c r="CN75" s="145" t="n"/>
      <c r="CO75" s="145" t="n"/>
      <c r="CP75" s="145" t="n"/>
      <c r="CQ75" s="145" t="n"/>
      <c r="CR75" s="145" t="n"/>
      <c r="CS75" s="145" t="n"/>
      <c r="CT75" s="145" t="n"/>
      <c r="CU75" s="145" t="n"/>
      <c r="CV75" s="145" t="n"/>
      <c r="CW75" s="145" t="n"/>
      <c r="CX75" s="145" t="n"/>
      <c r="CY75" s="145" t="n"/>
      <c r="CZ75" s="145" t="n"/>
      <c r="DA75" s="145" t="n"/>
      <c r="DB75" s="145" t="n"/>
      <c r="DC75" s="145" t="n"/>
      <c r="DD75" s="145" t="n"/>
      <c r="DE75" s="145" t="n"/>
      <c r="DF75" s="145" t="n"/>
      <c r="DG75" s="145" t="n"/>
      <c r="DH75" s="145" t="n"/>
      <c r="DI75" s="145" t="n"/>
      <c r="DJ75" s="145" t="n"/>
      <c r="DK75" s="145" t="n"/>
      <c r="DL75" s="145" t="n"/>
      <c r="DM75" s="145" t="n"/>
      <c r="DN75" s="145" t="n"/>
      <c r="DO75" s="145" t="n"/>
      <c r="DP75" s="145" t="n"/>
      <c r="DQ75" s="145" t="n"/>
      <c r="DR75" s="145" t="n"/>
      <c r="DS75" s="145" t="n"/>
      <c r="DT75" s="145" t="n"/>
      <c r="DU75" s="146" t="n"/>
      <c r="DV75" s="2" t="n"/>
      <c r="DW75" s="2" t="n"/>
      <c r="DX75" s="2" t="n"/>
      <c r="DY75" s="2" t="n"/>
      <c r="DZ75" s="2" t="n"/>
      <c r="EA75" s="2" t="n"/>
      <c r="EB75" s="2" t="n"/>
      <c r="EC75" s="2" t="n"/>
    </row>
    <row r="76" ht="6.75" customHeight="1" s="118">
      <c r="A76" s="2" t="n"/>
      <c r="B76" s="2" t="n"/>
      <c r="C76" s="2" t="n"/>
      <c r="D76" s="2" t="n"/>
      <c r="E76" s="141" t="n"/>
      <c r="K76" s="142" t="n"/>
      <c r="L76" s="54" t="inlineStr">
        <is>
          <t>平成</t>
        </is>
      </c>
      <c r="M76" s="138" t="n"/>
      <c r="N76" s="138" t="n"/>
      <c r="O76" s="138"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7" t="inlineStr">
        <is>
          <t>備　考</t>
        </is>
      </c>
      <c r="BQ76" s="138" t="n"/>
      <c r="BR76" s="138" t="n"/>
      <c r="BS76" s="138" t="n"/>
      <c r="BT76" s="138" t="n"/>
      <c r="BU76" s="138" t="n"/>
      <c r="BV76" s="139" t="n"/>
      <c r="BW76" s="174">
        <f>計算!$AA$11</f>
        <v/>
      </c>
      <c r="BX76" s="138" t="n"/>
      <c r="BY76" s="138" t="n"/>
      <c r="BZ76" s="138" t="n"/>
      <c r="CA76" s="138" t="n"/>
      <c r="CB76" s="138" t="n"/>
      <c r="CC76" s="138" t="n"/>
      <c r="CD76" s="138" t="n"/>
      <c r="CE76" s="138" t="n"/>
      <c r="CF76" s="138" t="n"/>
      <c r="CG76" s="138" t="n"/>
      <c r="CH76" s="138" t="n"/>
      <c r="CI76" s="138" t="n"/>
      <c r="CJ76" s="138" t="n"/>
      <c r="CK76" s="138" t="n"/>
      <c r="CL76" s="138" t="n"/>
      <c r="CM76" s="138" t="n"/>
      <c r="CN76" s="138" t="n"/>
      <c r="CO76" s="138" t="n"/>
      <c r="CP76" s="138" t="n"/>
      <c r="CQ76" s="138" t="n"/>
      <c r="CR76" s="138" t="n"/>
      <c r="CS76" s="138" t="n"/>
      <c r="CT76" s="138" t="n"/>
      <c r="CU76" s="138" t="n"/>
      <c r="CV76" s="138" t="n"/>
      <c r="CW76" s="138" t="n"/>
      <c r="CX76" s="138" t="n"/>
      <c r="CY76" s="138" t="n"/>
      <c r="CZ76" s="138" t="n"/>
      <c r="DA76" s="138" t="n"/>
      <c r="DB76" s="138" t="n"/>
      <c r="DC76" s="138" t="n"/>
      <c r="DD76" s="138" t="n"/>
      <c r="DE76" s="138" t="n"/>
      <c r="DF76" s="138" t="n"/>
      <c r="DG76" s="138" t="n"/>
      <c r="DH76" s="138" t="n"/>
      <c r="DI76" s="138" t="n"/>
      <c r="DJ76" s="138" t="n"/>
      <c r="DK76" s="138" t="n"/>
      <c r="DL76" s="138" t="n"/>
      <c r="DM76" s="138" t="n"/>
      <c r="DN76" s="138" t="n"/>
      <c r="DO76" s="138" t="n"/>
      <c r="DP76" s="138" t="n"/>
      <c r="DQ76" s="138" t="n"/>
      <c r="DR76" s="138" t="n"/>
      <c r="DS76" s="138" t="n"/>
      <c r="DT76" s="138" t="n"/>
      <c r="DU76" s="139" t="n"/>
      <c r="DV76" s="2" t="n"/>
      <c r="DW76" s="2" t="n"/>
      <c r="DX76" s="2" t="n"/>
      <c r="DY76" s="2" t="n"/>
      <c r="DZ76" s="2" t="n"/>
      <c r="EA76" s="2" t="n"/>
      <c r="EB76" s="2" t="n"/>
      <c r="EC76" s="2" t="n"/>
    </row>
    <row r="77" ht="6.75" customHeight="1" s="118">
      <c r="A77" s="2" t="n"/>
      <c r="B77" s="2" t="n"/>
      <c r="C77" s="2" t="n"/>
      <c r="D77" s="2" t="n"/>
      <c r="E77" s="141" t="n"/>
      <c r="K77" s="142" t="n"/>
      <c r="L77" s="141"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41" t="n"/>
      <c r="BV77" s="142" t="n"/>
      <c r="DU77" s="142" t="n"/>
      <c r="DV77" s="2" t="n"/>
      <c r="DW77" s="2" t="n"/>
      <c r="DX77" s="2" t="n"/>
      <c r="DY77" s="2" t="n"/>
      <c r="DZ77" s="2" t="n"/>
      <c r="EA77" s="2" t="n"/>
      <c r="EB77" s="2" t="n"/>
      <c r="EC77" s="2" t="n"/>
    </row>
    <row r="78" ht="6.75" customHeight="1" s="118">
      <c r="A78" s="2" t="n"/>
      <c r="B78" s="2" t="n"/>
      <c r="C78" s="2" t="n"/>
      <c r="D78" s="2" t="n"/>
      <c r="E78" s="141" t="n"/>
      <c r="K78" s="142" t="n"/>
      <c r="L78" s="141" t="n"/>
      <c r="P78" s="19" t="n"/>
      <c r="Q78" s="19" t="n"/>
      <c r="R78" s="19" t="n"/>
      <c r="S78" s="52" t="inlineStr">
        <is>
          <t>年</t>
        </is>
      </c>
      <c r="U78" s="11" t="n"/>
      <c r="V78" s="11" t="n"/>
      <c r="W78" s="53" t="inlineStr">
        <is>
          <t>月</t>
        </is>
      </c>
      <c r="X78" s="142"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41" t="n"/>
      <c r="BV78" s="142" t="n"/>
      <c r="DU78" s="142" t="n"/>
      <c r="DV78" s="2" t="n"/>
      <c r="DW78" s="2" t="n"/>
      <c r="DX78" s="2" t="n"/>
      <c r="DY78" s="2" t="n"/>
      <c r="DZ78" s="2" t="n"/>
      <c r="EA78" s="2" t="n"/>
      <c r="EB78" s="2" t="n"/>
      <c r="EC78" s="2" t="n"/>
    </row>
    <row r="79" ht="6.75" customHeight="1" s="118">
      <c r="A79" s="2" t="n"/>
      <c r="B79" s="2" t="n"/>
      <c r="C79" s="2" t="n"/>
      <c r="D79" s="2" t="n"/>
      <c r="E79" s="141" t="n"/>
      <c r="K79" s="142" t="n"/>
      <c r="L79" s="49" t="inlineStr">
        <is>
          <t>令和</t>
        </is>
      </c>
      <c r="P79" s="19" t="n"/>
      <c r="Q79" s="19" t="n"/>
      <c r="R79" s="19" t="n"/>
      <c r="U79" s="11" t="n"/>
      <c r="V79" s="11" t="n"/>
      <c r="X79" s="142"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41" t="n"/>
      <c r="BV79" s="142" t="n"/>
      <c r="DU79" s="142" t="n"/>
      <c r="DV79" s="2" t="n"/>
      <c r="DW79" s="2" t="n"/>
      <c r="DX79" s="2" t="n"/>
      <c r="DY79" s="2" t="n"/>
      <c r="DZ79" s="2" t="n"/>
      <c r="EA79" s="2" t="n"/>
      <c r="EB79" s="2" t="n"/>
      <c r="EC79" s="2" t="n"/>
    </row>
    <row r="80" ht="6.75" customHeight="1" s="118">
      <c r="A80" s="2" t="n"/>
      <c r="B80" s="2" t="n"/>
      <c r="C80" s="2" t="n"/>
      <c r="D80" s="2" t="n"/>
      <c r="E80" s="141" t="n"/>
      <c r="K80" s="142" t="n"/>
      <c r="L80" s="141"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41" t="n"/>
      <c r="BV80" s="142" t="n"/>
      <c r="DU80" s="142" t="n"/>
      <c r="DV80" s="2" t="n"/>
      <c r="DW80" s="2" t="n"/>
      <c r="DX80" s="2" t="n"/>
      <c r="DY80" s="2" t="n"/>
      <c r="DZ80" s="2" t="n"/>
      <c r="EA80" s="2" t="n"/>
      <c r="EB80" s="2" t="n"/>
      <c r="EC80" s="2" t="n"/>
    </row>
    <row r="81" ht="3.75" customHeight="1" s="118">
      <c r="A81" s="2" t="n"/>
      <c r="B81" s="2" t="n"/>
      <c r="C81" s="2" t="n"/>
      <c r="D81" s="2" t="n"/>
      <c r="E81" s="141" t="n"/>
      <c r="K81" s="142" t="n"/>
      <c r="L81" s="144" t="n"/>
      <c r="M81" s="145" t="n"/>
      <c r="N81" s="145" t="n"/>
      <c r="O81" s="145"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41" t="n"/>
      <c r="BV81" s="142" t="n"/>
      <c r="DU81" s="142" t="n"/>
      <c r="DV81" s="2" t="n"/>
      <c r="DW81" s="2" t="n"/>
      <c r="DX81" s="2" t="n"/>
      <c r="DY81" s="2" t="n"/>
      <c r="DZ81" s="2" t="n"/>
      <c r="EA81" s="2" t="n"/>
      <c r="EB81" s="2" t="n"/>
      <c r="EC81" s="2" t="n"/>
    </row>
    <row r="82" ht="6.75" customHeight="1" s="118">
      <c r="A82" s="2" t="n"/>
      <c r="B82" s="2" t="n"/>
      <c r="C82" s="2" t="n"/>
      <c r="D82" s="2" t="n"/>
      <c r="E82" s="141" t="n"/>
      <c r="K82" s="142" t="n"/>
      <c r="L82" s="54" t="inlineStr">
        <is>
          <t>平成</t>
        </is>
      </c>
      <c r="M82" s="138" t="n"/>
      <c r="N82" s="138" t="n"/>
      <c r="O82" s="138"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41" t="n"/>
      <c r="BV82" s="142" t="n"/>
      <c r="DU82" s="142" t="n"/>
      <c r="DV82" s="2" t="n"/>
      <c r="DW82" s="2" t="n"/>
      <c r="DX82" s="2" t="n"/>
      <c r="DY82" s="2" t="n"/>
      <c r="DZ82" s="2" t="n"/>
      <c r="EA82" s="2" t="n"/>
      <c r="EB82" s="2" t="n"/>
      <c r="EC82" s="2" t="n"/>
    </row>
    <row r="83" ht="6.75" customHeight="1" s="118">
      <c r="A83" s="2" t="n"/>
      <c r="B83" s="2" t="n"/>
      <c r="C83" s="2" t="n"/>
      <c r="D83" s="2" t="n"/>
      <c r="E83" s="141" t="n"/>
      <c r="K83" s="142" t="n"/>
      <c r="L83" s="141"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41" t="n"/>
      <c r="BV83" s="142" t="n"/>
      <c r="DU83" s="142" t="n"/>
      <c r="DV83" s="2" t="n"/>
      <c r="DW83" s="2" t="n"/>
      <c r="DX83" s="2" t="n"/>
      <c r="DY83" s="2" t="n"/>
      <c r="DZ83" s="2" t="n"/>
      <c r="EA83" s="2" t="n"/>
      <c r="EB83" s="2" t="n"/>
      <c r="EC83" s="2" t="n"/>
    </row>
    <row r="84" ht="6.75" customHeight="1" s="118">
      <c r="A84" s="2" t="n"/>
      <c r="B84" s="2" t="n"/>
      <c r="C84" s="2" t="n"/>
      <c r="D84" s="2" t="n"/>
      <c r="E84" s="141" t="n"/>
      <c r="K84" s="142" t="n"/>
      <c r="L84" s="141" t="n"/>
      <c r="P84" s="19" t="n"/>
      <c r="Q84" s="19" t="n"/>
      <c r="R84" s="19" t="n"/>
      <c r="S84" s="52" t="inlineStr">
        <is>
          <t>年</t>
        </is>
      </c>
      <c r="U84" s="11" t="n"/>
      <c r="V84" s="11" t="n"/>
      <c r="W84" s="53" t="inlineStr">
        <is>
          <t>月</t>
        </is>
      </c>
      <c r="X84" s="142"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41" t="n"/>
      <c r="BV84" s="142" t="n"/>
      <c r="DU84" s="142" t="n"/>
      <c r="DV84" s="2" t="n"/>
      <c r="DW84" s="2" t="n"/>
      <c r="DX84" s="2" t="n"/>
      <c r="DY84" s="2" t="n"/>
      <c r="DZ84" s="2" t="n"/>
      <c r="EA84" s="2" t="n"/>
      <c r="EB84" s="2" t="n"/>
      <c r="EC84" s="2" t="n"/>
    </row>
    <row r="85" ht="6.75" customHeight="1" s="118">
      <c r="A85" s="2" t="n"/>
      <c r="B85" s="2" t="n"/>
      <c r="C85" s="2" t="n"/>
      <c r="D85" s="2" t="n"/>
      <c r="E85" s="141" t="n"/>
      <c r="K85" s="142" t="n"/>
      <c r="L85" s="49" t="inlineStr">
        <is>
          <t>令和</t>
        </is>
      </c>
      <c r="P85" s="19" t="n"/>
      <c r="Q85" s="19" t="n"/>
      <c r="R85" s="19" t="n"/>
      <c r="U85" s="11" t="n"/>
      <c r="V85" s="11" t="n"/>
      <c r="X85" s="142"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41" t="n"/>
      <c r="BV85" s="142" t="n"/>
      <c r="DU85" s="142" t="n"/>
      <c r="DV85" s="2" t="n"/>
      <c r="DW85" s="2" t="n"/>
      <c r="DX85" s="2" t="n"/>
      <c r="DY85" s="2" t="n"/>
      <c r="DZ85" s="2" t="n"/>
      <c r="EA85" s="2" t="n"/>
      <c r="EB85" s="2" t="n"/>
      <c r="EC85" s="2" t="n"/>
    </row>
    <row r="86" ht="6.75" customHeight="1" s="118">
      <c r="A86" s="2" t="n"/>
      <c r="B86" s="2" t="n"/>
      <c r="C86" s="2" t="n"/>
      <c r="D86" s="2" t="n"/>
      <c r="E86" s="141" t="n"/>
      <c r="K86" s="142" t="n"/>
      <c r="L86" s="141"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41" t="n"/>
      <c r="BV86" s="142" t="n"/>
      <c r="DU86" s="142" t="n"/>
      <c r="DV86" s="2" t="n"/>
      <c r="DW86" s="2" t="n"/>
      <c r="DX86" s="2" t="n"/>
      <c r="DY86" s="2" t="n"/>
      <c r="DZ86" s="2" t="n"/>
      <c r="EA86" s="2" t="n"/>
      <c r="EB86" s="2" t="n"/>
      <c r="EC86" s="2" t="n"/>
    </row>
    <row r="87" ht="6.75" customHeight="1" s="118">
      <c r="A87" s="2" t="n"/>
      <c r="B87" s="2" t="n"/>
      <c r="C87" s="2" t="n"/>
      <c r="D87" s="2" t="n"/>
      <c r="E87" s="144" t="n"/>
      <c r="F87" s="145" t="n"/>
      <c r="G87" s="145" t="n"/>
      <c r="H87" s="145" t="n"/>
      <c r="I87" s="145" t="n"/>
      <c r="J87" s="145" t="n"/>
      <c r="K87" s="146" t="n"/>
      <c r="L87" s="144" t="n"/>
      <c r="M87" s="145" t="n"/>
      <c r="N87" s="145" t="n"/>
      <c r="O87" s="145"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4" t="n"/>
      <c r="BQ87" s="145" t="n"/>
      <c r="BR87" s="145" t="n"/>
      <c r="BS87" s="145" t="n"/>
      <c r="BT87" s="145" t="n"/>
      <c r="BU87" s="145" t="n"/>
      <c r="BV87" s="146" t="n"/>
      <c r="BW87" s="145" t="n"/>
      <c r="BX87" s="145" t="n"/>
      <c r="BY87" s="145" t="n"/>
      <c r="BZ87" s="145" t="n"/>
      <c r="CA87" s="145" t="n"/>
      <c r="CB87" s="145" t="n"/>
      <c r="CC87" s="145" t="n"/>
      <c r="CD87" s="145" t="n"/>
      <c r="CE87" s="145" t="n"/>
      <c r="CF87" s="145" t="n"/>
      <c r="CG87" s="145" t="n"/>
      <c r="CH87" s="145" t="n"/>
      <c r="CI87" s="145" t="n"/>
      <c r="CJ87" s="145" t="n"/>
      <c r="CK87" s="145" t="n"/>
      <c r="CL87" s="145" t="n"/>
      <c r="CM87" s="145" t="n"/>
      <c r="CN87" s="145" t="n"/>
      <c r="CO87" s="145" t="n"/>
      <c r="CP87" s="145" t="n"/>
      <c r="CQ87" s="145" t="n"/>
      <c r="CR87" s="145" t="n"/>
      <c r="CS87" s="145" t="n"/>
      <c r="CT87" s="145" t="n"/>
      <c r="CU87" s="145" t="n"/>
      <c r="CV87" s="145" t="n"/>
      <c r="CW87" s="145" t="n"/>
      <c r="CX87" s="145" t="n"/>
      <c r="CY87" s="145" t="n"/>
      <c r="CZ87" s="145" t="n"/>
      <c r="DA87" s="145" t="n"/>
      <c r="DB87" s="145" t="n"/>
      <c r="DC87" s="145" t="n"/>
      <c r="DD87" s="145" t="n"/>
      <c r="DE87" s="145" t="n"/>
      <c r="DF87" s="145" t="n"/>
      <c r="DG87" s="145" t="n"/>
      <c r="DH87" s="145" t="n"/>
      <c r="DI87" s="145" t="n"/>
      <c r="DJ87" s="145" t="n"/>
      <c r="DK87" s="145" t="n"/>
      <c r="DL87" s="145" t="n"/>
      <c r="DM87" s="145" t="n"/>
      <c r="DN87" s="145" t="n"/>
      <c r="DO87" s="145" t="n"/>
      <c r="DP87" s="145" t="n"/>
      <c r="DQ87" s="145" t="n"/>
      <c r="DR87" s="145" t="n"/>
      <c r="DS87" s="145" t="n"/>
      <c r="DT87" s="145" t="n"/>
      <c r="DU87" s="146"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19.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7" t="inlineStr">
        <is>
          <t xml:space="preserve">資 　格  等      </t>
        </is>
      </c>
      <c r="BQ5" s="138" t="n"/>
      <c r="BR5" s="138" t="n"/>
      <c r="BS5" s="138" t="n"/>
      <c r="BT5" s="138" t="n"/>
      <c r="BU5" s="138" t="n"/>
      <c r="BV5" s="139" t="n"/>
      <c r="BW5" s="140" t="inlineStr">
        <is>
          <t>取  得  年  月</t>
        </is>
      </c>
      <c r="BX5" s="138" t="n"/>
      <c r="BY5" s="138" t="n"/>
      <c r="BZ5" s="138" t="n"/>
      <c r="CA5" s="138" t="n"/>
      <c r="CB5" s="138" t="n"/>
      <c r="CC5" s="138" t="n"/>
      <c r="CD5" s="138" t="n"/>
      <c r="CE5" s="138" t="n"/>
      <c r="CF5" s="138" t="n"/>
      <c r="CG5" s="139" t="n"/>
      <c r="CH5" s="140" t="inlineStr">
        <is>
          <t>資       格       等       の       名       称</t>
        </is>
      </c>
      <c r="CI5" s="138" t="n"/>
      <c r="CJ5" s="138" t="n"/>
      <c r="CK5" s="138" t="n"/>
      <c r="CL5" s="138" t="n"/>
      <c r="CM5" s="138" t="n"/>
      <c r="CN5" s="138" t="n"/>
      <c r="CO5" s="138" t="n"/>
      <c r="CP5" s="138" t="n"/>
      <c r="CQ5" s="138" t="n"/>
      <c r="CR5" s="138" t="n"/>
      <c r="CS5" s="138" t="n"/>
      <c r="CT5" s="138" t="n"/>
      <c r="CU5" s="138" t="n"/>
      <c r="CV5" s="138" t="n"/>
      <c r="CW5" s="138" t="n"/>
      <c r="CX5" s="138" t="n"/>
      <c r="CY5" s="138" t="n"/>
      <c r="CZ5" s="138" t="n"/>
      <c r="DA5" s="138" t="n"/>
      <c r="DB5" s="138" t="n"/>
      <c r="DC5" s="138" t="n"/>
      <c r="DD5" s="138" t="n"/>
      <c r="DE5" s="138" t="n"/>
      <c r="DF5" s="138" t="n"/>
      <c r="DG5" s="138" t="n"/>
      <c r="DH5" s="138" t="n"/>
      <c r="DI5" s="138" t="n"/>
      <c r="DJ5" s="138" t="n"/>
      <c r="DK5" s="138" t="n"/>
      <c r="DL5" s="138" t="n"/>
      <c r="DM5" s="138" t="n"/>
      <c r="DN5" s="138" t="n"/>
      <c r="DO5" s="138" t="n"/>
      <c r="DP5" s="138" t="n"/>
      <c r="DQ5" s="138" t="n"/>
      <c r="DR5" s="138" t="n"/>
      <c r="DS5" s="138" t="n"/>
      <c r="DT5" s="138" t="n"/>
      <c r="DU5" s="139"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41" t="n"/>
      <c r="BV6" s="142" t="n"/>
      <c r="BW6" s="141" t="n"/>
      <c r="CG6" s="142" t="n"/>
      <c r="CH6" s="141" t="n"/>
      <c r="DU6" s="142"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41" t="n"/>
      <c r="BV7" s="142" t="n"/>
      <c r="BW7" s="141" t="n"/>
      <c r="CG7" s="142" t="n"/>
      <c r="CH7" s="141" t="n"/>
      <c r="DU7" s="142"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3">
        <f>IF(N(設定!$B$3)=0,"",YEAR(設定!$B$3)-2018)</f>
        <v/>
      </c>
      <c r="AG8" s="95" t="inlineStr">
        <is>
          <t>年</t>
        </is>
      </c>
      <c r="AI8" s="143">
        <f>IF(N(設定!$B$3)=0,"",MONTH(設定!$B$3))</f>
        <v/>
      </c>
      <c r="AL8" s="95" t="inlineStr">
        <is>
          <t>月</t>
        </is>
      </c>
      <c r="AN8" s="143">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41" t="n"/>
      <c r="BV8" s="142" t="n"/>
      <c r="BW8" s="144" t="n"/>
      <c r="BX8" s="145" t="n"/>
      <c r="BY8" s="145" t="n"/>
      <c r="BZ8" s="145" t="n"/>
      <c r="CA8" s="145" t="n"/>
      <c r="CB8" s="145" t="n"/>
      <c r="CC8" s="145" t="n"/>
      <c r="CD8" s="145" t="n"/>
      <c r="CE8" s="145" t="n"/>
      <c r="CF8" s="145" t="n"/>
      <c r="CG8" s="146" t="n"/>
      <c r="CH8" s="144" t="n"/>
      <c r="CI8" s="145" t="n"/>
      <c r="CJ8" s="145" t="n"/>
      <c r="CK8" s="145" t="n"/>
      <c r="CL8" s="145" t="n"/>
      <c r="CM8" s="145" t="n"/>
      <c r="CN8" s="145" t="n"/>
      <c r="CO8" s="145" t="n"/>
      <c r="CP8" s="145" t="n"/>
      <c r="CQ8" s="145" t="n"/>
      <c r="CR8" s="145" t="n"/>
      <c r="CS8" s="145" t="n"/>
      <c r="CT8" s="145" t="n"/>
      <c r="CU8" s="145" t="n"/>
      <c r="CV8" s="145" t="n"/>
      <c r="CW8" s="145" t="n"/>
      <c r="CX8" s="145" t="n"/>
      <c r="CY8" s="145" t="n"/>
      <c r="CZ8" s="145" t="n"/>
      <c r="DA8" s="145" t="n"/>
      <c r="DB8" s="145" t="n"/>
      <c r="DC8" s="145" t="n"/>
      <c r="DD8" s="145" t="n"/>
      <c r="DE8" s="145" t="n"/>
      <c r="DF8" s="145" t="n"/>
      <c r="DG8" s="145" t="n"/>
      <c r="DH8" s="145" t="n"/>
      <c r="DI8" s="145" t="n"/>
      <c r="DJ8" s="145" t="n"/>
      <c r="DK8" s="145" t="n"/>
      <c r="DL8" s="145" t="n"/>
      <c r="DM8" s="145" t="n"/>
      <c r="DN8" s="145" t="n"/>
      <c r="DO8" s="145" t="n"/>
      <c r="DP8" s="145" t="n"/>
      <c r="DQ8" s="145" t="n"/>
      <c r="DR8" s="145" t="n"/>
      <c r="DS8" s="145" t="n"/>
      <c r="DT8" s="145" t="n"/>
      <c r="DU8" s="146"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41" t="n"/>
      <c r="BV9" s="142" t="n"/>
      <c r="BW9" s="147">
        <f>計算!$O$12</f>
        <v/>
      </c>
      <c r="CG9" s="142" t="n"/>
      <c r="CH9" s="148">
        <f>計算!$P$12</f>
        <v/>
      </c>
      <c r="DU9" s="142"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5" t="n"/>
      <c r="AA10" s="145" t="n"/>
      <c r="AB10" s="145" t="n"/>
      <c r="AC10" s="145" t="n"/>
      <c r="AD10" s="145" t="n"/>
      <c r="AE10" s="145" t="n"/>
      <c r="AF10" s="145" t="n"/>
      <c r="AG10" s="145" t="n"/>
      <c r="AH10" s="145" t="n"/>
      <c r="AI10" s="145" t="n"/>
      <c r="AJ10" s="145" t="n"/>
      <c r="AK10" s="145" t="n"/>
      <c r="AL10" s="145" t="n"/>
      <c r="AM10" s="145" t="n"/>
      <c r="AN10" s="145" t="n"/>
      <c r="AO10" s="145" t="n"/>
      <c r="AP10" s="145" t="n"/>
      <c r="AQ10" s="145" t="n"/>
      <c r="AR10" s="145" t="n"/>
      <c r="AS10" s="145" t="n"/>
      <c r="AT10" s="145" t="n"/>
      <c r="AU10" s="12" t="n"/>
      <c r="AV10" s="7" t="n"/>
      <c r="BI10" s="8" t="n"/>
      <c r="BJ10" s="7" t="n"/>
      <c r="BK10" s="2" t="n"/>
      <c r="BL10" s="2" t="n"/>
      <c r="BM10" s="2" t="n"/>
      <c r="BN10" s="2" t="n"/>
      <c r="BO10" s="2" t="n"/>
      <c r="BP10" s="141" t="n"/>
      <c r="BV10" s="142" t="n"/>
      <c r="BW10" s="141" t="n"/>
      <c r="CG10" s="142" t="n"/>
      <c r="DU10" s="142" t="n"/>
      <c r="DV10" s="2" t="n"/>
      <c r="DW10" s="2" t="n"/>
      <c r="DX10" s="2" t="n"/>
      <c r="DY10" s="2" t="n"/>
      <c r="DZ10" s="2" t="n"/>
      <c r="EA10" s="2" t="n"/>
      <c r="EB10" s="2" t="n"/>
      <c r="EC10" s="2" t="n"/>
    </row>
    <row r="11" ht="6.75" customHeight="1" s="118">
      <c r="A11" s="2" t="n"/>
      <c r="B11" s="2" t="n"/>
      <c r="C11" s="2" t="n"/>
      <c r="D11" s="2" t="n"/>
      <c r="E11" s="140" t="inlineStr">
        <is>
          <t>ふ り が な</t>
        </is>
      </c>
      <c r="F11" s="138" t="n"/>
      <c r="G11" s="138" t="n"/>
      <c r="H11" s="138" t="n"/>
      <c r="I11" s="138" t="n"/>
      <c r="J11" s="138" t="n"/>
      <c r="K11" s="139" t="n"/>
      <c r="L11" s="149">
        <f>計算!$C$12</f>
        <v/>
      </c>
      <c r="M11" s="138" t="n"/>
      <c r="N11" s="138" t="n"/>
      <c r="O11" s="138" t="n"/>
      <c r="P11" s="138" t="n"/>
      <c r="Q11" s="138" t="n"/>
      <c r="R11" s="138" t="n"/>
      <c r="S11" s="138" t="n"/>
      <c r="T11" s="138" t="n"/>
      <c r="U11" s="138" t="n"/>
      <c r="V11" s="138" t="n"/>
      <c r="W11" s="138" t="n"/>
      <c r="X11" s="138" t="n"/>
      <c r="Y11" s="138" t="n"/>
      <c r="Z11" s="138" t="n"/>
      <c r="AA11" s="138" t="n"/>
      <c r="AB11" s="138" t="n"/>
      <c r="AC11" s="138" t="n"/>
      <c r="AD11" s="138" t="n"/>
      <c r="AE11" s="138" t="n"/>
      <c r="AF11" s="138" t="n"/>
      <c r="AG11" s="138" t="n"/>
      <c r="AH11" s="138" t="n"/>
      <c r="AI11" s="138" t="n"/>
      <c r="AJ11" s="138" t="n"/>
      <c r="AK11" s="138" t="n"/>
      <c r="AL11" s="138" t="n"/>
      <c r="AM11" s="138" t="n"/>
      <c r="AN11" s="138" t="n"/>
      <c r="AO11" s="138" t="n"/>
      <c r="AP11" s="138" t="n"/>
      <c r="AQ11" s="138" t="n"/>
      <c r="AR11" s="138" t="n"/>
      <c r="AS11" s="138" t="n"/>
      <c r="AT11" s="139"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41" t="n"/>
      <c r="BV11" s="142" t="n"/>
      <c r="BW11" s="141" t="n"/>
      <c r="CG11" s="142" t="n"/>
      <c r="DU11" s="142" t="n"/>
      <c r="DV11" s="2" t="n"/>
      <c r="DW11" s="2" t="n"/>
      <c r="DX11" s="2" t="n"/>
      <c r="DY11" s="2" t="n"/>
      <c r="DZ11" s="2" t="n"/>
      <c r="EA11" s="2" t="n"/>
      <c r="EB11" s="2" t="n"/>
      <c r="EC11" s="2" t="n"/>
    </row>
    <row r="12" ht="6.75" customHeight="1" s="118">
      <c r="A12" s="2" t="n"/>
      <c r="B12" s="2" t="n"/>
      <c r="C12" s="2" t="n"/>
      <c r="D12" s="2" t="n"/>
      <c r="E12" s="141" t="n"/>
      <c r="K12" s="142" t="n"/>
      <c r="AT12" s="142"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41" t="n"/>
      <c r="BV12" s="142" t="n"/>
      <c r="BW12" s="141" t="n"/>
      <c r="CG12" s="142" t="n"/>
      <c r="DU12" s="142" t="n"/>
      <c r="DV12" s="2" t="n"/>
      <c r="DW12" s="2" t="n"/>
      <c r="DX12" s="2" t="n"/>
      <c r="DY12" s="2" t="n"/>
      <c r="DZ12" s="2" t="n"/>
      <c r="EA12" s="2" t="n"/>
      <c r="EB12" s="2" t="n"/>
      <c r="EC12" s="2" t="n"/>
    </row>
    <row r="13" ht="6.75" customHeight="1" s="118">
      <c r="A13" s="2" t="n"/>
      <c r="B13" s="2" t="n"/>
      <c r="C13" s="2" t="n"/>
      <c r="D13" s="2" t="n"/>
      <c r="E13" s="141" t="n"/>
      <c r="K13" s="142" t="n"/>
      <c r="AT13" s="142"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41" t="n"/>
      <c r="BV13" s="142" t="n"/>
      <c r="BW13" s="147">
        <f>計算!$Q$12</f>
        <v/>
      </c>
      <c r="CG13" s="142" t="n"/>
      <c r="CH13" s="148">
        <f>計算!$R$12</f>
        <v/>
      </c>
      <c r="DU13" s="142" t="n"/>
      <c r="DV13" s="2" t="n"/>
      <c r="DW13" s="2" t="n"/>
      <c r="DX13" s="2" t="n"/>
      <c r="DY13" s="2" t="n"/>
      <c r="DZ13" s="2" t="n"/>
      <c r="EA13" s="2" t="n"/>
      <c r="EB13" s="2" t="n"/>
      <c r="EC13" s="2" t="n"/>
    </row>
    <row r="14" ht="6.75" customHeight="1" s="118">
      <c r="A14" s="2" t="n"/>
      <c r="B14" s="2" t="n"/>
      <c r="C14" s="2" t="n"/>
      <c r="D14" s="2" t="n"/>
      <c r="E14" s="144" t="n"/>
      <c r="F14" s="145" t="n"/>
      <c r="G14" s="145" t="n"/>
      <c r="H14" s="145" t="n"/>
      <c r="I14" s="145" t="n"/>
      <c r="J14" s="145" t="n"/>
      <c r="K14" s="146" t="n"/>
      <c r="L14" s="145" t="n"/>
      <c r="M14" s="145" t="n"/>
      <c r="N14" s="145" t="n"/>
      <c r="O14" s="145" t="n"/>
      <c r="P14" s="145" t="n"/>
      <c r="Q14" s="145" t="n"/>
      <c r="R14" s="145" t="n"/>
      <c r="S14" s="145" t="n"/>
      <c r="T14" s="145" t="n"/>
      <c r="U14" s="145" t="n"/>
      <c r="V14" s="145" t="n"/>
      <c r="W14" s="145" t="n"/>
      <c r="X14" s="145" t="n"/>
      <c r="Y14" s="145" t="n"/>
      <c r="Z14" s="145" t="n"/>
      <c r="AA14" s="145" t="n"/>
      <c r="AB14" s="145" t="n"/>
      <c r="AC14" s="145" t="n"/>
      <c r="AD14" s="145" t="n"/>
      <c r="AE14" s="145" t="n"/>
      <c r="AF14" s="145" t="n"/>
      <c r="AG14" s="145" t="n"/>
      <c r="AH14" s="145" t="n"/>
      <c r="AI14" s="145" t="n"/>
      <c r="AJ14" s="145" t="n"/>
      <c r="AK14" s="145" t="n"/>
      <c r="AL14" s="145" t="n"/>
      <c r="AM14" s="145" t="n"/>
      <c r="AN14" s="145" t="n"/>
      <c r="AO14" s="145" t="n"/>
      <c r="AP14" s="145" t="n"/>
      <c r="AQ14" s="145" t="n"/>
      <c r="AR14" s="145" t="n"/>
      <c r="AS14" s="145" t="n"/>
      <c r="AT14" s="146"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41" t="n"/>
      <c r="BV14" s="142" t="n"/>
      <c r="BW14" s="141" t="n"/>
      <c r="CG14" s="142" t="n"/>
      <c r="DU14" s="142" t="n"/>
      <c r="DV14" s="2" t="n"/>
      <c r="DW14" s="2" t="n"/>
      <c r="DX14" s="2" t="n"/>
      <c r="DY14" s="2" t="n"/>
      <c r="DZ14" s="2" t="n"/>
      <c r="EA14" s="2" t="n"/>
      <c r="EB14" s="2" t="n"/>
      <c r="EC14" s="2" t="n"/>
    </row>
    <row r="15" ht="6.75" customHeight="1" s="118">
      <c r="A15" s="2" t="n"/>
      <c r="B15" s="2" t="n"/>
      <c r="C15" s="2" t="n"/>
      <c r="D15" s="2" t="n"/>
      <c r="E15" s="150" t="inlineStr">
        <is>
          <t>名　前</t>
        </is>
      </c>
      <c r="F15" s="138" t="n"/>
      <c r="G15" s="138" t="n"/>
      <c r="H15" s="138" t="n"/>
      <c r="I15" s="138" t="n"/>
      <c r="J15" s="138" t="n"/>
      <c r="K15" s="139" t="n"/>
      <c r="L15" s="151">
        <f>計算!$B$12</f>
        <v/>
      </c>
      <c r="M15" s="138" t="n"/>
      <c r="N15" s="138" t="n"/>
      <c r="O15" s="138" t="n"/>
      <c r="P15" s="138" t="n"/>
      <c r="Q15" s="138" t="n"/>
      <c r="R15" s="138" t="n"/>
      <c r="S15" s="138" t="n"/>
      <c r="T15" s="138" t="n"/>
      <c r="U15" s="138" t="n"/>
      <c r="V15" s="138" t="n"/>
      <c r="W15" s="138" t="n"/>
      <c r="X15" s="138" t="n"/>
      <c r="Y15" s="138" t="n"/>
      <c r="Z15" s="138" t="n"/>
      <c r="AA15" s="138" t="n"/>
      <c r="AB15" s="138" t="n"/>
      <c r="AC15" s="138" t="n"/>
      <c r="AD15" s="138" t="n"/>
      <c r="AE15" s="138" t="n"/>
      <c r="AF15" s="138" t="n"/>
      <c r="AG15" s="138" t="n"/>
      <c r="AH15" s="138" t="n"/>
      <c r="AI15" s="138" t="n"/>
      <c r="AJ15" s="138" t="n"/>
      <c r="AK15" s="138" t="n"/>
      <c r="AL15" s="138" t="n"/>
      <c r="AM15" s="138" t="n"/>
      <c r="AN15" s="138" t="n"/>
      <c r="AO15" s="138" t="n"/>
      <c r="AP15" s="138" t="n"/>
      <c r="AQ15" s="138" t="n"/>
      <c r="AR15" s="138" t="n"/>
      <c r="AS15" s="138" t="n"/>
      <c r="AT15" s="139"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41" t="n"/>
      <c r="BV15" s="142" t="n"/>
      <c r="BW15" s="141" t="n"/>
      <c r="CG15" s="142" t="n"/>
      <c r="DU15" s="142" t="n"/>
      <c r="DV15" s="2" t="n"/>
      <c r="DW15" s="2" t="n"/>
      <c r="DX15" s="2" t="n"/>
      <c r="DY15" s="2" t="n"/>
      <c r="DZ15" s="2" t="n"/>
      <c r="EA15" s="2" t="n"/>
      <c r="EB15" s="2" t="n"/>
      <c r="EC15" s="2" t="n"/>
    </row>
    <row r="16" ht="6.75" customHeight="1" s="118">
      <c r="A16" s="2" t="n"/>
      <c r="B16" s="2" t="n"/>
      <c r="C16" s="2" t="n"/>
      <c r="D16" s="2" t="n"/>
      <c r="E16" s="141" t="n"/>
      <c r="K16" s="142" t="n"/>
      <c r="L16" s="141" t="n"/>
      <c r="AT16" s="142" t="n"/>
      <c r="AU16" s="8" t="n"/>
      <c r="AV16" s="7" t="n"/>
      <c r="AW16" s="2" t="n"/>
      <c r="AX16" s="52" t="inlineStr">
        <is>
          <t>（30×40mm）</t>
        </is>
      </c>
      <c r="BH16" s="2" t="n"/>
      <c r="BI16" s="8" t="n"/>
      <c r="BJ16" s="7" t="n"/>
      <c r="BK16" s="2" t="n"/>
      <c r="BL16" s="2" t="n"/>
      <c r="BM16" s="2" t="n"/>
      <c r="BN16" s="2" t="n"/>
      <c r="BO16" s="2" t="n"/>
      <c r="BP16" s="141" t="n"/>
      <c r="BV16" s="142" t="n"/>
      <c r="BW16" s="141" t="n"/>
      <c r="CG16" s="142" t="n"/>
      <c r="DU16" s="142" t="n"/>
      <c r="DV16" s="2" t="n"/>
      <c r="DW16" s="2" t="n"/>
      <c r="DX16" s="2" t="n"/>
      <c r="DY16" s="2" t="n"/>
      <c r="DZ16" s="2" t="n"/>
      <c r="EA16" s="2" t="n"/>
      <c r="EB16" s="2" t="n"/>
      <c r="EC16" s="2" t="n"/>
    </row>
    <row r="17" ht="6.75" customHeight="1" s="118">
      <c r="A17" s="2" t="n"/>
      <c r="B17" s="2" t="n"/>
      <c r="C17" s="2" t="n"/>
      <c r="D17" s="2" t="n"/>
      <c r="E17" s="141" t="n"/>
      <c r="K17" s="142" t="n"/>
      <c r="L17" s="141" t="n"/>
      <c r="AT17" s="142" t="n"/>
      <c r="AU17" s="8" t="n"/>
      <c r="AV17" s="7" t="n"/>
      <c r="AW17" s="2" t="n"/>
      <c r="BH17" s="2" t="n"/>
      <c r="BI17" s="8" t="n"/>
      <c r="BJ17" s="7" t="n"/>
      <c r="BK17" s="2" t="n"/>
      <c r="BL17" s="2" t="n"/>
      <c r="BM17" s="2" t="n"/>
      <c r="BN17" s="2" t="n"/>
      <c r="BO17" s="2" t="n"/>
      <c r="BP17" s="141" t="n"/>
      <c r="BV17" s="142" t="n"/>
      <c r="BW17" s="147">
        <f>計算!$S$12</f>
        <v/>
      </c>
      <c r="CG17" s="142" t="n"/>
      <c r="CH17" s="148">
        <f>計算!$T$12</f>
        <v/>
      </c>
      <c r="DU17" s="142" t="n"/>
      <c r="DV17" s="2" t="n"/>
      <c r="DW17" s="2" t="n"/>
      <c r="DX17" s="2" t="n"/>
      <c r="DY17" s="2" t="n"/>
      <c r="DZ17" s="2" t="n"/>
      <c r="EA17" s="2" t="n"/>
      <c r="EB17" s="2" t="n"/>
      <c r="EC17" s="2" t="n"/>
    </row>
    <row r="18" ht="6.75" customHeight="1" s="118">
      <c r="A18" s="2" t="n"/>
      <c r="B18" s="2" t="n"/>
      <c r="C18" s="2" t="n"/>
      <c r="D18" s="2" t="n"/>
      <c r="E18" s="141" t="n"/>
      <c r="K18" s="142" t="n"/>
      <c r="L18" s="141" t="n"/>
      <c r="AT18" s="142"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41" t="n"/>
      <c r="BV18" s="142" t="n"/>
      <c r="BW18" s="141" t="n"/>
      <c r="CG18" s="142" t="n"/>
      <c r="DU18" s="142" t="n"/>
      <c r="DV18" s="2" t="n"/>
      <c r="DW18" s="2" t="n"/>
      <c r="DX18" s="2" t="n"/>
      <c r="DY18" s="2" t="n"/>
      <c r="DZ18" s="2" t="n"/>
      <c r="EA18" s="2" t="n"/>
      <c r="EB18" s="2" t="n"/>
      <c r="EC18" s="2" t="n"/>
    </row>
    <row r="19" ht="6.75" customHeight="1" s="118">
      <c r="A19" s="2" t="n"/>
      <c r="B19" s="2" t="n"/>
      <c r="C19" s="2" t="n"/>
      <c r="D19" s="2" t="n"/>
      <c r="E19" s="141" t="n"/>
      <c r="K19" s="142" t="n"/>
      <c r="L19" s="141" t="n"/>
      <c r="AT19" s="142"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41" t="n"/>
      <c r="BV19" s="142" t="n"/>
      <c r="BW19" s="141" t="n"/>
      <c r="CG19" s="142" t="n"/>
      <c r="DU19" s="142" t="n"/>
      <c r="DV19" s="2" t="n"/>
      <c r="DW19" s="2" t="n"/>
      <c r="DX19" s="2" t="n"/>
      <c r="DY19" s="2" t="n"/>
      <c r="DZ19" s="2" t="n"/>
      <c r="EA19" s="2" t="n"/>
      <c r="EB19" s="2" t="n"/>
      <c r="EC19" s="2" t="n"/>
    </row>
    <row r="20" ht="4.5" customHeight="1" s="118">
      <c r="A20" s="2" t="n"/>
      <c r="B20" s="2" t="n"/>
      <c r="C20" s="2" t="n"/>
      <c r="D20" s="2" t="n"/>
      <c r="E20" s="144" t="n"/>
      <c r="F20" s="145" t="n"/>
      <c r="G20" s="145" t="n"/>
      <c r="H20" s="145" t="n"/>
      <c r="I20" s="145" t="n"/>
      <c r="J20" s="145" t="n"/>
      <c r="K20" s="146" t="n"/>
      <c r="L20" s="144" t="n"/>
      <c r="M20" s="145" t="n"/>
      <c r="N20" s="145" t="n"/>
      <c r="O20" s="145" t="n"/>
      <c r="P20" s="145" t="n"/>
      <c r="Q20" s="145" t="n"/>
      <c r="R20" s="145" t="n"/>
      <c r="S20" s="145" t="n"/>
      <c r="T20" s="145" t="n"/>
      <c r="U20" s="145" t="n"/>
      <c r="V20" s="145" t="n"/>
      <c r="W20" s="145" t="n"/>
      <c r="X20" s="145" t="n"/>
      <c r="Y20" s="145" t="n"/>
      <c r="Z20" s="145" t="n"/>
      <c r="AA20" s="145" t="n"/>
      <c r="AB20" s="145" t="n"/>
      <c r="AC20" s="145" t="n"/>
      <c r="AD20" s="145" t="n"/>
      <c r="AE20" s="145" t="n"/>
      <c r="AF20" s="145" t="n"/>
      <c r="AG20" s="145" t="n"/>
      <c r="AH20" s="145" t="n"/>
      <c r="AI20" s="145" t="n"/>
      <c r="AJ20" s="145" t="n"/>
      <c r="AK20" s="145" t="n"/>
      <c r="AL20" s="145" t="n"/>
      <c r="AM20" s="145" t="n"/>
      <c r="AN20" s="145" t="n"/>
      <c r="AO20" s="145" t="n"/>
      <c r="AP20" s="145" t="n"/>
      <c r="AQ20" s="145" t="n"/>
      <c r="AR20" s="145" t="n"/>
      <c r="AS20" s="145" t="n"/>
      <c r="AT20" s="146"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41" t="n"/>
      <c r="BV20" s="142" t="n"/>
      <c r="BW20" s="141" t="n"/>
      <c r="CG20" s="142" t="n"/>
      <c r="DU20" s="142" t="n"/>
      <c r="DV20" s="2" t="n"/>
      <c r="DW20" s="2" t="n"/>
      <c r="DX20" s="2" t="n"/>
      <c r="DY20" s="2" t="n"/>
      <c r="DZ20" s="2" t="n"/>
      <c r="EA20" s="2" t="n"/>
      <c r="EB20" s="2" t="n"/>
      <c r="EC20" s="2" t="n"/>
    </row>
    <row r="21" ht="6.75" customHeight="1" s="118">
      <c r="A21" s="2" t="n"/>
      <c r="B21" s="2" t="n"/>
      <c r="C21" s="2" t="n"/>
      <c r="D21" s="2" t="n"/>
      <c r="E21" s="150" t="inlineStr">
        <is>
          <t>生年月日</t>
        </is>
      </c>
      <c r="F21" s="138" t="n"/>
      <c r="G21" s="138" t="n"/>
      <c r="H21" s="138" t="n"/>
      <c r="I21" s="138" t="n"/>
      <c r="J21" s="138" t="n"/>
      <c r="K21" s="139" t="n"/>
      <c r="L21" s="152" t="inlineStr">
        <is>
          <t>昭和 ・ 平成</t>
        </is>
      </c>
      <c r="M21" s="138" t="n"/>
      <c r="N21" s="138" t="n"/>
      <c r="O21" s="138" t="n"/>
      <c r="P21" s="138" t="n"/>
      <c r="Q21" s="138" t="n"/>
      <c r="R21" s="138" t="n"/>
      <c r="S21" s="138" t="n"/>
      <c r="T21" s="138" t="n"/>
      <c r="U21" s="138" t="n"/>
      <c r="V21" s="153">
        <f>計算!$D$12</f>
        <v/>
      </c>
      <c r="W21" s="138" t="n"/>
      <c r="X21" s="154" t="inlineStr">
        <is>
          <t>年</t>
        </is>
      </c>
      <c r="Y21" s="138" t="n"/>
      <c r="Z21" s="153">
        <f>計算!$E$12</f>
        <v/>
      </c>
      <c r="AA21" s="138" t="n"/>
      <c r="AB21" s="138" t="n"/>
      <c r="AC21" s="154" t="inlineStr">
        <is>
          <t>月</t>
        </is>
      </c>
      <c r="AD21" s="138" t="n"/>
      <c r="AE21" s="153">
        <f>計算!$F$12</f>
        <v/>
      </c>
      <c r="AF21" s="138" t="n"/>
      <c r="AG21" s="138" t="n"/>
      <c r="AH21" s="154" t="inlineStr">
        <is>
          <t>日　生 （満</t>
        </is>
      </c>
      <c r="AI21" s="138" t="n"/>
      <c r="AJ21" s="138" t="n"/>
      <c r="AK21" s="138" t="n"/>
      <c r="AL21" s="138" t="n"/>
      <c r="AM21" s="138" t="n"/>
      <c r="AN21" s="138" t="n"/>
      <c r="AO21" s="138" t="n"/>
      <c r="AP21" s="155">
        <f>計算!$G$12</f>
        <v/>
      </c>
      <c r="AQ21" s="138" t="n"/>
      <c r="AR21" s="156" t="inlineStr">
        <is>
          <t>歳）</t>
        </is>
      </c>
      <c r="AS21" s="138" t="n"/>
      <c r="AT21" s="139"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41" t="n"/>
      <c r="BV21" s="142" t="n"/>
      <c r="BW21" s="147">
        <f>計算!$U$12</f>
        <v/>
      </c>
      <c r="CG21" s="142" t="n"/>
      <c r="CH21" s="148">
        <f>計算!$V$12</f>
        <v/>
      </c>
      <c r="DU21" s="142" t="n"/>
      <c r="DV21" s="2" t="n"/>
      <c r="DW21" s="2" t="n"/>
      <c r="DX21" s="2" t="n"/>
      <c r="DY21" s="2" t="n"/>
      <c r="DZ21" s="2" t="n"/>
      <c r="EA21" s="2" t="n"/>
      <c r="EB21" s="2" t="n"/>
      <c r="EC21" s="2" t="n"/>
    </row>
    <row r="22" ht="6.75" customHeight="1" s="118">
      <c r="A22" s="2" t="n"/>
      <c r="B22" s="2" t="n"/>
      <c r="C22" s="2" t="n"/>
      <c r="D22" s="2" t="n"/>
      <c r="E22" s="141" t="n"/>
      <c r="K22" s="142" t="n"/>
      <c r="L22" s="141" t="n"/>
      <c r="AT22" s="142"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41" t="n"/>
      <c r="BV22" s="142" t="n"/>
      <c r="BW22" s="141" t="n"/>
      <c r="CG22" s="142" t="n"/>
      <c r="DU22" s="142" t="n"/>
      <c r="DV22" s="2" t="n"/>
      <c r="DW22" s="2" t="n"/>
      <c r="DX22" s="2" t="n"/>
      <c r="DY22" s="2" t="n"/>
      <c r="DZ22" s="2" t="n"/>
      <c r="EA22" s="2" t="n"/>
      <c r="EB22" s="2" t="n"/>
      <c r="EC22" s="2" t="n"/>
    </row>
    <row r="23" ht="6.75" customHeight="1" s="118">
      <c r="A23" s="2" t="n"/>
      <c r="B23" s="2" t="n"/>
      <c r="C23" s="2" t="n"/>
      <c r="D23" s="2" t="n"/>
      <c r="E23" s="141" t="n"/>
      <c r="K23" s="142" t="n"/>
      <c r="L23" s="141" t="n"/>
      <c r="AT23" s="142"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41" t="n"/>
      <c r="BV23" s="142" t="n"/>
      <c r="BW23" s="141" t="n"/>
      <c r="CG23" s="142" t="n"/>
      <c r="DU23" s="142" t="n"/>
      <c r="DV23" s="2" t="n"/>
      <c r="DW23" s="2" t="n"/>
      <c r="DX23" s="2" t="n"/>
      <c r="DY23" s="2" t="n"/>
      <c r="DZ23" s="2" t="n"/>
      <c r="EA23" s="2" t="n"/>
      <c r="EB23" s="2" t="n"/>
      <c r="EC23" s="2" t="n"/>
    </row>
    <row r="24" ht="3.75" customHeight="1" s="118">
      <c r="A24" s="2" t="n"/>
      <c r="B24" s="2" t="n"/>
      <c r="C24" s="2" t="n"/>
      <c r="D24" s="2" t="n"/>
      <c r="E24" s="144" t="n"/>
      <c r="F24" s="145" t="n"/>
      <c r="G24" s="145" t="n"/>
      <c r="H24" s="145" t="n"/>
      <c r="I24" s="145" t="n"/>
      <c r="J24" s="145" t="n"/>
      <c r="K24" s="146" t="n"/>
      <c r="L24" s="144" t="n"/>
      <c r="M24" s="145" t="n"/>
      <c r="N24" s="145" t="n"/>
      <c r="O24" s="145" t="n"/>
      <c r="P24" s="145" t="n"/>
      <c r="Q24" s="145" t="n"/>
      <c r="R24" s="145" t="n"/>
      <c r="S24" s="145" t="n"/>
      <c r="T24" s="145" t="n"/>
      <c r="U24" s="145" t="n"/>
      <c r="X24" s="145" t="n"/>
      <c r="Y24" s="145" t="n"/>
      <c r="AC24" s="145" t="n"/>
      <c r="AD24" s="145" t="n"/>
      <c r="AH24" s="145" t="n"/>
      <c r="AI24" s="145" t="n"/>
      <c r="AJ24" s="145" t="n"/>
      <c r="AK24" s="145" t="n"/>
      <c r="AL24" s="145" t="n"/>
      <c r="AM24" s="145" t="n"/>
      <c r="AN24" s="145" t="n"/>
      <c r="AO24" s="145" t="n"/>
      <c r="AP24" s="145" t="n"/>
      <c r="AQ24" s="145" t="n"/>
      <c r="AR24" s="145" t="n"/>
      <c r="AS24" s="145" t="n"/>
      <c r="AT24" s="146"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41" t="n"/>
      <c r="BV24" s="142" t="n"/>
      <c r="BW24" s="141" t="n"/>
      <c r="CG24" s="142" t="n"/>
      <c r="DU24" s="142" t="n"/>
      <c r="DV24" s="2" t="n"/>
      <c r="DW24" s="2" t="n"/>
      <c r="DX24" s="2" t="n"/>
      <c r="DY24" s="2" t="n"/>
      <c r="DZ24" s="2" t="n"/>
      <c r="EA24" s="2" t="n"/>
      <c r="EB24" s="2" t="n"/>
      <c r="EC24" s="2" t="n"/>
    </row>
    <row r="25" ht="6.75" customHeight="1" s="118">
      <c r="A25" s="2" t="n"/>
      <c r="B25" s="2" t="n"/>
      <c r="C25" s="2" t="n"/>
      <c r="D25" s="2" t="n"/>
      <c r="E25" s="157" t="inlineStr">
        <is>
          <t>ふ り が な</t>
        </is>
      </c>
      <c r="F25" s="138" t="n"/>
      <c r="G25" s="138" t="n"/>
      <c r="H25" s="138" t="n"/>
      <c r="I25" s="138" t="n"/>
      <c r="J25" s="138" t="n"/>
      <c r="K25" s="139" t="n"/>
      <c r="L25" s="158">
        <f>計算!$J$12</f>
        <v/>
      </c>
      <c r="M25" s="138" t="n"/>
      <c r="N25" s="138" t="n"/>
      <c r="O25" s="138" t="n"/>
      <c r="P25" s="138" t="n"/>
      <c r="Q25" s="138" t="n"/>
      <c r="R25" s="138" t="n"/>
      <c r="S25" s="138" t="n"/>
      <c r="T25" s="138" t="n"/>
      <c r="U25" s="138" t="n"/>
      <c r="V25" s="138" t="n"/>
      <c r="W25" s="138" t="n"/>
      <c r="X25" s="138" t="n"/>
      <c r="Y25" s="138" t="n"/>
      <c r="Z25" s="138" t="n"/>
      <c r="AA25" s="138" t="n"/>
      <c r="AB25" s="138" t="n"/>
      <c r="AC25" s="138" t="n"/>
      <c r="AD25" s="138" t="n"/>
      <c r="AE25" s="138" t="n"/>
      <c r="AF25" s="138" t="n"/>
      <c r="AG25" s="138" t="n"/>
      <c r="AH25" s="138" t="n"/>
      <c r="AI25" s="138" t="n"/>
      <c r="AJ25" s="138" t="n"/>
      <c r="AK25" s="138" t="n"/>
      <c r="AL25" s="138" t="n"/>
      <c r="AM25" s="138" t="n"/>
      <c r="AN25" s="138" t="n"/>
      <c r="AO25" s="138" t="n"/>
      <c r="AP25" s="138" t="n"/>
      <c r="AQ25" s="138" t="n"/>
      <c r="AR25" s="138" t="n"/>
      <c r="AS25" s="138" t="n"/>
      <c r="AT25" s="138" t="n"/>
      <c r="AU25" s="138" t="n"/>
      <c r="AV25" s="138" t="n"/>
      <c r="AW25" s="138" t="n"/>
      <c r="AX25" s="138" t="n"/>
      <c r="AY25" s="138" t="n"/>
      <c r="AZ25" s="138" t="n"/>
      <c r="BA25" s="138" t="n"/>
      <c r="BB25" s="138" t="n"/>
      <c r="BC25" s="138" t="n"/>
      <c r="BD25" s="138" t="n"/>
      <c r="BE25" s="138" t="n"/>
      <c r="BF25" s="138" t="n"/>
      <c r="BG25" s="138" t="n"/>
      <c r="BH25" s="138" t="n"/>
      <c r="BI25" s="139" t="n"/>
      <c r="BJ25" s="2" t="n"/>
      <c r="BK25" s="2" t="n"/>
      <c r="BL25" s="2" t="n"/>
      <c r="BM25" s="2" t="n"/>
      <c r="BN25" s="2" t="n"/>
      <c r="BO25" s="2" t="n"/>
      <c r="BP25" s="141" t="n"/>
      <c r="BV25" s="142" t="n"/>
      <c r="BW25" s="159">
        <f>計算!$W$12</f>
        <v/>
      </c>
      <c r="CG25" s="142" t="n"/>
      <c r="CH25" s="148">
        <f>計算!$X$12</f>
        <v/>
      </c>
      <c r="DU25" s="142" t="n"/>
      <c r="DV25" s="2" t="n"/>
      <c r="DW25" s="2" t="n"/>
      <c r="DX25" s="2" t="n"/>
      <c r="DY25" s="2" t="n"/>
      <c r="DZ25" s="2" t="n"/>
      <c r="EA25" s="2" t="n"/>
      <c r="EB25" s="2" t="n"/>
      <c r="EC25" s="2" t="n"/>
    </row>
    <row r="26" ht="6.75" customHeight="1" s="118">
      <c r="A26" s="2" t="n"/>
      <c r="B26" s="2" t="n"/>
      <c r="C26" s="2" t="n"/>
      <c r="D26" s="2" t="n"/>
      <c r="E26" s="141" t="n"/>
      <c r="K26" s="142" t="n"/>
      <c r="BI26" s="142" t="n"/>
      <c r="BJ26" s="2" t="n"/>
      <c r="BK26" s="2" t="n"/>
      <c r="BL26" s="2" t="n"/>
      <c r="BM26" s="2" t="n"/>
      <c r="BN26" s="2" t="n"/>
      <c r="BO26" s="2" t="n"/>
      <c r="BP26" s="141" t="n"/>
      <c r="BV26" s="142" t="n"/>
      <c r="BW26" s="141" t="n"/>
      <c r="CG26" s="142" t="n"/>
      <c r="DU26" s="142" t="n"/>
      <c r="DV26" s="2" t="n"/>
      <c r="DW26" s="2" t="n"/>
      <c r="DX26" s="2" t="n"/>
      <c r="DY26" s="2" t="n"/>
      <c r="DZ26" s="2" t="n"/>
      <c r="EA26" s="2" t="n"/>
      <c r="EB26" s="2" t="n"/>
      <c r="EC26" s="2" t="n"/>
    </row>
    <row r="27" ht="6.75" customHeight="1" s="118">
      <c r="A27" s="2" t="n"/>
      <c r="B27" s="2" t="n"/>
      <c r="C27" s="2" t="n"/>
      <c r="D27" s="2" t="n"/>
      <c r="E27" s="160" t="n"/>
      <c r="F27" s="161" t="n"/>
      <c r="G27" s="161" t="n"/>
      <c r="H27" s="161" t="n"/>
      <c r="I27" s="161" t="n"/>
      <c r="J27" s="161" t="n"/>
      <c r="K27" s="162" t="n"/>
      <c r="L27" s="161" t="n"/>
      <c r="M27" s="161" t="n"/>
      <c r="N27" s="161" t="n"/>
      <c r="O27" s="161" t="n"/>
      <c r="P27" s="161" t="n"/>
      <c r="Q27" s="161" t="n"/>
      <c r="R27" s="161" t="n"/>
      <c r="S27" s="161" t="n"/>
      <c r="T27" s="161" t="n"/>
      <c r="U27" s="161" t="n"/>
      <c r="V27" s="161" t="n"/>
      <c r="W27" s="161" t="n"/>
      <c r="X27" s="161" t="n"/>
      <c r="Y27" s="161" t="n"/>
      <c r="Z27" s="161" t="n"/>
      <c r="AA27" s="161" t="n"/>
      <c r="AB27" s="161" t="n"/>
      <c r="AC27" s="161" t="n"/>
      <c r="AD27" s="161" t="n"/>
      <c r="AE27" s="161" t="n"/>
      <c r="AF27" s="161" t="n"/>
      <c r="AG27" s="161" t="n"/>
      <c r="AH27" s="161" t="n"/>
      <c r="AI27" s="161" t="n"/>
      <c r="AJ27" s="161" t="n"/>
      <c r="AK27" s="161" t="n"/>
      <c r="AL27" s="161" t="n"/>
      <c r="AM27" s="161" t="n"/>
      <c r="AN27" s="161" t="n"/>
      <c r="AO27" s="161" t="n"/>
      <c r="AP27" s="161" t="n"/>
      <c r="AQ27" s="161" t="n"/>
      <c r="AR27" s="161" t="n"/>
      <c r="AS27" s="161" t="n"/>
      <c r="AT27" s="161" t="n"/>
      <c r="AU27" s="161" t="n"/>
      <c r="AV27" s="161" t="n"/>
      <c r="AW27" s="161" t="n"/>
      <c r="AX27" s="161" t="n"/>
      <c r="AY27" s="161" t="n"/>
      <c r="AZ27" s="161" t="n"/>
      <c r="BA27" s="161" t="n"/>
      <c r="BB27" s="161" t="n"/>
      <c r="BC27" s="161" t="n"/>
      <c r="BD27" s="161" t="n"/>
      <c r="BE27" s="161" t="n"/>
      <c r="BF27" s="161" t="n"/>
      <c r="BG27" s="161" t="n"/>
      <c r="BH27" s="161" t="n"/>
      <c r="BI27" s="162" t="n"/>
      <c r="BJ27" s="2" t="n"/>
      <c r="BK27" s="2" t="n"/>
      <c r="BL27" s="2" t="n"/>
      <c r="BM27" s="2" t="n"/>
      <c r="BN27" s="2" t="n"/>
      <c r="BO27" s="2" t="n"/>
      <c r="BP27" s="141" t="n"/>
      <c r="BV27" s="142" t="n"/>
      <c r="BW27" s="141" t="n"/>
      <c r="CG27" s="142" t="n"/>
      <c r="DU27" s="142" t="n"/>
      <c r="DV27" s="2" t="n"/>
      <c r="DW27" s="2" t="n"/>
      <c r="DX27" s="2" t="n"/>
      <c r="DY27" s="2" t="n"/>
      <c r="DZ27" s="2" t="n"/>
      <c r="EA27" s="2" t="n"/>
      <c r="EB27" s="2" t="n"/>
      <c r="EC27" s="2" t="n"/>
    </row>
    <row r="28" ht="6.75" customHeight="1" s="118">
      <c r="A28" s="2" t="n"/>
      <c r="B28" s="2" t="n"/>
      <c r="C28" s="2" t="n"/>
      <c r="D28" s="2" t="n"/>
      <c r="E28" s="163" t="inlineStr">
        <is>
          <t>現住所</t>
        </is>
      </c>
      <c r="F28" s="164" t="n"/>
      <c r="G28" s="164" t="n"/>
      <c r="H28" s="164" t="n"/>
      <c r="I28" s="164" t="n"/>
      <c r="J28" s="164" t="n"/>
      <c r="K28" s="165" t="n"/>
      <c r="L28" s="107" t="inlineStr">
        <is>
          <t>〒</t>
        </is>
      </c>
      <c r="M28" s="164" t="n"/>
      <c r="N28" s="164" t="n"/>
      <c r="O28" s="164" t="n"/>
      <c r="P28" s="166">
        <f>計算!$H$12</f>
        <v/>
      </c>
      <c r="Q28" s="164" t="n"/>
      <c r="R28" s="164" t="n"/>
      <c r="S28" s="164" t="n"/>
      <c r="T28" s="164" t="n"/>
      <c r="U28" s="164" t="n"/>
      <c r="V28" s="164" t="n"/>
      <c r="W28" s="164" t="n"/>
      <c r="X28" s="164" t="n"/>
      <c r="Y28" s="164" t="n"/>
      <c r="Z28" s="164" t="n"/>
      <c r="AA28" s="164" t="n"/>
      <c r="AB28" s="164" t="n"/>
      <c r="AC28" s="164" t="n"/>
      <c r="AD28" s="164" t="n"/>
      <c r="AE28" s="164" t="n"/>
      <c r="AF28" s="164" t="n"/>
      <c r="AG28" s="164" t="n"/>
      <c r="AH28" s="164" t="n"/>
      <c r="AI28" s="164" t="n"/>
      <c r="AJ28" s="164"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41" t="n"/>
      <c r="BV28" s="142" t="n"/>
      <c r="BW28" s="141" t="n"/>
      <c r="CG28" s="142" t="n"/>
      <c r="DU28" s="142" t="n"/>
      <c r="DV28" s="2" t="n"/>
      <c r="DW28" s="2" t="n"/>
      <c r="DX28" s="2" t="n"/>
      <c r="DY28" s="2" t="n"/>
      <c r="DZ28" s="2" t="n"/>
      <c r="EA28" s="2" t="n"/>
      <c r="EB28" s="2" t="n"/>
      <c r="EC28" s="2" t="n"/>
    </row>
    <row r="29" ht="4.5" customHeight="1" s="118">
      <c r="A29" s="2" t="n"/>
      <c r="B29" s="2" t="n"/>
      <c r="C29" s="2" t="n"/>
      <c r="D29" s="2" t="n"/>
      <c r="E29" s="141" t="n"/>
      <c r="K29" s="142" t="n"/>
      <c r="L29" s="141"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4" t="n"/>
      <c r="BQ29" s="145" t="n"/>
      <c r="BR29" s="145" t="n"/>
      <c r="BS29" s="145" t="n"/>
      <c r="BT29" s="145" t="n"/>
      <c r="BU29" s="145" t="n"/>
      <c r="BV29" s="146" t="n"/>
      <c r="BW29" s="144" t="n"/>
      <c r="BX29" s="145" t="n"/>
      <c r="BY29" s="145" t="n"/>
      <c r="BZ29" s="145" t="n"/>
      <c r="CA29" s="145" t="n"/>
      <c r="CB29" s="145" t="n"/>
      <c r="CC29" s="145" t="n"/>
      <c r="CD29" s="145" t="n"/>
      <c r="CE29" s="145" t="n"/>
      <c r="CF29" s="145" t="n"/>
      <c r="CG29" s="146" t="n"/>
      <c r="DU29" s="142" t="n"/>
      <c r="DV29" s="2" t="n"/>
      <c r="DW29" s="2" t="n"/>
      <c r="DX29" s="2" t="n"/>
      <c r="DY29" s="2" t="n"/>
      <c r="DZ29" s="2" t="n"/>
      <c r="EA29" s="2" t="n"/>
      <c r="EB29" s="2" t="n"/>
      <c r="EC29" s="2" t="n"/>
    </row>
    <row r="30" ht="6.75" customHeight="1" s="118">
      <c r="A30" s="2" t="n"/>
      <c r="B30" s="2" t="n"/>
      <c r="C30" s="2" t="n"/>
      <c r="D30" s="2" t="n"/>
      <c r="E30" s="141" t="n"/>
      <c r="K30" s="142" t="n"/>
      <c r="L30" s="141"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7" t="inlineStr">
        <is>
          <t>校内外の諸活動</t>
        </is>
      </c>
      <c r="BQ30" s="138" t="n"/>
      <c r="BR30" s="138" t="n"/>
      <c r="BS30" s="138" t="n"/>
      <c r="BT30" s="138" t="n"/>
      <c r="BU30" s="138" t="n"/>
      <c r="BV30" s="139" t="n"/>
      <c r="BW30" s="168">
        <f>計算!$Y$12</f>
        <v/>
      </c>
      <c r="BX30" s="138" t="n"/>
      <c r="BY30" s="138" t="n"/>
      <c r="BZ30" s="138" t="n"/>
      <c r="CA30" s="138" t="n"/>
      <c r="CB30" s="138" t="n"/>
      <c r="CC30" s="138" t="n"/>
      <c r="CD30" s="138" t="n"/>
      <c r="CE30" s="138" t="n"/>
      <c r="CF30" s="138" t="n"/>
      <c r="CG30" s="138" t="n"/>
      <c r="CH30" s="138" t="n"/>
      <c r="CI30" s="138" t="n"/>
      <c r="CJ30" s="138" t="n"/>
      <c r="CK30" s="138" t="n"/>
      <c r="CL30" s="138" t="n"/>
      <c r="CM30" s="138" t="n"/>
      <c r="CN30" s="138" t="n"/>
      <c r="CO30" s="138" t="n"/>
      <c r="CP30" s="138" t="n"/>
      <c r="CQ30" s="138" t="n"/>
      <c r="CR30" s="138" t="n"/>
      <c r="CS30" s="138" t="n"/>
      <c r="CT30" s="138" t="n"/>
      <c r="CU30" s="138" t="n"/>
      <c r="CV30" s="138" t="n"/>
      <c r="CW30" s="138" t="n"/>
      <c r="CX30" s="138" t="n"/>
      <c r="CY30" s="138" t="n"/>
      <c r="CZ30" s="138" t="n"/>
      <c r="DA30" s="138" t="n"/>
      <c r="DB30" s="138" t="n"/>
      <c r="DC30" s="138" t="n"/>
      <c r="DD30" s="138" t="n"/>
      <c r="DE30" s="138" t="n"/>
      <c r="DF30" s="138" t="n"/>
      <c r="DG30" s="138" t="n"/>
      <c r="DH30" s="138" t="n"/>
      <c r="DI30" s="138" t="n"/>
      <c r="DJ30" s="138" t="n"/>
      <c r="DK30" s="138" t="n"/>
      <c r="DL30" s="138" t="n"/>
      <c r="DM30" s="138" t="n"/>
      <c r="DN30" s="138" t="n"/>
      <c r="DO30" s="138" t="n"/>
      <c r="DP30" s="138" t="n"/>
      <c r="DQ30" s="138" t="n"/>
      <c r="DR30" s="138" t="n"/>
      <c r="DS30" s="138" t="n"/>
      <c r="DT30" s="138" t="n"/>
      <c r="DU30" s="139" t="n"/>
      <c r="DV30" s="7" t="n"/>
      <c r="DW30" s="2" t="n"/>
      <c r="DX30" s="2" t="n"/>
      <c r="DY30" s="2" t="n"/>
      <c r="DZ30" s="2" t="n"/>
      <c r="EA30" s="2" t="n"/>
      <c r="EB30" s="2" t="n"/>
      <c r="EC30" s="2" t="n"/>
    </row>
    <row r="31" ht="6.75" customHeight="1" s="118">
      <c r="A31" s="2" t="n"/>
      <c r="B31" s="2" t="n"/>
      <c r="C31" s="2" t="n"/>
      <c r="D31" s="2" t="n"/>
      <c r="E31" s="141" t="n"/>
      <c r="K31" s="142" t="n"/>
      <c r="L31" s="169">
        <f>計算!$I$12</f>
        <v/>
      </c>
      <c r="BI31" s="142" t="n"/>
      <c r="BJ31" s="2" t="n"/>
      <c r="BK31" s="2" t="n"/>
      <c r="BL31" s="2" t="n"/>
      <c r="BM31" s="2" t="n"/>
      <c r="BN31" s="2" t="n"/>
      <c r="BO31" s="2" t="n"/>
      <c r="BP31" s="141" t="n"/>
      <c r="BV31" s="142" t="n"/>
      <c r="DU31" s="142" t="n"/>
      <c r="DV31" s="7" t="n"/>
      <c r="DW31" s="2" t="n"/>
      <c r="DX31" s="2" t="n"/>
      <c r="DY31" s="2" t="n"/>
      <c r="DZ31" s="2" t="n"/>
      <c r="EA31" s="2" t="n"/>
      <c r="EB31" s="2" t="n"/>
      <c r="EC31" s="2" t="n"/>
    </row>
    <row r="32" ht="6.75" customHeight="1" s="118">
      <c r="A32" s="2" t="n"/>
      <c r="B32" s="2" t="n"/>
      <c r="C32" s="2" t="n"/>
      <c r="D32" s="2" t="n"/>
      <c r="E32" s="141" t="n"/>
      <c r="K32" s="142" t="n"/>
      <c r="L32" s="141" t="n"/>
      <c r="BI32" s="142" t="n"/>
      <c r="BJ32" s="2" t="n"/>
      <c r="BK32" s="2" t="n"/>
      <c r="BL32" s="2" t="n"/>
      <c r="BM32" s="2" t="n"/>
      <c r="BN32" s="2" t="n"/>
      <c r="BO32" s="2" t="n"/>
      <c r="BP32" s="141" t="n"/>
      <c r="BV32" s="142" t="n"/>
      <c r="DU32" s="142" t="n"/>
      <c r="DV32" s="7" t="n"/>
      <c r="DW32" s="2" t="n"/>
      <c r="DX32" s="2" t="n"/>
      <c r="DY32" s="2" t="n"/>
      <c r="DZ32" s="2" t="n"/>
      <c r="EA32" s="2" t="n"/>
      <c r="EB32" s="2" t="n"/>
      <c r="EC32" s="2" t="n"/>
    </row>
    <row r="33" ht="6.75" customHeight="1" s="118">
      <c r="A33" s="2" t="n"/>
      <c r="B33" s="2" t="n"/>
      <c r="C33" s="2" t="n"/>
      <c r="D33" s="2" t="n"/>
      <c r="E33" s="144" t="n"/>
      <c r="F33" s="145" t="n"/>
      <c r="G33" s="145" t="n"/>
      <c r="H33" s="145" t="n"/>
      <c r="I33" s="145" t="n"/>
      <c r="J33" s="145" t="n"/>
      <c r="K33" s="146" t="n"/>
      <c r="L33" s="144" t="n"/>
      <c r="M33" s="145" t="n"/>
      <c r="N33" s="145" t="n"/>
      <c r="O33" s="145" t="n"/>
      <c r="P33" s="145" t="n"/>
      <c r="Q33" s="145" t="n"/>
      <c r="R33" s="145" t="n"/>
      <c r="S33" s="145" t="n"/>
      <c r="T33" s="145" t="n"/>
      <c r="U33" s="145" t="n"/>
      <c r="V33" s="145" t="n"/>
      <c r="W33" s="145" t="n"/>
      <c r="X33" s="145" t="n"/>
      <c r="Y33" s="145" t="n"/>
      <c r="Z33" s="145" t="n"/>
      <c r="AA33" s="145" t="n"/>
      <c r="AB33" s="145" t="n"/>
      <c r="AC33" s="145" t="n"/>
      <c r="AD33" s="145" t="n"/>
      <c r="AE33" s="145" t="n"/>
      <c r="AF33" s="145" t="n"/>
      <c r="AG33" s="145" t="n"/>
      <c r="AH33" s="145" t="n"/>
      <c r="AI33" s="145" t="n"/>
      <c r="AJ33" s="145" t="n"/>
      <c r="AK33" s="145" t="n"/>
      <c r="AL33" s="145" t="n"/>
      <c r="AM33" s="145" t="n"/>
      <c r="AN33" s="145" t="n"/>
      <c r="AO33" s="145" t="n"/>
      <c r="AP33" s="145" t="n"/>
      <c r="AQ33" s="145" t="n"/>
      <c r="AR33" s="145" t="n"/>
      <c r="AS33" s="145" t="n"/>
      <c r="AT33" s="145" t="n"/>
      <c r="AU33" s="145" t="n"/>
      <c r="AV33" s="145" t="n"/>
      <c r="AW33" s="145" t="n"/>
      <c r="AX33" s="145" t="n"/>
      <c r="AY33" s="145" t="n"/>
      <c r="AZ33" s="145" t="n"/>
      <c r="BA33" s="145" t="n"/>
      <c r="BB33" s="145" t="n"/>
      <c r="BC33" s="145" t="n"/>
      <c r="BD33" s="145" t="n"/>
      <c r="BE33" s="145" t="n"/>
      <c r="BF33" s="145" t="n"/>
      <c r="BG33" s="145" t="n"/>
      <c r="BH33" s="145" t="n"/>
      <c r="BI33" s="146" t="n"/>
      <c r="BJ33" s="2" t="n"/>
      <c r="BK33" s="2" t="n"/>
      <c r="BL33" s="2" t="n"/>
      <c r="BM33" s="2" t="n"/>
      <c r="BN33" s="2" t="n"/>
      <c r="BO33" s="2" t="n"/>
      <c r="BP33" s="141" t="n"/>
      <c r="BV33" s="142" t="n"/>
      <c r="DU33" s="142" t="n"/>
      <c r="DV33" s="7" t="n"/>
      <c r="DW33" s="2" t="n"/>
      <c r="DX33" s="2" t="n"/>
      <c r="DY33" s="2" t="n"/>
      <c r="DZ33" s="2" t="n"/>
      <c r="EA33" s="2" t="n"/>
      <c r="EB33" s="2" t="n"/>
      <c r="EC33" s="2" t="n"/>
    </row>
    <row r="34" ht="6.75" customHeight="1" s="118">
      <c r="A34" s="2" t="n"/>
      <c r="B34" s="2" t="n"/>
      <c r="C34" s="2" t="n"/>
      <c r="D34" s="2" t="n"/>
      <c r="E34" s="157" t="inlineStr">
        <is>
          <t>ふ り が な</t>
        </is>
      </c>
      <c r="F34" s="138" t="n"/>
      <c r="G34" s="138" t="n"/>
      <c r="H34" s="138" t="n"/>
      <c r="I34" s="138" t="n"/>
      <c r="J34" s="138" t="n"/>
      <c r="K34" s="139" t="n"/>
      <c r="L34" s="158">
        <f>計算!$M$12</f>
        <v/>
      </c>
      <c r="M34" s="138" t="n"/>
      <c r="N34" s="138" t="n"/>
      <c r="O34" s="138" t="n"/>
      <c r="P34" s="138" t="n"/>
      <c r="Q34" s="138" t="n"/>
      <c r="R34" s="138" t="n"/>
      <c r="S34" s="138" t="n"/>
      <c r="T34" s="138" t="n"/>
      <c r="U34" s="138" t="n"/>
      <c r="V34" s="138" t="n"/>
      <c r="W34" s="138" t="n"/>
      <c r="X34" s="138" t="n"/>
      <c r="Y34" s="138" t="n"/>
      <c r="Z34" s="138" t="n"/>
      <c r="AA34" s="138" t="n"/>
      <c r="AB34" s="138" t="n"/>
      <c r="AC34" s="138" t="n"/>
      <c r="AD34" s="138" t="n"/>
      <c r="AE34" s="138" t="n"/>
      <c r="AF34" s="138" t="n"/>
      <c r="AG34" s="138" t="n"/>
      <c r="AH34" s="138" t="n"/>
      <c r="AI34" s="138" t="n"/>
      <c r="AJ34" s="138" t="n"/>
      <c r="AK34" s="138" t="n"/>
      <c r="AL34" s="138" t="n"/>
      <c r="AM34" s="138" t="n"/>
      <c r="AN34" s="138" t="n"/>
      <c r="AO34" s="138" t="n"/>
      <c r="AP34" s="138" t="n"/>
      <c r="AQ34" s="138" t="n"/>
      <c r="AR34" s="138" t="n"/>
      <c r="AS34" s="138" t="n"/>
      <c r="AT34" s="138" t="n"/>
      <c r="AU34" s="138" t="n"/>
      <c r="AV34" s="138" t="n"/>
      <c r="AW34" s="138" t="n"/>
      <c r="AX34" s="138" t="n"/>
      <c r="AY34" s="138" t="n"/>
      <c r="AZ34" s="138" t="n"/>
      <c r="BA34" s="138" t="n"/>
      <c r="BB34" s="138" t="n"/>
      <c r="BC34" s="138" t="n"/>
      <c r="BD34" s="138" t="n"/>
      <c r="BE34" s="138" t="n"/>
      <c r="BF34" s="138" t="n"/>
      <c r="BG34" s="138" t="n"/>
      <c r="BH34" s="138" t="n"/>
      <c r="BI34" s="139" t="n"/>
      <c r="BJ34" s="2" t="n"/>
      <c r="BK34" s="2" t="n"/>
      <c r="BL34" s="2" t="n"/>
      <c r="BM34" s="2" t="n"/>
      <c r="BN34" s="2" t="n"/>
      <c r="BO34" s="2" t="n"/>
      <c r="BP34" s="141" t="n"/>
      <c r="BV34" s="142" t="n"/>
      <c r="DU34" s="142" t="n"/>
      <c r="DV34" s="7" t="n"/>
      <c r="DW34" s="2" t="n"/>
      <c r="DX34" s="2" t="n"/>
      <c r="DY34" s="2" t="n"/>
      <c r="DZ34" s="2" t="n"/>
      <c r="EA34" s="2" t="n"/>
      <c r="EB34" s="2" t="n"/>
      <c r="EC34" s="2" t="n"/>
    </row>
    <row r="35" ht="6.75" customHeight="1" s="118">
      <c r="A35" s="2" t="n"/>
      <c r="B35" s="2" t="n"/>
      <c r="C35" s="2" t="n"/>
      <c r="D35" s="2" t="n"/>
      <c r="E35" s="141" t="n"/>
      <c r="K35" s="142" t="n"/>
      <c r="BI35" s="142" t="n"/>
      <c r="BJ35" s="2" t="n"/>
      <c r="BK35" s="2" t="n"/>
      <c r="BL35" s="2" t="n"/>
      <c r="BM35" s="2" t="n"/>
      <c r="BN35" s="2" t="n"/>
      <c r="BO35" s="2" t="n"/>
      <c r="BP35" s="141" t="n"/>
      <c r="BV35" s="142" t="n"/>
      <c r="DU35" s="142" t="n"/>
      <c r="DV35" s="7" t="n"/>
      <c r="DW35" s="2" t="n"/>
      <c r="DX35" s="2" t="n"/>
      <c r="DY35" s="2" t="n"/>
      <c r="DZ35" s="2" t="n"/>
      <c r="EA35" s="2" t="n"/>
      <c r="EB35" s="2" t="n"/>
      <c r="EC35" s="2" t="n"/>
    </row>
    <row r="36" ht="6.75" customHeight="1" s="118">
      <c r="A36" s="2" t="n"/>
      <c r="B36" s="2" t="n"/>
      <c r="C36" s="2" t="n"/>
      <c r="D36" s="2" t="n"/>
      <c r="E36" s="160" t="n"/>
      <c r="F36" s="161" t="n"/>
      <c r="G36" s="161" t="n"/>
      <c r="H36" s="161" t="n"/>
      <c r="I36" s="161" t="n"/>
      <c r="J36" s="161" t="n"/>
      <c r="K36" s="162" t="n"/>
      <c r="L36" s="161" t="n"/>
      <c r="M36" s="161" t="n"/>
      <c r="N36" s="161" t="n"/>
      <c r="O36" s="161" t="n"/>
      <c r="P36" s="161" t="n"/>
      <c r="Q36" s="161" t="n"/>
      <c r="R36" s="161" t="n"/>
      <c r="S36" s="161" t="n"/>
      <c r="T36" s="161" t="n"/>
      <c r="U36" s="161" t="n"/>
      <c r="V36" s="161" t="n"/>
      <c r="W36" s="161" t="n"/>
      <c r="X36" s="161" t="n"/>
      <c r="Y36" s="161" t="n"/>
      <c r="Z36" s="161" t="n"/>
      <c r="AA36" s="161" t="n"/>
      <c r="AB36" s="161" t="n"/>
      <c r="AC36" s="161" t="n"/>
      <c r="AD36" s="161" t="n"/>
      <c r="AE36" s="161" t="n"/>
      <c r="AF36" s="161" t="n"/>
      <c r="AG36" s="161" t="n"/>
      <c r="AH36" s="161" t="n"/>
      <c r="AI36" s="161" t="n"/>
      <c r="AJ36" s="161" t="n"/>
      <c r="AK36" s="161" t="n"/>
      <c r="AL36" s="161" t="n"/>
      <c r="AM36" s="161" t="n"/>
      <c r="AN36" s="161" t="n"/>
      <c r="AO36" s="161" t="n"/>
      <c r="AP36" s="161" t="n"/>
      <c r="AQ36" s="161" t="n"/>
      <c r="AR36" s="161" t="n"/>
      <c r="AS36" s="161" t="n"/>
      <c r="AT36" s="161" t="n"/>
      <c r="AU36" s="161" t="n"/>
      <c r="AV36" s="161" t="n"/>
      <c r="AW36" s="161" t="n"/>
      <c r="AX36" s="161" t="n"/>
      <c r="AY36" s="161" t="n"/>
      <c r="AZ36" s="161" t="n"/>
      <c r="BA36" s="161" t="n"/>
      <c r="BB36" s="161" t="n"/>
      <c r="BC36" s="161" t="n"/>
      <c r="BD36" s="161" t="n"/>
      <c r="BE36" s="161" t="n"/>
      <c r="BF36" s="161" t="n"/>
      <c r="BG36" s="161" t="n"/>
      <c r="BH36" s="161" t="n"/>
      <c r="BI36" s="162" t="n"/>
      <c r="BJ36" s="2" t="n"/>
      <c r="BK36" s="2" t="n"/>
      <c r="BL36" s="2" t="n"/>
      <c r="BM36" s="2" t="n"/>
      <c r="BN36" s="2" t="n"/>
      <c r="BO36" s="2" t="n"/>
      <c r="BP36" s="141" t="n"/>
      <c r="BV36" s="142" t="n"/>
      <c r="DU36" s="142" t="n"/>
      <c r="DV36" s="7" t="n"/>
      <c r="DW36" s="2" t="n"/>
      <c r="DX36" s="2" t="n"/>
      <c r="DY36" s="2" t="n"/>
      <c r="DZ36" s="2" t="n"/>
      <c r="EA36" s="2" t="n"/>
      <c r="EB36" s="2" t="n"/>
      <c r="EC36" s="2" t="n"/>
    </row>
    <row r="37" ht="6.75" customHeight="1" s="118">
      <c r="A37" s="2" t="n"/>
      <c r="B37" s="2" t="n"/>
      <c r="C37" s="2" t="n"/>
      <c r="D37" s="2" t="n"/>
      <c r="E37" s="163" t="inlineStr">
        <is>
          <t>連絡先</t>
        </is>
      </c>
      <c r="F37" s="164" t="n"/>
      <c r="G37" s="164" t="n"/>
      <c r="H37" s="164" t="n"/>
      <c r="I37" s="164" t="n"/>
      <c r="J37" s="164" t="n"/>
      <c r="K37" s="165" t="n"/>
      <c r="L37" s="107" t="inlineStr">
        <is>
          <t>〒</t>
        </is>
      </c>
      <c r="M37" s="164" t="n"/>
      <c r="N37" s="164" t="n"/>
      <c r="O37" s="164" t="n"/>
      <c r="P37" s="170">
        <f>計算!$K$12</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41" t="n"/>
      <c r="BV37" s="142" t="n"/>
      <c r="DU37" s="142" t="n"/>
      <c r="DV37" s="7" t="n"/>
      <c r="DW37" s="2" t="n"/>
      <c r="DX37" s="2" t="n"/>
      <c r="DY37" s="2" t="n"/>
      <c r="DZ37" s="2" t="n"/>
      <c r="EA37" s="2" t="n"/>
      <c r="EB37" s="2" t="n"/>
      <c r="EC37" s="2" t="n"/>
    </row>
    <row r="38" ht="6.75" customHeight="1" s="118">
      <c r="A38" s="2" t="n"/>
      <c r="B38" s="2" t="n"/>
      <c r="C38" s="2" t="n"/>
      <c r="D38" s="2" t="n"/>
      <c r="E38" s="141" t="n"/>
      <c r="K38" s="142" t="n"/>
      <c r="L38" s="141"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41" t="n"/>
      <c r="BV38" s="142" t="n"/>
      <c r="DU38" s="142" t="n"/>
      <c r="DV38" s="7" t="n"/>
      <c r="DW38" s="2" t="n"/>
      <c r="DX38" s="2" t="n"/>
      <c r="DY38" s="2" t="n"/>
      <c r="DZ38" s="2" t="n"/>
      <c r="EA38" s="2" t="n"/>
      <c r="EB38" s="2" t="n"/>
      <c r="EC38" s="2" t="n"/>
    </row>
    <row r="39" ht="6.75" customHeight="1" s="118">
      <c r="A39" s="2" t="n"/>
      <c r="B39" s="2" t="n"/>
      <c r="C39" s="2" t="n"/>
      <c r="D39" s="2" t="n"/>
      <c r="E39" s="141" t="n"/>
      <c r="K39" s="142" t="n"/>
      <c r="L39" s="141"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41" t="n"/>
      <c r="BV39" s="142" t="n"/>
      <c r="DU39" s="142" t="n"/>
      <c r="DV39" s="7" t="n"/>
      <c r="DW39" s="2" t="n"/>
      <c r="DX39" s="2" t="n"/>
      <c r="DY39" s="2" t="n"/>
      <c r="DZ39" s="2" t="n"/>
      <c r="EA39" s="2" t="n"/>
      <c r="EB39" s="2" t="n"/>
      <c r="EC39" s="2" t="n"/>
    </row>
    <row r="40" ht="6.75" customHeight="1" s="118">
      <c r="A40" s="2" t="n"/>
      <c r="B40" s="2" t="n"/>
      <c r="C40" s="2" t="n"/>
      <c r="D40" s="2" t="n"/>
      <c r="E40" s="141" t="n"/>
      <c r="K40" s="142" t="n"/>
      <c r="L40" s="171">
        <f>計算!$L$12</f>
        <v/>
      </c>
      <c r="BI40" s="142" t="n"/>
      <c r="BJ40" s="2" t="n"/>
      <c r="BK40" s="2" t="n"/>
      <c r="BL40" s="2" t="n"/>
      <c r="BM40" s="2" t="n"/>
      <c r="BN40" s="2" t="n"/>
      <c r="BO40" s="2" t="n"/>
      <c r="BP40" s="141" t="n"/>
      <c r="BV40" s="142" t="n"/>
      <c r="DU40" s="142" t="n"/>
      <c r="DV40" s="7" t="n"/>
      <c r="DW40" s="2" t="n"/>
      <c r="DX40" s="2" t="n"/>
      <c r="DY40" s="2" t="n"/>
      <c r="DZ40" s="2" t="n"/>
      <c r="EA40" s="2" t="n"/>
      <c r="EB40" s="2" t="n"/>
      <c r="EC40" s="2" t="n"/>
    </row>
    <row r="41" ht="6.75" customHeight="1" s="118">
      <c r="A41" s="2" t="n"/>
      <c r="B41" s="2" t="n"/>
      <c r="C41" s="2" t="n"/>
      <c r="D41" s="2" t="n"/>
      <c r="E41" s="144" t="n"/>
      <c r="F41" s="145" t="n"/>
      <c r="G41" s="145" t="n"/>
      <c r="H41" s="145" t="n"/>
      <c r="I41" s="145" t="n"/>
      <c r="J41" s="145" t="n"/>
      <c r="K41" s="146" t="n"/>
      <c r="L41" s="145" t="n"/>
      <c r="M41" s="145" t="n"/>
      <c r="N41" s="145" t="n"/>
      <c r="O41" s="145" t="n"/>
      <c r="P41" s="145" t="n"/>
      <c r="Q41" s="145" t="n"/>
      <c r="R41" s="145" t="n"/>
      <c r="S41" s="145" t="n"/>
      <c r="T41" s="145" t="n"/>
      <c r="U41" s="145" t="n"/>
      <c r="V41" s="145" t="n"/>
      <c r="W41" s="145" t="n"/>
      <c r="X41" s="145" t="n"/>
      <c r="Y41" s="145" t="n"/>
      <c r="Z41" s="145" t="n"/>
      <c r="AA41" s="145" t="n"/>
      <c r="AB41" s="145" t="n"/>
      <c r="AC41" s="145" t="n"/>
      <c r="AD41" s="145" t="n"/>
      <c r="AE41" s="145" t="n"/>
      <c r="AF41" s="145" t="n"/>
      <c r="AG41" s="145" t="n"/>
      <c r="AH41" s="145" t="n"/>
      <c r="AI41" s="145" t="n"/>
      <c r="AJ41" s="145" t="n"/>
      <c r="AK41" s="145" t="n"/>
      <c r="AL41" s="145" t="n"/>
      <c r="AM41" s="145" t="n"/>
      <c r="AN41" s="145" t="n"/>
      <c r="AO41" s="145" t="n"/>
      <c r="AP41" s="145" t="n"/>
      <c r="AQ41" s="145" t="n"/>
      <c r="AR41" s="145" t="n"/>
      <c r="AS41" s="145" t="n"/>
      <c r="AT41" s="145" t="n"/>
      <c r="AU41" s="145" t="n"/>
      <c r="AV41" s="145" t="n"/>
      <c r="AW41" s="145" t="n"/>
      <c r="AX41" s="145" t="n"/>
      <c r="AY41" s="145" t="n"/>
      <c r="AZ41" s="145" t="n"/>
      <c r="BA41" s="145" t="n"/>
      <c r="BB41" s="145" t="n"/>
      <c r="BC41" s="145" t="n"/>
      <c r="BD41" s="145" t="n"/>
      <c r="BE41" s="145" t="n"/>
      <c r="BF41" s="145" t="n"/>
      <c r="BG41" s="145" t="n"/>
      <c r="BH41" s="145" t="n"/>
      <c r="BI41" s="146" t="n"/>
      <c r="BJ41" s="2" t="n"/>
      <c r="BK41" s="2" t="n"/>
      <c r="BL41" s="2" t="n"/>
      <c r="BM41" s="2" t="n"/>
      <c r="BN41" s="2" t="n"/>
      <c r="BO41" s="2" t="n"/>
      <c r="BP41" s="141" t="n"/>
      <c r="BV41" s="142" t="n"/>
      <c r="DU41" s="142"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41" t="n"/>
      <c r="BV42" s="142" t="n"/>
      <c r="DU42" s="142"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41" t="n"/>
      <c r="BV43" s="142" t="n"/>
      <c r="DU43" s="142"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41" t="n"/>
      <c r="BV44" s="142" t="n"/>
      <c r="DU44" s="142"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41" t="n"/>
      <c r="BV45" s="142" t="n"/>
      <c r="DU45" s="142"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41" t="n"/>
      <c r="BV46" s="142" t="n"/>
      <c r="DU46" s="142"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2" t="n"/>
      <c r="BQ47" s="138" t="n"/>
      <c r="BR47" s="173" t="n"/>
      <c r="BS47" s="138" t="n"/>
      <c r="BT47" s="138" t="n"/>
      <c r="BU47" s="28" t="n"/>
      <c r="BV47" s="29" t="n"/>
      <c r="BW47" s="174">
        <f>計算!$Z$12</f>
        <v/>
      </c>
      <c r="BX47" s="138" t="n"/>
      <c r="BY47" s="138" t="n"/>
      <c r="BZ47" s="138" t="n"/>
      <c r="CA47" s="138" t="n"/>
      <c r="CB47" s="138" t="n"/>
      <c r="CC47" s="138" t="n"/>
      <c r="CD47" s="138" t="n"/>
      <c r="CE47" s="138" t="n"/>
      <c r="CF47" s="138" t="n"/>
      <c r="CG47" s="138" t="n"/>
      <c r="CH47" s="138" t="n"/>
      <c r="CI47" s="138" t="n"/>
      <c r="CJ47" s="138" t="n"/>
      <c r="CK47" s="138" t="n"/>
      <c r="CL47" s="138" t="n"/>
      <c r="CM47" s="138" t="n"/>
      <c r="CN47" s="138" t="n"/>
      <c r="CO47" s="138" t="n"/>
      <c r="CP47" s="138" t="n"/>
      <c r="CQ47" s="138" t="n"/>
      <c r="CR47" s="138" t="n"/>
      <c r="CS47" s="138" t="n"/>
      <c r="CT47" s="138" t="n"/>
      <c r="CU47" s="138" t="n"/>
      <c r="CV47" s="138" t="n"/>
      <c r="CW47" s="138" t="n"/>
      <c r="CX47" s="138" t="n"/>
      <c r="CY47" s="138" t="n"/>
      <c r="CZ47" s="138" t="n"/>
      <c r="DA47" s="138" t="n"/>
      <c r="DB47" s="138" t="n"/>
      <c r="DC47" s="138" t="n"/>
      <c r="DD47" s="138" t="n"/>
      <c r="DE47" s="138" t="n"/>
      <c r="DF47" s="138" t="n"/>
      <c r="DG47" s="138" t="n"/>
      <c r="DH47" s="138" t="n"/>
      <c r="DI47" s="138" t="n"/>
      <c r="DJ47" s="138" t="n"/>
      <c r="DK47" s="138" t="n"/>
      <c r="DL47" s="138" t="n"/>
      <c r="DM47" s="138" t="n"/>
      <c r="DN47" s="138" t="n"/>
      <c r="DO47" s="138" t="n"/>
      <c r="DP47" s="138" t="n"/>
      <c r="DQ47" s="138" t="n"/>
      <c r="DR47" s="138" t="n"/>
      <c r="DS47" s="138" t="n"/>
      <c r="DT47" s="138" t="n"/>
      <c r="DU47" s="139"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41" t="n"/>
      <c r="BU48" s="31" t="n"/>
      <c r="BV48" s="32" t="n"/>
      <c r="DU48" s="142"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41" t="n"/>
      <c r="BU49" s="72" t="n"/>
      <c r="BV49" s="142" t="n"/>
      <c r="DU49" s="142"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41" t="n"/>
      <c r="BV50" s="142" t="n"/>
      <c r="DU50" s="142"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41" t="n"/>
      <c r="BV51" s="142" t="n"/>
      <c r="DU51" s="142"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41" t="n"/>
      <c r="BV52" s="142" t="n"/>
      <c r="DU52" s="142" t="n"/>
      <c r="DV52" s="7" t="n"/>
      <c r="DW52" s="2" t="n"/>
      <c r="DX52" s="2" t="n"/>
      <c r="DY52" s="2" t="n"/>
      <c r="DZ52" s="2" t="n"/>
      <c r="EA52" s="2" t="n"/>
      <c r="EB52" s="2" t="n"/>
      <c r="EC52" s="2" t="n"/>
    </row>
    <row r="53" ht="6.75" customHeight="1" s="118">
      <c r="A53" s="2" t="n"/>
      <c r="B53" s="2" t="n"/>
      <c r="C53" s="2" t="n"/>
      <c r="D53" s="2" t="n"/>
      <c r="E53" s="175" t="inlineStr">
        <is>
          <t>在籍校</t>
        </is>
      </c>
      <c r="F53" s="138" t="n"/>
      <c r="G53" s="138" t="n"/>
      <c r="H53" s="138" t="n"/>
      <c r="I53" s="138" t="n"/>
      <c r="J53" s="138" t="n"/>
      <c r="K53" s="139"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8" t="n"/>
      <c r="AY53" s="138" t="n"/>
      <c r="AZ53" s="138" t="n"/>
      <c r="BA53" s="138" t="n"/>
      <c r="BB53" s="138" t="n"/>
      <c r="BC53" s="138" t="n"/>
      <c r="BD53" s="138" t="n"/>
      <c r="BE53" s="138" t="n"/>
      <c r="BF53" s="138" t="n"/>
      <c r="BG53" s="138" t="n"/>
      <c r="BH53" s="138" t="n"/>
      <c r="BI53" s="139" t="n"/>
      <c r="BJ53" s="2" t="n"/>
      <c r="BK53" s="2" t="n"/>
      <c r="BL53" s="2" t="n"/>
      <c r="BM53" s="2" t="n"/>
      <c r="BN53" s="2" t="n"/>
      <c r="BO53" s="2" t="n"/>
      <c r="BP53" s="141" t="n"/>
      <c r="BV53" s="142" t="n"/>
      <c r="DU53" s="142" t="n"/>
      <c r="DV53" s="2" t="n"/>
      <c r="DW53" s="2" t="n"/>
      <c r="DX53" s="2" t="n"/>
      <c r="DY53" s="2" t="n"/>
      <c r="DZ53" s="2" t="n"/>
      <c r="EA53" s="2" t="n"/>
      <c r="EB53" s="2" t="n"/>
      <c r="EC53" s="2" t="n"/>
    </row>
    <row r="54" ht="6.75" customHeight="1" s="118">
      <c r="A54" s="2" t="n"/>
      <c r="B54" s="2" t="n"/>
      <c r="C54" s="2" t="n"/>
      <c r="D54" s="2" t="n"/>
      <c r="E54" s="141" t="n"/>
      <c r="K54" s="142" t="n"/>
      <c r="L54" s="36" t="n"/>
      <c r="M54" s="19" t="n"/>
      <c r="N54" s="19" t="n"/>
      <c r="O54" s="19" t="n"/>
      <c r="P54" s="19" t="n"/>
      <c r="Q54" s="19" t="n"/>
      <c r="R54" s="19" t="n"/>
      <c r="S54" s="19" t="n"/>
      <c r="T54" s="19" t="n"/>
      <c r="U54" s="19" t="n"/>
      <c r="V54" s="19" t="n"/>
      <c r="W54" s="19" t="n"/>
      <c r="X54" s="37" t="n"/>
      <c r="Y54" s="176">
        <f>計算!$N$12</f>
        <v/>
      </c>
      <c r="BI54" s="142" t="n"/>
      <c r="BJ54" s="2" t="n"/>
      <c r="BK54" s="2" t="n"/>
      <c r="BL54" s="2" t="n"/>
      <c r="BM54" s="2" t="n"/>
      <c r="BN54" s="2" t="n"/>
      <c r="BO54" s="2" t="n"/>
      <c r="BP54" s="141" t="n"/>
      <c r="BV54" s="142" t="n"/>
      <c r="DU54" s="142" t="n"/>
      <c r="DV54" s="2" t="n"/>
      <c r="DW54" s="2" t="n"/>
      <c r="DX54" s="2" t="n"/>
      <c r="DY54" s="2" t="n"/>
      <c r="DZ54" s="2" t="n"/>
      <c r="EA54" s="2" t="n"/>
      <c r="EB54" s="2" t="n"/>
      <c r="EC54" s="2" t="n"/>
    </row>
    <row r="55" ht="6.75" customHeight="1" s="118">
      <c r="A55" s="2" t="n"/>
      <c r="B55" s="2" t="n"/>
      <c r="C55" s="2" t="n"/>
      <c r="D55" s="2" t="n"/>
      <c r="E55" s="141" t="n"/>
      <c r="K55" s="142" t="n"/>
      <c r="L55" s="36" t="n"/>
      <c r="M55" s="19" t="n"/>
      <c r="N55" s="19" t="n"/>
      <c r="O55" s="19" t="n"/>
      <c r="P55" s="177">
        <f>設定!$B$6</f>
        <v/>
      </c>
      <c r="S55" s="11" t="n"/>
      <c r="T55" s="11" t="n"/>
      <c r="U55" s="177">
        <f>設定!$B$7</f>
        <v/>
      </c>
      <c r="W55" s="11" t="n"/>
      <c r="X55" s="12" t="n"/>
      <c r="Y55" s="141" t="n"/>
      <c r="BI55" s="142" t="n"/>
      <c r="BJ55" s="2" t="n"/>
      <c r="BK55" s="2" t="n"/>
      <c r="BL55" s="2" t="n"/>
      <c r="BM55" s="2" t="n"/>
      <c r="BN55" s="2" t="n"/>
      <c r="BO55" s="2" t="n"/>
      <c r="BP55" s="141" t="n"/>
      <c r="BV55" s="142" t="n"/>
      <c r="DU55" s="142" t="n"/>
      <c r="DV55" s="2" t="n"/>
      <c r="DW55" s="2" t="n"/>
      <c r="DX55" s="2" t="n"/>
      <c r="DY55" s="2" t="n"/>
      <c r="DZ55" s="2" t="n"/>
      <c r="EA55" s="2" t="n"/>
      <c r="EB55" s="2" t="n"/>
      <c r="EC55" s="2" t="n"/>
    </row>
    <row r="56" ht="6.75" customHeight="1" s="118">
      <c r="A56" s="2" t="n"/>
      <c r="B56" s="2" t="n"/>
      <c r="C56" s="2" t="n"/>
      <c r="D56" s="2" t="n"/>
      <c r="E56" s="141" t="n"/>
      <c r="K56" s="142" t="n"/>
      <c r="L56" s="92" t="inlineStr">
        <is>
          <t>令和</t>
        </is>
      </c>
      <c r="S56" s="52" t="inlineStr">
        <is>
          <t>年</t>
        </is>
      </c>
      <c r="W56" s="53" t="inlineStr">
        <is>
          <t>月</t>
        </is>
      </c>
      <c r="X56" s="142" t="n"/>
      <c r="Y56" s="141" t="n"/>
      <c r="BI56" s="142" t="n"/>
      <c r="BJ56" s="2" t="n"/>
      <c r="BK56" s="2" t="n"/>
      <c r="BL56" s="2" t="n"/>
      <c r="BM56" s="2" t="n"/>
      <c r="BN56" s="2" t="n"/>
      <c r="BO56" s="2" t="n"/>
      <c r="BP56" s="141" t="n"/>
      <c r="BV56" s="142" t="n"/>
      <c r="DU56" s="142" t="n"/>
      <c r="DV56" s="2" t="n"/>
      <c r="DW56" s="2" t="n"/>
      <c r="DX56" s="2" t="n"/>
      <c r="DY56" s="2" t="n"/>
      <c r="DZ56" s="2" t="n"/>
      <c r="EA56" s="2" t="n"/>
      <c r="EB56" s="2" t="n"/>
      <c r="EC56" s="2" t="n"/>
    </row>
    <row r="57" ht="6.75" customHeight="1" s="118">
      <c r="A57" s="2" t="n"/>
      <c r="B57" s="2" t="n"/>
      <c r="C57" s="2" t="n"/>
      <c r="D57" s="2" t="n"/>
      <c r="E57" s="141" t="n"/>
      <c r="K57" s="142" t="n"/>
      <c r="L57" s="141" t="n"/>
      <c r="X57" s="142" t="n"/>
      <c r="Y57" s="141" t="n"/>
      <c r="AW57" s="75" t="inlineStr">
        <is>
          <t>卒業</t>
        </is>
      </c>
      <c r="BI57" s="142" t="n"/>
      <c r="BJ57" s="2" t="n"/>
      <c r="BK57" s="2" t="n"/>
      <c r="BL57" s="2" t="n"/>
      <c r="BM57" s="2" t="n"/>
      <c r="BN57" s="2" t="n"/>
      <c r="BO57" s="2" t="n"/>
      <c r="BP57" s="141" t="n"/>
      <c r="BV57" s="142" t="n"/>
      <c r="DU57" s="142" t="n"/>
      <c r="DV57" s="2" t="n"/>
      <c r="DW57" s="2" t="n"/>
      <c r="DX57" s="2" t="n"/>
      <c r="DY57" s="2" t="n"/>
      <c r="DZ57" s="2" t="n"/>
      <c r="EA57" s="2" t="n"/>
      <c r="EB57" s="2" t="n"/>
      <c r="EC57" s="2" t="n"/>
    </row>
    <row r="58" ht="6.75" customHeight="1" s="118">
      <c r="A58" s="2" t="n"/>
      <c r="B58" s="2" t="n"/>
      <c r="C58" s="2" t="n"/>
      <c r="D58" s="2" t="n"/>
      <c r="E58" s="141" t="n"/>
      <c r="K58" s="142" t="n"/>
      <c r="L58" s="36" t="n"/>
      <c r="M58" s="19" t="n"/>
      <c r="N58" s="19" t="n"/>
      <c r="O58" s="19" t="n"/>
      <c r="P58" s="19" t="n"/>
      <c r="Q58" s="19" t="n"/>
      <c r="R58" s="19" t="n"/>
      <c r="S58" s="19" t="n"/>
      <c r="T58" s="19" t="n"/>
      <c r="U58" s="19" t="n"/>
      <c r="V58" s="19" t="n"/>
      <c r="W58" s="19" t="n"/>
      <c r="X58" s="37" t="n"/>
      <c r="Y58" s="141" t="n"/>
      <c r="BI58" s="142" t="n"/>
      <c r="BJ58" s="2" t="n"/>
      <c r="BK58" s="2" t="n"/>
      <c r="BL58" s="2" t="n"/>
      <c r="BM58" s="2" t="n"/>
      <c r="BN58" s="2" t="n"/>
      <c r="BO58" s="2" t="n"/>
      <c r="BP58" s="141" t="n"/>
      <c r="BV58" s="142" t="n"/>
      <c r="DU58" s="142" t="n"/>
      <c r="DV58" s="2" t="n"/>
      <c r="DW58" s="2" t="n"/>
      <c r="DX58" s="2" t="n"/>
      <c r="DY58" s="2" t="n"/>
      <c r="DZ58" s="2" t="n"/>
      <c r="EA58" s="2" t="n"/>
      <c r="EB58" s="2" t="n"/>
      <c r="EC58" s="2" t="n"/>
    </row>
    <row r="59" ht="6.75" customHeight="1" s="118">
      <c r="A59" s="2" t="n"/>
      <c r="B59" s="2" t="n"/>
      <c r="C59" s="2" t="n"/>
      <c r="D59" s="2" t="n"/>
      <c r="E59" s="141" t="n"/>
      <c r="K59" s="142" t="n"/>
      <c r="L59" s="36" t="n"/>
      <c r="M59" s="19" t="n"/>
      <c r="N59" s="19" t="n"/>
      <c r="O59" s="19" t="n"/>
      <c r="P59" s="19" t="n"/>
      <c r="Q59" s="19" t="n"/>
      <c r="R59" s="19" t="n"/>
      <c r="S59" s="19" t="n"/>
      <c r="T59" s="19" t="n"/>
      <c r="U59" s="19" t="n"/>
      <c r="V59" s="19" t="n"/>
      <c r="W59" s="19" t="n"/>
      <c r="X59" s="37" t="n"/>
      <c r="Y59" s="141" t="n"/>
      <c r="BI59" s="142" t="n"/>
      <c r="BJ59" s="2" t="n"/>
      <c r="BK59" s="2" t="n"/>
      <c r="BL59" s="2" t="n"/>
      <c r="BM59" s="2" t="n"/>
      <c r="BN59" s="2" t="n"/>
      <c r="BO59" s="2" t="n"/>
      <c r="BP59" s="141" t="n"/>
      <c r="BV59" s="142" t="n"/>
      <c r="DU59" s="142" t="n"/>
      <c r="DV59" s="2" t="n"/>
      <c r="DW59" s="2" t="n"/>
      <c r="DX59" s="2" t="n"/>
      <c r="DY59" s="2" t="n"/>
      <c r="DZ59" s="2" t="n"/>
      <c r="EA59" s="2" t="n"/>
      <c r="EB59" s="2" t="n"/>
      <c r="EC59" s="2" t="n"/>
    </row>
    <row r="60" ht="6.75" customHeight="1" s="118">
      <c r="A60" s="2" t="n"/>
      <c r="B60" s="2" t="n"/>
      <c r="C60" s="2" t="n"/>
      <c r="D60" s="2" t="n"/>
      <c r="E60" s="144" t="n"/>
      <c r="F60" s="145" t="n"/>
      <c r="G60" s="145" t="n"/>
      <c r="H60" s="145" t="n"/>
      <c r="I60" s="145" t="n"/>
      <c r="J60" s="145" t="n"/>
      <c r="K60" s="146"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5" t="n"/>
      <c r="AX60" s="145" t="n"/>
      <c r="AY60" s="145" t="n"/>
      <c r="AZ60" s="145" t="n"/>
      <c r="BA60" s="145" t="n"/>
      <c r="BB60" s="145" t="n"/>
      <c r="BC60" s="145" t="n"/>
      <c r="BD60" s="145" t="n"/>
      <c r="BE60" s="145" t="n"/>
      <c r="BF60" s="145" t="n"/>
      <c r="BG60" s="145" t="n"/>
      <c r="BH60" s="145" t="n"/>
      <c r="BI60" s="146" t="n"/>
      <c r="BJ60" s="2" t="n"/>
      <c r="BK60" s="2" t="n"/>
      <c r="BL60" s="2" t="n"/>
      <c r="BM60" s="2" t="n"/>
      <c r="BN60" s="2" t="n"/>
      <c r="BO60" s="2" t="n"/>
      <c r="BP60" s="141" t="n"/>
      <c r="BV60" s="142" t="n"/>
      <c r="DU60" s="142"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8" t="n"/>
      <c r="U61" s="17" t="n"/>
      <c r="V61" s="17" t="n"/>
      <c r="W61" s="76" t="n"/>
      <c r="X61" s="138"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41" t="n"/>
      <c r="BV61" s="142" t="n"/>
      <c r="DU61" s="142"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41" t="n"/>
      <c r="BV62" s="142" t="n"/>
      <c r="DU62" s="142"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41" t="n"/>
      <c r="BV63" s="142" t="n"/>
      <c r="DU63" s="142" t="n"/>
      <c r="DV63" s="2" t="n"/>
      <c r="DW63" s="2" t="n"/>
      <c r="DX63" s="2" t="n"/>
      <c r="DY63" s="2" t="n"/>
      <c r="DZ63" s="2" t="n"/>
      <c r="EA63" s="2" t="n"/>
      <c r="EB63" s="2" t="n"/>
      <c r="EC63" s="2" t="n"/>
    </row>
    <row r="64" ht="6.75" customHeight="1" s="118">
      <c r="A64" s="2" t="n"/>
      <c r="B64" s="2" t="n"/>
      <c r="C64" s="2" t="n"/>
      <c r="D64" s="2" t="n"/>
      <c r="E64" s="178" t="inlineStr">
        <is>
          <t>職　歴</t>
        </is>
      </c>
      <c r="K64" s="142" t="n"/>
      <c r="L64" s="54" t="inlineStr">
        <is>
          <t>平成</t>
        </is>
      </c>
      <c r="M64" s="138" t="n"/>
      <c r="N64" s="138" t="n"/>
      <c r="O64" s="138" t="n"/>
      <c r="P64" s="19" t="n"/>
      <c r="Q64" s="19" t="n"/>
      <c r="R64" s="19" t="n"/>
      <c r="S64" s="19" t="n"/>
      <c r="T64" s="19" t="n"/>
      <c r="U64" s="19" t="n"/>
      <c r="V64" s="19" t="n"/>
      <c r="W64" s="19" t="n"/>
      <c r="X64" s="37" t="n"/>
      <c r="Y64" s="169">
        <f>計算!$AD$12</f>
        <v/>
      </c>
      <c r="BI64" s="142" t="n"/>
      <c r="BJ64" s="2" t="n"/>
      <c r="BK64" s="2" t="n"/>
      <c r="BL64" s="2" t="n"/>
      <c r="BM64" s="2" t="n"/>
      <c r="BN64" s="2" t="n"/>
      <c r="BO64" s="2" t="n"/>
      <c r="BP64" s="141" t="n"/>
      <c r="BV64" s="142" t="n"/>
      <c r="DU64" s="142" t="n"/>
      <c r="DV64" s="2" t="n"/>
      <c r="DW64" s="2" t="n"/>
      <c r="DX64" s="2" t="n"/>
      <c r="DY64" s="2" t="n"/>
      <c r="DZ64" s="2" t="n"/>
      <c r="EA64" s="2" t="n"/>
      <c r="EB64" s="2" t="n"/>
      <c r="EC64" s="2" t="n"/>
    </row>
    <row r="65" ht="6.75" customHeight="1" s="118">
      <c r="A65" s="2" t="n"/>
      <c r="B65" s="2" t="n"/>
      <c r="C65" s="2" t="n"/>
      <c r="D65" s="2" t="n"/>
      <c r="E65" s="141" t="n"/>
      <c r="K65" s="142" t="n"/>
      <c r="L65" s="141" t="n"/>
      <c r="P65" s="19" t="n"/>
      <c r="Q65" s="19" t="n"/>
      <c r="R65" s="19" t="n"/>
      <c r="S65" s="19" t="n"/>
      <c r="T65" s="19" t="n"/>
      <c r="U65" s="19" t="n"/>
      <c r="V65" s="19" t="n"/>
      <c r="W65" s="19" t="n"/>
      <c r="X65" s="37" t="n"/>
      <c r="Y65" s="141" t="n"/>
      <c r="BI65" s="142" t="n"/>
      <c r="BJ65" s="2" t="n"/>
      <c r="BK65" s="2" t="n"/>
      <c r="BL65" s="2" t="n"/>
      <c r="BM65" s="2" t="n"/>
      <c r="BN65" s="2" t="n"/>
      <c r="BO65" s="2" t="n"/>
      <c r="BP65" s="141" t="n"/>
      <c r="BV65" s="142" t="n"/>
      <c r="DU65" s="142" t="n"/>
      <c r="DV65" s="2" t="n"/>
      <c r="DW65" s="2" t="n"/>
      <c r="DX65" s="2" t="n"/>
      <c r="DY65" s="2" t="n"/>
      <c r="DZ65" s="2" t="n"/>
      <c r="EA65" s="2" t="n"/>
      <c r="EB65" s="2" t="n"/>
      <c r="EC65" s="2" t="n"/>
    </row>
    <row r="66" ht="6.75" customHeight="1" s="118">
      <c r="A66" s="2" t="n"/>
      <c r="B66" s="2" t="n"/>
      <c r="C66" s="2" t="n"/>
      <c r="D66" s="2" t="n"/>
      <c r="E66" s="141" t="n"/>
      <c r="K66" s="142" t="n"/>
      <c r="L66" s="141" t="n"/>
      <c r="P66" s="177">
        <f>計算!$AB$12</f>
        <v/>
      </c>
      <c r="S66" s="52" t="inlineStr">
        <is>
          <t>年</t>
        </is>
      </c>
      <c r="U66" s="177">
        <f>計算!$AC$12</f>
        <v/>
      </c>
      <c r="W66" s="53" t="inlineStr">
        <is>
          <t>月</t>
        </is>
      </c>
      <c r="X66" s="142" t="n"/>
      <c r="Y66" s="141" t="n"/>
      <c r="BI66" s="142" t="n"/>
      <c r="BJ66" s="2" t="n"/>
      <c r="BK66" s="2" t="n"/>
      <c r="BL66" s="2" t="n"/>
      <c r="BM66" s="2" t="n"/>
      <c r="BN66" s="2" t="n"/>
      <c r="BO66" s="2" t="n"/>
      <c r="BP66" s="141" t="n"/>
      <c r="BV66" s="142" t="n"/>
      <c r="DU66" s="142" t="n"/>
      <c r="DV66" s="2" t="n"/>
      <c r="DW66" s="2" t="n"/>
      <c r="DX66" s="2" t="n"/>
      <c r="DY66" s="2" t="n"/>
      <c r="DZ66" s="2" t="n"/>
      <c r="EA66" s="2" t="n"/>
      <c r="EB66" s="2" t="n"/>
      <c r="EC66" s="2" t="n"/>
    </row>
    <row r="67" ht="6.75" customHeight="1" s="118">
      <c r="A67" s="2" t="n"/>
      <c r="B67" s="2" t="n"/>
      <c r="C67" s="2" t="n"/>
      <c r="D67" s="2" t="n"/>
      <c r="E67" s="141" t="n"/>
      <c r="K67" s="142" t="n"/>
      <c r="L67" s="49" t="inlineStr">
        <is>
          <t>令和</t>
        </is>
      </c>
      <c r="X67" s="142" t="n"/>
      <c r="Y67" s="141" t="n"/>
      <c r="BI67" s="142" t="n"/>
      <c r="BJ67" s="2" t="n"/>
      <c r="BK67" s="2" t="n"/>
      <c r="BL67" s="2" t="n"/>
      <c r="BM67" s="2" t="n"/>
      <c r="BN67" s="2" t="n"/>
      <c r="BO67" s="2" t="n"/>
      <c r="BP67" s="141" t="n"/>
      <c r="BV67" s="142" t="n"/>
      <c r="DU67" s="142" t="n"/>
      <c r="DV67" s="2" t="n"/>
      <c r="DW67" s="2" t="n"/>
      <c r="DX67" s="2" t="n"/>
      <c r="DY67" s="2" t="n"/>
      <c r="DZ67" s="2" t="n"/>
      <c r="EA67" s="2" t="n"/>
      <c r="EB67" s="2" t="n"/>
      <c r="EC67" s="2" t="n"/>
    </row>
    <row r="68" ht="6.75" customHeight="1" s="118">
      <c r="A68" s="2" t="n"/>
      <c r="B68" s="2" t="n"/>
      <c r="C68" s="2" t="n"/>
      <c r="D68" s="2" t="n"/>
      <c r="E68" s="141" t="n"/>
      <c r="K68" s="142" t="n"/>
      <c r="L68" s="141" t="n"/>
      <c r="P68" s="19" t="n"/>
      <c r="Q68" s="19" t="n"/>
      <c r="R68" s="19" t="n"/>
      <c r="S68" s="19" t="n"/>
      <c r="T68" s="19" t="n"/>
      <c r="U68" s="19" t="n"/>
      <c r="V68" s="19" t="n"/>
      <c r="W68" s="19" t="n"/>
      <c r="X68" s="37" t="n"/>
      <c r="Y68" s="141" t="n"/>
      <c r="BI68" s="142" t="n"/>
      <c r="BJ68" s="2" t="n"/>
      <c r="BK68" s="2" t="n"/>
      <c r="BL68" s="2" t="n"/>
      <c r="BM68" s="2" t="n"/>
      <c r="BN68" s="2" t="n"/>
      <c r="BO68" s="2" t="n"/>
      <c r="BP68" s="141" t="n"/>
      <c r="BV68" s="142" t="n"/>
      <c r="DU68" s="142" t="n"/>
      <c r="DV68" s="2" t="n"/>
      <c r="DW68" s="2" t="n"/>
      <c r="DX68" s="2" t="n"/>
      <c r="DY68" s="2" t="n"/>
      <c r="DZ68" s="2" t="n"/>
      <c r="EA68" s="2" t="n"/>
      <c r="EB68" s="2" t="n"/>
      <c r="EC68" s="2" t="n"/>
    </row>
    <row r="69" ht="5.25" customHeight="1" s="118">
      <c r="A69" s="2" t="n"/>
      <c r="B69" s="2" t="n"/>
      <c r="C69" s="2" t="n"/>
      <c r="D69" s="2" t="n"/>
      <c r="E69" s="141" t="n"/>
      <c r="K69" s="142" t="n"/>
      <c r="L69" s="144" t="n"/>
      <c r="M69" s="145" t="n"/>
      <c r="N69" s="145" t="n"/>
      <c r="O69" s="145" t="n"/>
      <c r="P69" s="20" t="n"/>
      <c r="Q69" s="20" t="n"/>
      <c r="R69" s="20" t="n"/>
      <c r="S69" s="20" t="n"/>
      <c r="T69" s="20" t="n"/>
      <c r="U69" s="20" t="n"/>
      <c r="V69" s="20" t="n"/>
      <c r="W69" s="20" t="n"/>
      <c r="X69" s="39" t="n"/>
      <c r="Y69" s="144" t="n"/>
      <c r="Z69" s="145" t="n"/>
      <c r="AA69" s="145" t="n"/>
      <c r="AB69" s="145" t="n"/>
      <c r="AC69" s="145" t="n"/>
      <c r="AD69" s="145" t="n"/>
      <c r="AE69" s="145" t="n"/>
      <c r="AF69" s="145" t="n"/>
      <c r="AG69" s="145" t="n"/>
      <c r="AH69" s="145" t="n"/>
      <c r="AI69" s="145" t="n"/>
      <c r="AJ69" s="145" t="n"/>
      <c r="AK69" s="145" t="n"/>
      <c r="AL69" s="145" t="n"/>
      <c r="AM69" s="145" t="n"/>
      <c r="AN69" s="145" t="n"/>
      <c r="AO69" s="145" t="n"/>
      <c r="AP69" s="145" t="n"/>
      <c r="AQ69" s="145" t="n"/>
      <c r="AR69" s="145" t="n"/>
      <c r="AS69" s="145" t="n"/>
      <c r="AT69" s="145" t="n"/>
      <c r="AU69" s="145" t="n"/>
      <c r="AV69" s="145" t="n"/>
      <c r="AW69" s="145" t="n"/>
      <c r="AX69" s="145" t="n"/>
      <c r="AY69" s="145" t="n"/>
      <c r="AZ69" s="145" t="n"/>
      <c r="BA69" s="145" t="n"/>
      <c r="BB69" s="145" t="n"/>
      <c r="BC69" s="145" t="n"/>
      <c r="BD69" s="145" t="n"/>
      <c r="BE69" s="145" t="n"/>
      <c r="BF69" s="145" t="n"/>
      <c r="BG69" s="145" t="n"/>
      <c r="BH69" s="145" t="n"/>
      <c r="BI69" s="146" t="n"/>
      <c r="BJ69" s="2" t="n"/>
      <c r="BK69" s="2" t="n"/>
      <c r="BL69" s="2" t="n"/>
      <c r="BM69" s="2" t="n"/>
      <c r="BN69" s="2" t="n"/>
      <c r="BO69" s="2" t="n"/>
      <c r="BP69" s="141" t="n"/>
      <c r="BV69" s="142" t="n"/>
      <c r="DU69" s="142" t="n"/>
      <c r="DV69" s="2" t="n"/>
      <c r="DW69" s="2" t="n"/>
      <c r="DX69" s="2" t="n"/>
      <c r="DY69" s="2" t="n"/>
      <c r="DZ69" s="2" t="n"/>
      <c r="EA69" s="2" t="n"/>
      <c r="EB69" s="2" t="n"/>
      <c r="EC69" s="2" t="n"/>
    </row>
    <row r="70" ht="6.75" customHeight="1" s="118">
      <c r="A70" s="2" t="n"/>
      <c r="B70" s="2" t="n"/>
      <c r="C70" s="2" t="n"/>
      <c r="D70" s="2" t="n"/>
      <c r="E70" s="141" t="n"/>
      <c r="K70" s="142" t="n"/>
      <c r="L70" s="54" t="inlineStr">
        <is>
          <t>平成</t>
        </is>
      </c>
      <c r="M70" s="138" t="n"/>
      <c r="N70" s="138" t="n"/>
      <c r="O70" s="138" t="n"/>
      <c r="P70" s="18" t="n"/>
      <c r="Q70" s="18" t="n"/>
      <c r="R70" s="18" t="n"/>
      <c r="S70" s="18" t="n"/>
      <c r="T70" s="18" t="n"/>
      <c r="U70" s="18" t="n"/>
      <c r="V70" s="18" t="n"/>
      <c r="W70" s="18" t="n"/>
      <c r="X70" s="35" t="n"/>
      <c r="Y70" s="169">
        <f>計算!$AG$12</f>
        <v/>
      </c>
      <c r="BI70" s="142" t="n"/>
      <c r="BJ70" s="2" t="n"/>
      <c r="BK70" s="2" t="n"/>
      <c r="BL70" s="2" t="n"/>
      <c r="BM70" s="2" t="n"/>
      <c r="BN70" s="2" t="n"/>
      <c r="BO70" s="2" t="n"/>
      <c r="BP70" s="141" t="n"/>
      <c r="BV70" s="142" t="n"/>
      <c r="DU70" s="142" t="n"/>
      <c r="DV70" s="2" t="n"/>
      <c r="DW70" s="2" t="n"/>
      <c r="DX70" s="2" t="n"/>
      <c r="DY70" s="2" t="n"/>
      <c r="DZ70" s="2" t="n"/>
      <c r="EA70" s="2" t="n"/>
      <c r="EB70" s="2" t="n"/>
      <c r="EC70" s="2" t="n"/>
    </row>
    <row r="71" ht="6.75" customHeight="1" s="118">
      <c r="A71" s="2" t="n"/>
      <c r="B71" s="2" t="n"/>
      <c r="C71" s="2" t="n"/>
      <c r="D71" s="2" t="n"/>
      <c r="E71" s="141" t="n"/>
      <c r="K71" s="142" t="n"/>
      <c r="L71" s="141" t="n"/>
      <c r="P71" s="19" t="n"/>
      <c r="Q71" s="19" t="n"/>
      <c r="R71" s="19" t="n"/>
      <c r="S71" s="19" t="n"/>
      <c r="T71" s="19" t="n"/>
      <c r="U71" s="19" t="n"/>
      <c r="V71" s="19" t="n"/>
      <c r="W71" s="19" t="n"/>
      <c r="X71" s="37" t="n"/>
      <c r="Y71" s="141" t="n"/>
      <c r="BI71" s="142" t="n"/>
      <c r="BJ71" s="2" t="n"/>
      <c r="BK71" s="2" t="n"/>
      <c r="BL71" s="2" t="n"/>
      <c r="BM71" s="2" t="n"/>
      <c r="BN71" s="2" t="n"/>
      <c r="BO71" s="2" t="n"/>
      <c r="BP71" s="141" t="n"/>
      <c r="BV71" s="142" t="n"/>
      <c r="DU71" s="142" t="n"/>
      <c r="DV71" s="2" t="n"/>
      <c r="DW71" s="2" t="n"/>
      <c r="DX71" s="2" t="n"/>
      <c r="DY71" s="2" t="n"/>
      <c r="DZ71" s="2" t="n"/>
      <c r="EA71" s="2" t="n"/>
      <c r="EB71" s="2" t="n"/>
      <c r="EC71" s="2" t="n"/>
    </row>
    <row r="72" ht="6.75" customHeight="1" s="118">
      <c r="A72" s="2" t="n"/>
      <c r="B72" s="2" t="n"/>
      <c r="C72" s="2" t="n"/>
      <c r="D72" s="2" t="n"/>
      <c r="E72" s="141" t="n"/>
      <c r="K72" s="142" t="n"/>
      <c r="L72" s="141" t="n"/>
      <c r="P72" s="177">
        <f>計算!$AE$12</f>
        <v/>
      </c>
      <c r="S72" s="52" t="inlineStr">
        <is>
          <t>年</t>
        </is>
      </c>
      <c r="U72" s="177">
        <f>計算!$AF$12</f>
        <v/>
      </c>
      <c r="W72" s="53" t="inlineStr">
        <is>
          <t>月</t>
        </is>
      </c>
      <c r="X72" s="142" t="n"/>
      <c r="Y72" s="141" t="n"/>
      <c r="BI72" s="142" t="n"/>
      <c r="BJ72" s="2" t="n"/>
      <c r="BK72" s="2" t="n"/>
      <c r="BL72" s="2" t="n"/>
      <c r="BM72" s="2" t="n"/>
      <c r="BN72" s="2" t="n"/>
      <c r="BO72" s="2" t="n"/>
      <c r="BP72" s="141" t="n"/>
      <c r="BV72" s="142" t="n"/>
      <c r="DU72" s="142" t="n"/>
      <c r="DV72" s="2" t="n"/>
      <c r="DW72" s="2" t="n"/>
      <c r="DX72" s="2" t="n"/>
      <c r="DY72" s="2" t="n"/>
      <c r="DZ72" s="2" t="n"/>
      <c r="EA72" s="2" t="n"/>
      <c r="EB72" s="2" t="n"/>
      <c r="EC72" s="2" t="n"/>
    </row>
    <row r="73" ht="6.75" customHeight="1" s="118">
      <c r="A73" s="2" t="n"/>
      <c r="B73" s="2" t="n"/>
      <c r="C73" s="2" t="n"/>
      <c r="D73" s="2" t="n"/>
      <c r="E73" s="141" t="n"/>
      <c r="K73" s="142" t="n"/>
      <c r="L73" s="49" t="inlineStr">
        <is>
          <t>令和</t>
        </is>
      </c>
      <c r="X73" s="142" t="n"/>
      <c r="Y73" s="141" t="n"/>
      <c r="BI73" s="142" t="n"/>
      <c r="BJ73" s="2" t="n"/>
      <c r="BK73" s="2" t="n"/>
      <c r="BL73" s="2" t="n"/>
      <c r="BM73" s="2" t="n"/>
      <c r="BN73" s="2" t="n"/>
      <c r="BO73" s="2" t="n"/>
      <c r="BP73" s="141" t="n"/>
      <c r="BV73" s="142" t="n"/>
      <c r="DU73" s="142" t="n"/>
      <c r="DV73" s="2" t="n"/>
      <c r="DW73" s="2" t="n"/>
      <c r="DX73" s="2" t="n"/>
      <c r="DY73" s="2" t="n"/>
      <c r="DZ73" s="2" t="n"/>
      <c r="EA73" s="2" t="n"/>
      <c r="EB73" s="2" t="n"/>
      <c r="EC73" s="2" t="n"/>
    </row>
    <row r="74" ht="6.75" customHeight="1" s="118">
      <c r="A74" s="2" t="n"/>
      <c r="B74" s="2" t="n"/>
      <c r="C74" s="2" t="n"/>
      <c r="D74" s="2" t="n"/>
      <c r="E74" s="141" t="n"/>
      <c r="K74" s="142" t="n"/>
      <c r="L74" s="141" t="n"/>
      <c r="P74" s="19" t="n"/>
      <c r="Q74" s="19" t="n"/>
      <c r="R74" s="19" t="n"/>
      <c r="S74" s="19" t="n"/>
      <c r="T74" s="19" t="n"/>
      <c r="U74" s="19" t="n"/>
      <c r="V74" s="19" t="n"/>
      <c r="W74" s="19" t="n"/>
      <c r="X74" s="37" t="n"/>
      <c r="Y74" s="141" t="n"/>
      <c r="BI74" s="142" t="n"/>
      <c r="BJ74" s="2" t="n"/>
      <c r="BK74" s="2" t="n"/>
      <c r="BL74" s="2" t="n"/>
      <c r="BM74" s="2" t="n"/>
      <c r="BN74" s="2" t="n"/>
      <c r="BO74" s="2" t="n"/>
      <c r="BP74" s="141" t="n"/>
      <c r="BU74" s="43" t="n"/>
      <c r="BV74" s="44" t="n"/>
      <c r="DU74" s="142" t="n"/>
      <c r="DV74" s="2" t="n"/>
      <c r="DW74" s="2" t="n"/>
      <c r="DX74" s="2" t="n"/>
      <c r="DY74" s="2" t="n"/>
      <c r="DZ74" s="2" t="n"/>
      <c r="EA74" s="2" t="n"/>
      <c r="EB74" s="2" t="n"/>
      <c r="EC74" s="2" t="n"/>
    </row>
    <row r="75" ht="4.5" customHeight="1" s="118">
      <c r="A75" s="2" t="n"/>
      <c r="B75" s="2" t="n"/>
      <c r="C75" s="2" t="n"/>
      <c r="D75" s="2" t="n"/>
      <c r="E75" s="141" t="n"/>
      <c r="K75" s="142" t="n"/>
      <c r="L75" s="144" t="n"/>
      <c r="M75" s="145" t="n"/>
      <c r="N75" s="145" t="n"/>
      <c r="O75" s="145" t="n"/>
      <c r="P75" s="20" t="n"/>
      <c r="Q75" s="20" t="n"/>
      <c r="R75" s="20" t="n"/>
      <c r="S75" s="20" t="n"/>
      <c r="T75" s="20" t="n"/>
      <c r="U75" s="20" t="n"/>
      <c r="V75" s="20" t="n"/>
      <c r="W75" s="20" t="n"/>
      <c r="X75" s="39" t="n"/>
      <c r="Y75" s="144" t="n"/>
      <c r="Z75" s="145" t="n"/>
      <c r="AA75" s="145" t="n"/>
      <c r="AB75" s="145" t="n"/>
      <c r="AC75" s="145" t="n"/>
      <c r="AD75" s="145" t="n"/>
      <c r="AE75" s="145" t="n"/>
      <c r="AF75" s="145" t="n"/>
      <c r="AG75" s="145" t="n"/>
      <c r="AH75" s="145" t="n"/>
      <c r="AI75" s="145" t="n"/>
      <c r="AJ75" s="145" t="n"/>
      <c r="AK75" s="145" t="n"/>
      <c r="AL75" s="145" t="n"/>
      <c r="AM75" s="145" t="n"/>
      <c r="AN75" s="145" t="n"/>
      <c r="AO75" s="145" t="n"/>
      <c r="AP75" s="145" t="n"/>
      <c r="AQ75" s="145" t="n"/>
      <c r="AR75" s="145" t="n"/>
      <c r="AS75" s="145" t="n"/>
      <c r="AT75" s="145" t="n"/>
      <c r="AU75" s="145" t="n"/>
      <c r="AV75" s="145" t="n"/>
      <c r="AW75" s="145" t="n"/>
      <c r="AX75" s="145" t="n"/>
      <c r="AY75" s="145" t="n"/>
      <c r="AZ75" s="145" t="n"/>
      <c r="BA75" s="145" t="n"/>
      <c r="BB75" s="145" t="n"/>
      <c r="BC75" s="145" t="n"/>
      <c r="BD75" s="145" t="n"/>
      <c r="BE75" s="145" t="n"/>
      <c r="BF75" s="145" t="n"/>
      <c r="BG75" s="145" t="n"/>
      <c r="BH75" s="145" t="n"/>
      <c r="BI75" s="146" t="n"/>
      <c r="BJ75" s="2" t="n"/>
      <c r="BK75" s="2" t="n"/>
      <c r="BL75" s="2" t="n"/>
      <c r="BM75" s="2" t="n"/>
      <c r="BN75" s="2" t="n"/>
      <c r="BO75" s="2" t="n"/>
      <c r="BP75" s="144" t="n"/>
      <c r="BQ75" s="145" t="n"/>
      <c r="BR75" s="145" t="n"/>
      <c r="BS75" s="145" t="n"/>
      <c r="BT75" s="145" t="n"/>
      <c r="BU75" s="42" t="n"/>
      <c r="BV75" s="45" t="n"/>
      <c r="BW75" s="145" t="n"/>
      <c r="BX75" s="145" t="n"/>
      <c r="BY75" s="145" t="n"/>
      <c r="BZ75" s="145" t="n"/>
      <c r="CA75" s="145" t="n"/>
      <c r="CB75" s="145" t="n"/>
      <c r="CC75" s="145" t="n"/>
      <c r="CD75" s="145" t="n"/>
      <c r="CE75" s="145" t="n"/>
      <c r="CF75" s="145" t="n"/>
      <c r="CG75" s="145" t="n"/>
      <c r="CH75" s="145" t="n"/>
      <c r="CI75" s="145" t="n"/>
      <c r="CJ75" s="145" t="n"/>
      <c r="CK75" s="145" t="n"/>
      <c r="CL75" s="145" t="n"/>
      <c r="CM75" s="145" t="n"/>
      <c r="CN75" s="145" t="n"/>
      <c r="CO75" s="145" t="n"/>
      <c r="CP75" s="145" t="n"/>
      <c r="CQ75" s="145" t="n"/>
      <c r="CR75" s="145" t="n"/>
      <c r="CS75" s="145" t="n"/>
      <c r="CT75" s="145" t="n"/>
      <c r="CU75" s="145" t="n"/>
      <c r="CV75" s="145" t="n"/>
      <c r="CW75" s="145" t="n"/>
      <c r="CX75" s="145" t="n"/>
      <c r="CY75" s="145" t="n"/>
      <c r="CZ75" s="145" t="n"/>
      <c r="DA75" s="145" t="n"/>
      <c r="DB75" s="145" t="n"/>
      <c r="DC75" s="145" t="n"/>
      <c r="DD75" s="145" t="n"/>
      <c r="DE75" s="145" t="n"/>
      <c r="DF75" s="145" t="n"/>
      <c r="DG75" s="145" t="n"/>
      <c r="DH75" s="145" t="n"/>
      <c r="DI75" s="145" t="n"/>
      <c r="DJ75" s="145" t="n"/>
      <c r="DK75" s="145" t="n"/>
      <c r="DL75" s="145" t="n"/>
      <c r="DM75" s="145" t="n"/>
      <c r="DN75" s="145" t="n"/>
      <c r="DO75" s="145" t="n"/>
      <c r="DP75" s="145" t="n"/>
      <c r="DQ75" s="145" t="n"/>
      <c r="DR75" s="145" t="n"/>
      <c r="DS75" s="145" t="n"/>
      <c r="DT75" s="145" t="n"/>
      <c r="DU75" s="146" t="n"/>
      <c r="DV75" s="2" t="n"/>
      <c r="DW75" s="2" t="n"/>
      <c r="DX75" s="2" t="n"/>
      <c r="DY75" s="2" t="n"/>
      <c r="DZ75" s="2" t="n"/>
      <c r="EA75" s="2" t="n"/>
      <c r="EB75" s="2" t="n"/>
      <c r="EC75" s="2" t="n"/>
    </row>
    <row r="76" ht="6.75" customHeight="1" s="118">
      <c r="A76" s="2" t="n"/>
      <c r="B76" s="2" t="n"/>
      <c r="C76" s="2" t="n"/>
      <c r="D76" s="2" t="n"/>
      <c r="E76" s="141" t="n"/>
      <c r="K76" s="142" t="n"/>
      <c r="L76" s="54" t="inlineStr">
        <is>
          <t>平成</t>
        </is>
      </c>
      <c r="M76" s="138" t="n"/>
      <c r="N76" s="138" t="n"/>
      <c r="O76" s="138"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7" t="inlineStr">
        <is>
          <t>備　考</t>
        </is>
      </c>
      <c r="BQ76" s="138" t="n"/>
      <c r="BR76" s="138" t="n"/>
      <c r="BS76" s="138" t="n"/>
      <c r="BT76" s="138" t="n"/>
      <c r="BU76" s="138" t="n"/>
      <c r="BV76" s="139" t="n"/>
      <c r="BW76" s="174">
        <f>計算!$AA$12</f>
        <v/>
      </c>
      <c r="BX76" s="138" t="n"/>
      <c r="BY76" s="138" t="n"/>
      <c r="BZ76" s="138" t="n"/>
      <c r="CA76" s="138" t="n"/>
      <c r="CB76" s="138" t="n"/>
      <c r="CC76" s="138" t="n"/>
      <c r="CD76" s="138" t="n"/>
      <c r="CE76" s="138" t="n"/>
      <c r="CF76" s="138" t="n"/>
      <c r="CG76" s="138" t="n"/>
      <c r="CH76" s="138" t="n"/>
      <c r="CI76" s="138" t="n"/>
      <c r="CJ76" s="138" t="n"/>
      <c r="CK76" s="138" t="n"/>
      <c r="CL76" s="138" t="n"/>
      <c r="CM76" s="138" t="n"/>
      <c r="CN76" s="138" t="n"/>
      <c r="CO76" s="138" t="n"/>
      <c r="CP76" s="138" t="n"/>
      <c r="CQ76" s="138" t="n"/>
      <c r="CR76" s="138" t="n"/>
      <c r="CS76" s="138" t="n"/>
      <c r="CT76" s="138" t="n"/>
      <c r="CU76" s="138" t="n"/>
      <c r="CV76" s="138" t="n"/>
      <c r="CW76" s="138" t="n"/>
      <c r="CX76" s="138" t="n"/>
      <c r="CY76" s="138" t="n"/>
      <c r="CZ76" s="138" t="n"/>
      <c r="DA76" s="138" t="n"/>
      <c r="DB76" s="138" t="n"/>
      <c r="DC76" s="138" t="n"/>
      <c r="DD76" s="138" t="n"/>
      <c r="DE76" s="138" t="n"/>
      <c r="DF76" s="138" t="n"/>
      <c r="DG76" s="138" t="n"/>
      <c r="DH76" s="138" t="n"/>
      <c r="DI76" s="138" t="n"/>
      <c r="DJ76" s="138" t="n"/>
      <c r="DK76" s="138" t="n"/>
      <c r="DL76" s="138" t="n"/>
      <c r="DM76" s="138" t="n"/>
      <c r="DN76" s="138" t="n"/>
      <c r="DO76" s="138" t="n"/>
      <c r="DP76" s="138" t="n"/>
      <c r="DQ76" s="138" t="n"/>
      <c r="DR76" s="138" t="n"/>
      <c r="DS76" s="138" t="n"/>
      <c r="DT76" s="138" t="n"/>
      <c r="DU76" s="139" t="n"/>
      <c r="DV76" s="2" t="n"/>
      <c r="DW76" s="2" t="n"/>
      <c r="DX76" s="2" t="n"/>
      <c r="DY76" s="2" t="n"/>
      <c r="DZ76" s="2" t="n"/>
      <c r="EA76" s="2" t="n"/>
      <c r="EB76" s="2" t="n"/>
      <c r="EC76" s="2" t="n"/>
    </row>
    <row r="77" ht="6.75" customHeight="1" s="118">
      <c r="A77" s="2" t="n"/>
      <c r="B77" s="2" t="n"/>
      <c r="C77" s="2" t="n"/>
      <c r="D77" s="2" t="n"/>
      <c r="E77" s="141" t="n"/>
      <c r="K77" s="142" t="n"/>
      <c r="L77" s="141"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41" t="n"/>
      <c r="BV77" s="142" t="n"/>
      <c r="DU77" s="142" t="n"/>
      <c r="DV77" s="2" t="n"/>
      <c r="DW77" s="2" t="n"/>
      <c r="DX77" s="2" t="n"/>
      <c r="DY77" s="2" t="n"/>
      <c r="DZ77" s="2" t="n"/>
      <c r="EA77" s="2" t="n"/>
      <c r="EB77" s="2" t="n"/>
      <c r="EC77" s="2" t="n"/>
    </row>
    <row r="78" ht="6.75" customHeight="1" s="118">
      <c r="A78" s="2" t="n"/>
      <c r="B78" s="2" t="n"/>
      <c r="C78" s="2" t="n"/>
      <c r="D78" s="2" t="n"/>
      <c r="E78" s="141" t="n"/>
      <c r="K78" s="142" t="n"/>
      <c r="L78" s="141" t="n"/>
      <c r="P78" s="19" t="n"/>
      <c r="Q78" s="19" t="n"/>
      <c r="R78" s="19" t="n"/>
      <c r="S78" s="52" t="inlineStr">
        <is>
          <t>年</t>
        </is>
      </c>
      <c r="U78" s="11" t="n"/>
      <c r="V78" s="11" t="n"/>
      <c r="W78" s="53" t="inlineStr">
        <is>
          <t>月</t>
        </is>
      </c>
      <c r="X78" s="142"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41" t="n"/>
      <c r="BV78" s="142" t="n"/>
      <c r="DU78" s="142" t="n"/>
      <c r="DV78" s="2" t="n"/>
      <c r="DW78" s="2" t="n"/>
      <c r="DX78" s="2" t="n"/>
      <c r="DY78" s="2" t="n"/>
      <c r="DZ78" s="2" t="n"/>
      <c r="EA78" s="2" t="n"/>
      <c r="EB78" s="2" t="n"/>
      <c r="EC78" s="2" t="n"/>
    </row>
    <row r="79" ht="6.75" customHeight="1" s="118">
      <c r="A79" s="2" t="n"/>
      <c r="B79" s="2" t="n"/>
      <c r="C79" s="2" t="n"/>
      <c r="D79" s="2" t="n"/>
      <c r="E79" s="141" t="n"/>
      <c r="K79" s="142" t="n"/>
      <c r="L79" s="49" t="inlineStr">
        <is>
          <t>令和</t>
        </is>
      </c>
      <c r="P79" s="19" t="n"/>
      <c r="Q79" s="19" t="n"/>
      <c r="R79" s="19" t="n"/>
      <c r="U79" s="11" t="n"/>
      <c r="V79" s="11" t="n"/>
      <c r="X79" s="142"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41" t="n"/>
      <c r="BV79" s="142" t="n"/>
      <c r="DU79" s="142" t="n"/>
      <c r="DV79" s="2" t="n"/>
      <c r="DW79" s="2" t="n"/>
      <c r="DX79" s="2" t="n"/>
      <c r="DY79" s="2" t="n"/>
      <c r="DZ79" s="2" t="n"/>
      <c r="EA79" s="2" t="n"/>
      <c r="EB79" s="2" t="n"/>
      <c r="EC79" s="2" t="n"/>
    </row>
    <row r="80" ht="6.75" customHeight="1" s="118">
      <c r="A80" s="2" t="n"/>
      <c r="B80" s="2" t="n"/>
      <c r="C80" s="2" t="n"/>
      <c r="D80" s="2" t="n"/>
      <c r="E80" s="141" t="n"/>
      <c r="K80" s="142" t="n"/>
      <c r="L80" s="141"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41" t="n"/>
      <c r="BV80" s="142" t="n"/>
      <c r="DU80" s="142" t="n"/>
      <c r="DV80" s="2" t="n"/>
      <c r="DW80" s="2" t="n"/>
      <c r="DX80" s="2" t="n"/>
      <c r="DY80" s="2" t="n"/>
      <c r="DZ80" s="2" t="n"/>
      <c r="EA80" s="2" t="n"/>
      <c r="EB80" s="2" t="n"/>
      <c r="EC80" s="2" t="n"/>
    </row>
    <row r="81" ht="3.75" customHeight="1" s="118">
      <c r="A81" s="2" t="n"/>
      <c r="B81" s="2" t="n"/>
      <c r="C81" s="2" t="n"/>
      <c r="D81" s="2" t="n"/>
      <c r="E81" s="141" t="n"/>
      <c r="K81" s="142" t="n"/>
      <c r="L81" s="144" t="n"/>
      <c r="M81" s="145" t="n"/>
      <c r="N81" s="145" t="n"/>
      <c r="O81" s="145"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41" t="n"/>
      <c r="BV81" s="142" t="n"/>
      <c r="DU81" s="142" t="n"/>
      <c r="DV81" s="2" t="n"/>
      <c r="DW81" s="2" t="n"/>
      <c r="DX81" s="2" t="n"/>
      <c r="DY81" s="2" t="n"/>
      <c r="DZ81" s="2" t="n"/>
      <c r="EA81" s="2" t="n"/>
      <c r="EB81" s="2" t="n"/>
      <c r="EC81" s="2" t="n"/>
    </row>
    <row r="82" ht="6.75" customHeight="1" s="118">
      <c r="A82" s="2" t="n"/>
      <c r="B82" s="2" t="n"/>
      <c r="C82" s="2" t="n"/>
      <c r="D82" s="2" t="n"/>
      <c r="E82" s="141" t="n"/>
      <c r="K82" s="142" t="n"/>
      <c r="L82" s="54" t="inlineStr">
        <is>
          <t>平成</t>
        </is>
      </c>
      <c r="M82" s="138" t="n"/>
      <c r="N82" s="138" t="n"/>
      <c r="O82" s="138"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41" t="n"/>
      <c r="BV82" s="142" t="n"/>
      <c r="DU82" s="142" t="n"/>
      <c r="DV82" s="2" t="n"/>
      <c r="DW82" s="2" t="n"/>
      <c r="DX82" s="2" t="n"/>
      <c r="DY82" s="2" t="n"/>
      <c r="DZ82" s="2" t="n"/>
      <c r="EA82" s="2" t="n"/>
      <c r="EB82" s="2" t="n"/>
      <c r="EC82" s="2" t="n"/>
    </row>
    <row r="83" ht="6.75" customHeight="1" s="118">
      <c r="A83" s="2" t="n"/>
      <c r="B83" s="2" t="n"/>
      <c r="C83" s="2" t="n"/>
      <c r="D83" s="2" t="n"/>
      <c r="E83" s="141" t="n"/>
      <c r="K83" s="142" t="n"/>
      <c r="L83" s="141"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41" t="n"/>
      <c r="BV83" s="142" t="n"/>
      <c r="DU83" s="142" t="n"/>
      <c r="DV83" s="2" t="n"/>
      <c r="DW83" s="2" t="n"/>
      <c r="DX83" s="2" t="n"/>
      <c r="DY83" s="2" t="n"/>
      <c r="DZ83" s="2" t="n"/>
      <c r="EA83" s="2" t="n"/>
      <c r="EB83" s="2" t="n"/>
      <c r="EC83" s="2" t="n"/>
    </row>
    <row r="84" ht="6.75" customHeight="1" s="118">
      <c r="A84" s="2" t="n"/>
      <c r="B84" s="2" t="n"/>
      <c r="C84" s="2" t="n"/>
      <c r="D84" s="2" t="n"/>
      <c r="E84" s="141" t="n"/>
      <c r="K84" s="142" t="n"/>
      <c r="L84" s="141" t="n"/>
      <c r="P84" s="19" t="n"/>
      <c r="Q84" s="19" t="n"/>
      <c r="R84" s="19" t="n"/>
      <c r="S84" s="52" t="inlineStr">
        <is>
          <t>年</t>
        </is>
      </c>
      <c r="U84" s="11" t="n"/>
      <c r="V84" s="11" t="n"/>
      <c r="W84" s="53" t="inlineStr">
        <is>
          <t>月</t>
        </is>
      </c>
      <c r="X84" s="142"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41" t="n"/>
      <c r="BV84" s="142" t="n"/>
      <c r="DU84" s="142" t="n"/>
      <c r="DV84" s="2" t="n"/>
      <c r="DW84" s="2" t="n"/>
      <c r="DX84" s="2" t="n"/>
      <c r="DY84" s="2" t="n"/>
      <c r="DZ84" s="2" t="n"/>
      <c r="EA84" s="2" t="n"/>
      <c r="EB84" s="2" t="n"/>
      <c r="EC84" s="2" t="n"/>
    </row>
    <row r="85" ht="6.75" customHeight="1" s="118">
      <c r="A85" s="2" t="n"/>
      <c r="B85" s="2" t="n"/>
      <c r="C85" s="2" t="n"/>
      <c r="D85" s="2" t="n"/>
      <c r="E85" s="141" t="n"/>
      <c r="K85" s="142" t="n"/>
      <c r="L85" s="49" t="inlineStr">
        <is>
          <t>令和</t>
        </is>
      </c>
      <c r="P85" s="19" t="n"/>
      <c r="Q85" s="19" t="n"/>
      <c r="R85" s="19" t="n"/>
      <c r="U85" s="11" t="n"/>
      <c r="V85" s="11" t="n"/>
      <c r="X85" s="142"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41" t="n"/>
      <c r="BV85" s="142" t="n"/>
      <c r="DU85" s="142" t="n"/>
      <c r="DV85" s="2" t="n"/>
      <c r="DW85" s="2" t="n"/>
      <c r="DX85" s="2" t="n"/>
      <c r="DY85" s="2" t="n"/>
      <c r="DZ85" s="2" t="n"/>
      <c r="EA85" s="2" t="n"/>
      <c r="EB85" s="2" t="n"/>
      <c r="EC85" s="2" t="n"/>
    </row>
    <row r="86" ht="6.75" customHeight="1" s="118">
      <c r="A86" s="2" t="n"/>
      <c r="B86" s="2" t="n"/>
      <c r="C86" s="2" t="n"/>
      <c r="D86" s="2" t="n"/>
      <c r="E86" s="141" t="n"/>
      <c r="K86" s="142" t="n"/>
      <c r="L86" s="141"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41" t="n"/>
      <c r="BV86" s="142" t="n"/>
      <c r="DU86" s="142" t="n"/>
      <c r="DV86" s="2" t="n"/>
      <c r="DW86" s="2" t="n"/>
      <c r="DX86" s="2" t="n"/>
      <c r="DY86" s="2" t="n"/>
      <c r="DZ86" s="2" t="n"/>
      <c r="EA86" s="2" t="n"/>
      <c r="EB86" s="2" t="n"/>
      <c r="EC86" s="2" t="n"/>
    </row>
    <row r="87" ht="6.75" customHeight="1" s="118">
      <c r="A87" s="2" t="n"/>
      <c r="B87" s="2" t="n"/>
      <c r="C87" s="2" t="n"/>
      <c r="D87" s="2" t="n"/>
      <c r="E87" s="144" t="n"/>
      <c r="F87" s="145" t="n"/>
      <c r="G87" s="145" t="n"/>
      <c r="H87" s="145" t="n"/>
      <c r="I87" s="145" t="n"/>
      <c r="J87" s="145" t="n"/>
      <c r="K87" s="146" t="n"/>
      <c r="L87" s="144" t="n"/>
      <c r="M87" s="145" t="n"/>
      <c r="N87" s="145" t="n"/>
      <c r="O87" s="145"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4" t="n"/>
      <c r="BQ87" s="145" t="n"/>
      <c r="BR87" s="145" t="n"/>
      <c r="BS87" s="145" t="n"/>
      <c r="BT87" s="145" t="n"/>
      <c r="BU87" s="145" t="n"/>
      <c r="BV87" s="146" t="n"/>
      <c r="BW87" s="145" t="n"/>
      <c r="BX87" s="145" t="n"/>
      <c r="BY87" s="145" t="n"/>
      <c r="BZ87" s="145" t="n"/>
      <c r="CA87" s="145" t="n"/>
      <c r="CB87" s="145" t="n"/>
      <c r="CC87" s="145" t="n"/>
      <c r="CD87" s="145" t="n"/>
      <c r="CE87" s="145" t="n"/>
      <c r="CF87" s="145" t="n"/>
      <c r="CG87" s="145" t="n"/>
      <c r="CH87" s="145" t="n"/>
      <c r="CI87" s="145" t="n"/>
      <c r="CJ87" s="145" t="n"/>
      <c r="CK87" s="145" t="n"/>
      <c r="CL87" s="145" t="n"/>
      <c r="CM87" s="145" t="n"/>
      <c r="CN87" s="145" t="n"/>
      <c r="CO87" s="145" t="n"/>
      <c r="CP87" s="145" t="n"/>
      <c r="CQ87" s="145" t="n"/>
      <c r="CR87" s="145" t="n"/>
      <c r="CS87" s="145" t="n"/>
      <c r="CT87" s="145" t="n"/>
      <c r="CU87" s="145" t="n"/>
      <c r="CV87" s="145" t="n"/>
      <c r="CW87" s="145" t="n"/>
      <c r="CX87" s="145" t="n"/>
      <c r="CY87" s="145" t="n"/>
      <c r="CZ87" s="145" t="n"/>
      <c r="DA87" s="145" t="n"/>
      <c r="DB87" s="145" t="n"/>
      <c r="DC87" s="145" t="n"/>
      <c r="DD87" s="145" t="n"/>
      <c r="DE87" s="145" t="n"/>
      <c r="DF87" s="145" t="n"/>
      <c r="DG87" s="145" t="n"/>
      <c r="DH87" s="145" t="n"/>
      <c r="DI87" s="145" t="n"/>
      <c r="DJ87" s="145" t="n"/>
      <c r="DK87" s="145" t="n"/>
      <c r="DL87" s="145" t="n"/>
      <c r="DM87" s="145" t="n"/>
      <c r="DN87" s="145" t="n"/>
      <c r="DO87" s="145" t="n"/>
      <c r="DP87" s="145" t="n"/>
      <c r="DQ87" s="145" t="n"/>
      <c r="DR87" s="145" t="n"/>
      <c r="DS87" s="145" t="n"/>
      <c r="DT87" s="145" t="n"/>
      <c r="DU87" s="146"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20.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7" t="inlineStr">
        <is>
          <t xml:space="preserve">資 　格  等      </t>
        </is>
      </c>
      <c r="BQ5" s="138" t="n"/>
      <c r="BR5" s="138" t="n"/>
      <c r="BS5" s="138" t="n"/>
      <c r="BT5" s="138" t="n"/>
      <c r="BU5" s="138" t="n"/>
      <c r="BV5" s="139" t="n"/>
      <c r="BW5" s="140" t="inlineStr">
        <is>
          <t>取  得  年  月</t>
        </is>
      </c>
      <c r="BX5" s="138" t="n"/>
      <c r="BY5" s="138" t="n"/>
      <c r="BZ5" s="138" t="n"/>
      <c r="CA5" s="138" t="n"/>
      <c r="CB5" s="138" t="n"/>
      <c r="CC5" s="138" t="n"/>
      <c r="CD5" s="138" t="n"/>
      <c r="CE5" s="138" t="n"/>
      <c r="CF5" s="138" t="n"/>
      <c r="CG5" s="139" t="n"/>
      <c r="CH5" s="140" t="inlineStr">
        <is>
          <t>資       格       等       の       名       称</t>
        </is>
      </c>
      <c r="CI5" s="138" t="n"/>
      <c r="CJ5" s="138" t="n"/>
      <c r="CK5" s="138" t="n"/>
      <c r="CL5" s="138" t="n"/>
      <c r="CM5" s="138" t="n"/>
      <c r="CN5" s="138" t="n"/>
      <c r="CO5" s="138" t="n"/>
      <c r="CP5" s="138" t="n"/>
      <c r="CQ5" s="138" t="n"/>
      <c r="CR5" s="138" t="n"/>
      <c r="CS5" s="138" t="n"/>
      <c r="CT5" s="138" t="n"/>
      <c r="CU5" s="138" t="n"/>
      <c r="CV5" s="138" t="n"/>
      <c r="CW5" s="138" t="n"/>
      <c r="CX5" s="138" t="n"/>
      <c r="CY5" s="138" t="n"/>
      <c r="CZ5" s="138" t="n"/>
      <c r="DA5" s="138" t="n"/>
      <c r="DB5" s="138" t="n"/>
      <c r="DC5" s="138" t="n"/>
      <c r="DD5" s="138" t="n"/>
      <c r="DE5" s="138" t="n"/>
      <c r="DF5" s="138" t="n"/>
      <c r="DG5" s="138" t="n"/>
      <c r="DH5" s="138" t="n"/>
      <c r="DI5" s="138" t="n"/>
      <c r="DJ5" s="138" t="n"/>
      <c r="DK5" s="138" t="n"/>
      <c r="DL5" s="138" t="n"/>
      <c r="DM5" s="138" t="n"/>
      <c r="DN5" s="138" t="n"/>
      <c r="DO5" s="138" t="n"/>
      <c r="DP5" s="138" t="n"/>
      <c r="DQ5" s="138" t="n"/>
      <c r="DR5" s="138" t="n"/>
      <c r="DS5" s="138" t="n"/>
      <c r="DT5" s="138" t="n"/>
      <c r="DU5" s="139"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41" t="n"/>
      <c r="BV6" s="142" t="n"/>
      <c r="BW6" s="141" t="n"/>
      <c r="CG6" s="142" t="n"/>
      <c r="CH6" s="141" t="n"/>
      <c r="DU6" s="142"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41" t="n"/>
      <c r="BV7" s="142" t="n"/>
      <c r="BW7" s="141" t="n"/>
      <c r="CG7" s="142" t="n"/>
      <c r="CH7" s="141" t="n"/>
      <c r="DU7" s="142"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3">
        <f>IF(N(設定!$B$3)=0,"",YEAR(設定!$B$3)-2018)</f>
        <v/>
      </c>
      <c r="AG8" s="95" t="inlineStr">
        <is>
          <t>年</t>
        </is>
      </c>
      <c r="AI8" s="143">
        <f>IF(N(設定!$B$3)=0,"",MONTH(設定!$B$3))</f>
        <v/>
      </c>
      <c r="AL8" s="95" t="inlineStr">
        <is>
          <t>月</t>
        </is>
      </c>
      <c r="AN8" s="143">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41" t="n"/>
      <c r="BV8" s="142" t="n"/>
      <c r="BW8" s="144" t="n"/>
      <c r="BX8" s="145" t="n"/>
      <c r="BY8" s="145" t="n"/>
      <c r="BZ8" s="145" t="n"/>
      <c r="CA8" s="145" t="n"/>
      <c r="CB8" s="145" t="n"/>
      <c r="CC8" s="145" t="n"/>
      <c r="CD8" s="145" t="n"/>
      <c r="CE8" s="145" t="n"/>
      <c r="CF8" s="145" t="n"/>
      <c r="CG8" s="146" t="n"/>
      <c r="CH8" s="144" t="n"/>
      <c r="CI8" s="145" t="n"/>
      <c r="CJ8" s="145" t="n"/>
      <c r="CK8" s="145" t="n"/>
      <c r="CL8" s="145" t="n"/>
      <c r="CM8" s="145" t="n"/>
      <c r="CN8" s="145" t="n"/>
      <c r="CO8" s="145" t="n"/>
      <c r="CP8" s="145" t="n"/>
      <c r="CQ8" s="145" t="n"/>
      <c r="CR8" s="145" t="n"/>
      <c r="CS8" s="145" t="n"/>
      <c r="CT8" s="145" t="n"/>
      <c r="CU8" s="145" t="n"/>
      <c r="CV8" s="145" t="n"/>
      <c r="CW8" s="145" t="n"/>
      <c r="CX8" s="145" t="n"/>
      <c r="CY8" s="145" t="n"/>
      <c r="CZ8" s="145" t="n"/>
      <c r="DA8" s="145" t="n"/>
      <c r="DB8" s="145" t="n"/>
      <c r="DC8" s="145" t="n"/>
      <c r="DD8" s="145" t="n"/>
      <c r="DE8" s="145" t="n"/>
      <c r="DF8" s="145" t="n"/>
      <c r="DG8" s="145" t="n"/>
      <c r="DH8" s="145" t="n"/>
      <c r="DI8" s="145" t="n"/>
      <c r="DJ8" s="145" t="n"/>
      <c r="DK8" s="145" t="n"/>
      <c r="DL8" s="145" t="n"/>
      <c r="DM8" s="145" t="n"/>
      <c r="DN8" s="145" t="n"/>
      <c r="DO8" s="145" t="n"/>
      <c r="DP8" s="145" t="n"/>
      <c r="DQ8" s="145" t="n"/>
      <c r="DR8" s="145" t="n"/>
      <c r="DS8" s="145" t="n"/>
      <c r="DT8" s="145" t="n"/>
      <c r="DU8" s="146"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41" t="n"/>
      <c r="BV9" s="142" t="n"/>
      <c r="BW9" s="147">
        <f>計算!$O$13</f>
        <v/>
      </c>
      <c r="CG9" s="142" t="n"/>
      <c r="CH9" s="148">
        <f>計算!$P$13</f>
        <v/>
      </c>
      <c r="DU9" s="142"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5" t="n"/>
      <c r="AA10" s="145" t="n"/>
      <c r="AB10" s="145" t="n"/>
      <c r="AC10" s="145" t="n"/>
      <c r="AD10" s="145" t="n"/>
      <c r="AE10" s="145" t="n"/>
      <c r="AF10" s="145" t="n"/>
      <c r="AG10" s="145" t="n"/>
      <c r="AH10" s="145" t="n"/>
      <c r="AI10" s="145" t="n"/>
      <c r="AJ10" s="145" t="n"/>
      <c r="AK10" s="145" t="n"/>
      <c r="AL10" s="145" t="n"/>
      <c r="AM10" s="145" t="n"/>
      <c r="AN10" s="145" t="n"/>
      <c r="AO10" s="145" t="n"/>
      <c r="AP10" s="145" t="n"/>
      <c r="AQ10" s="145" t="n"/>
      <c r="AR10" s="145" t="n"/>
      <c r="AS10" s="145" t="n"/>
      <c r="AT10" s="145" t="n"/>
      <c r="AU10" s="12" t="n"/>
      <c r="AV10" s="7" t="n"/>
      <c r="BI10" s="8" t="n"/>
      <c r="BJ10" s="7" t="n"/>
      <c r="BK10" s="2" t="n"/>
      <c r="BL10" s="2" t="n"/>
      <c r="BM10" s="2" t="n"/>
      <c r="BN10" s="2" t="n"/>
      <c r="BO10" s="2" t="n"/>
      <c r="BP10" s="141" t="n"/>
      <c r="BV10" s="142" t="n"/>
      <c r="BW10" s="141" t="n"/>
      <c r="CG10" s="142" t="n"/>
      <c r="DU10" s="142" t="n"/>
      <c r="DV10" s="2" t="n"/>
      <c r="DW10" s="2" t="n"/>
      <c r="DX10" s="2" t="n"/>
      <c r="DY10" s="2" t="n"/>
      <c r="DZ10" s="2" t="n"/>
      <c r="EA10" s="2" t="n"/>
      <c r="EB10" s="2" t="n"/>
      <c r="EC10" s="2" t="n"/>
    </row>
    <row r="11" ht="6.75" customHeight="1" s="118">
      <c r="A11" s="2" t="n"/>
      <c r="B11" s="2" t="n"/>
      <c r="C11" s="2" t="n"/>
      <c r="D11" s="2" t="n"/>
      <c r="E11" s="140" t="inlineStr">
        <is>
          <t>ふ り が な</t>
        </is>
      </c>
      <c r="F11" s="138" t="n"/>
      <c r="G11" s="138" t="n"/>
      <c r="H11" s="138" t="n"/>
      <c r="I11" s="138" t="n"/>
      <c r="J11" s="138" t="n"/>
      <c r="K11" s="139" t="n"/>
      <c r="L11" s="149">
        <f>計算!$C$13</f>
        <v/>
      </c>
      <c r="M11" s="138" t="n"/>
      <c r="N11" s="138" t="n"/>
      <c r="O11" s="138" t="n"/>
      <c r="P11" s="138" t="n"/>
      <c r="Q11" s="138" t="n"/>
      <c r="R11" s="138" t="n"/>
      <c r="S11" s="138" t="n"/>
      <c r="T11" s="138" t="n"/>
      <c r="U11" s="138" t="n"/>
      <c r="V11" s="138" t="n"/>
      <c r="W11" s="138" t="n"/>
      <c r="X11" s="138" t="n"/>
      <c r="Y11" s="138" t="n"/>
      <c r="Z11" s="138" t="n"/>
      <c r="AA11" s="138" t="n"/>
      <c r="AB11" s="138" t="n"/>
      <c r="AC11" s="138" t="n"/>
      <c r="AD11" s="138" t="n"/>
      <c r="AE11" s="138" t="n"/>
      <c r="AF11" s="138" t="n"/>
      <c r="AG11" s="138" t="n"/>
      <c r="AH11" s="138" t="n"/>
      <c r="AI11" s="138" t="n"/>
      <c r="AJ11" s="138" t="n"/>
      <c r="AK11" s="138" t="n"/>
      <c r="AL11" s="138" t="n"/>
      <c r="AM11" s="138" t="n"/>
      <c r="AN11" s="138" t="n"/>
      <c r="AO11" s="138" t="n"/>
      <c r="AP11" s="138" t="n"/>
      <c r="AQ11" s="138" t="n"/>
      <c r="AR11" s="138" t="n"/>
      <c r="AS11" s="138" t="n"/>
      <c r="AT11" s="139"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41" t="n"/>
      <c r="BV11" s="142" t="n"/>
      <c r="BW11" s="141" t="n"/>
      <c r="CG11" s="142" t="n"/>
      <c r="DU11" s="142" t="n"/>
      <c r="DV11" s="2" t="n"/>
      <c r="DW11" s="2" t="n"/>
      <c r="DX11" s="2" t="n"/>
      <c r="DY11" s="2" t="n"/>
      <c r="DZ11" s="2" t="n"/>
      <c r="EA11" s="2" t="n"/>
      <c r="EB11" s="2" t="n"/>
      <c r="EC11" s="2" t="n"/>
    </row>
    <row r="12" ht="6.75" customHeight="1" s="118">
      <c r="A12" s="2" t="n"/>
      <c r="B12" s="2" t="n"/>
      <c r="C12" s="2" t="n"/>
      <c r="D12" s="2" t="n"/>
      <c r="E12" s="141" t="n"/>
      <c r="K12" s="142" t="n"/>
      <c r="AT12" s="142"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41" t="n"/>
      <c r="BV12" s="142" t="n"/>
      <c r="BW12" s="141" t="n"/>
      <c r="CG12" s="142" t="n"/>
      <c r="DU12" s="142" t="n"/>
      <c r="DV12" s="2" t="n"/>
      <c r="DW12" s="2" t="n"/>
      <c r="DX12" s="2" t="n"/>
      <c r="DY12" s="2" t="n"/>
      <c r="DZ12" s="2" t="n"/>
      <c r="EA12" s="2" t="n"/>
      <c r="EB12" s="2" t="n"/>
      <c r="EC12" s="2" t="n"/>
    </row>
    <row r="13" ht="6.75" customHeight="1" s="118">
      <c r="A13" s="2" t="n"/>
      <c r="B13" s="2" t="n"/>
      <c r="C13" s="2" t="n"/>
      <c r="D13" s="2" t="n"/>
      <c r="E13" s="141" t="n"/>
      <c r="K13" s="142" t="n"/>
      <c r="AT13" s="142"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41" t="n"/>
      <c r="BV13" s="142" t="n"/>
      <c r="BW13" s="147">
        <f>計算!$Q$13</f>
        <v/>
      </c>
      <c r="CG13" s="142" t="n"/>
      <c r="CH13" s="148">
        <f>計算!$R$13</f>
        <v/>
      </c>
      <c r="DU13" s="142" t="n"/>
      <c r="DV13" s="2" t="n"/>
      <c r="DW13" s="2" t="n"/>
      <c r="DX13" s="2" t="n"/>
      <c r="DY13" s="2" t="n"/>
      <c r="DZ13" s="2" t="n"/>
      <c r="EA13" s="2" t="n"/>
      <c r="EB13" s="2" t="n"/>
      <c r="EC13" s="2" t="n"/>
    </row>
    <row r="14" ht="6.75" customHeight="1" s="118">
      <c r="A14" s="2" t="n"/>
      <c r="B14" s="2" t="n"/>
      <c r="C14" s="2" t="n"/>
      <c r="D14" s="2" t="n"/>
      <c r="E14" s="144" t="n"/>
      <c r="F14" s="145" t="n"/>
      <c r="G14" s="145" t="n"/>
      <c r="H14" s="145" t="n"/>
      <c r="I14" s="145" t="n"/>
      <c r="J14" s="145" t="n"/>
      <c r="K14" s="146" t="n"/>
      <c r="L14" s="145" t="n"/>
      <c r="M14" s="145" t="n"/>
      <c r="N14" s="145" t="n"/>
      <c r="O14" s="145" t="n"/>
      <c r="P14" s="145" t="n"/>
      <c r="Q14" s="145" t="n"/>
      <c r="R14" s="145" t="n"/>
      <c r="S14" s="145" t="n"/>
      <c r="T14" s="145" t="n"/>
      <c r="U14" s="145" t="n"/>
      <c r="V14" s="145" t="n"/>
      <c r="W14" s="145" t="n"/>
      <c r="X14" s="145" t="n"/>
      <c r="Y14" s="145" t="n"/>
      <c r="Z14" s="145" t="n"/>
      <c r="AA14" s="145" t="n"/>
      <c r="AB14" s="145" t="n"/>
      <c r="AC14" s="145" t="n"/>
      <c r="AD14" s="145" t="n"/>
      <c r="AE14" s="145" t="n"/>
      <c r="AF14" s="145" t="n"/>
      <c r="AG14" s="145" t="n"/>
      <c r="AH14" s="145" t="n"/>
      <c r="AI14" s="145" t="n"/>
      <c r="AJ14" s="145" t="n"/>
      <c r="AK14" s="145" t="n"/>
      <c r="AL14" s="145" t="n"/>
      <c r="AM14" s="145" t="n"/>
      <c r="AN14" s="145" t="n"/>
      <c r="AO14" s="145" t="n"/>
      <c r="AP14" s="145" t="n"/>
      <c r="AQ14" s="145" t="n"/>
      <c r="AR14" s="145" t="n"/>
      <c r="AS14" s="145" t="n"/>
      <c r="AT14" s="146"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41" t="n"/>
      <c r="BV14" s="142" t="n"/>
      <c r="BW14" s="141" t="n"/>
      <c r="CG14" s="142" t="n"/>
      <c r="DU14" s="142" t="n"/>
      <c r="DV14" s="2" t="n"/>
      <c r="DW14" s="2" t="n"/>
      <c r="DX14" s="2" t="n"/>
      <c r="DY14" s="2" t="n"/>
      <c r="DZ14" s="2" t="n"/>
      <c r="EA14" s="2" t="n"/>
      <c r="EB14" s="2" t="n"/>
      <c r="EC14" s="2" t="n"/>
    </row>
    <row r="15" ht="6.75" customHeight="1" s="118">
      <c r="A15" s="2" t="n"/>
      <c r="B15" s="2" t="n"/>
      <c r="C15" s="2" t="n"/>
      <c r="D15" s="2" t="n"/>
      <c r="E15" s="150" t="inlineStr">
        <is>
          <t>名　前</t>
        </is>
      </c>
      <c r="F15" s="138" t="n"/>
      <c r="G15" s="138" t="n"/>
      <c r="H15" s="138" t="n"/>
      <c r="I15" s="138" t="n"/>
      <c r="J15" s="138" t="n"/>
      <c r="K15" s="139" t="n"/>
      <c r="L15" s="151">
        <f>計算!$B$13</f>
        <v/>
      </c>
      <c r="M15" s="138" t="n"/>
      <c r="N15" s="138" t="n"/>
      <c r="O15" s="138" t="n"/>
      <c r="P15" s="138" t="n"/>
      <c r="Q15" s="138" t="n"/>
      <c r="R15" s="138" t="n"/>
      <c r="S15" s="138" t="n"/>
      <c r="T15" s="138" t="n"/>
      <c r="U15" s="138" t="n"/>
      <c r="V15" s="138" t="n"/>
      <c r="W15" s="138" t="n"/>
      <c r="X15" s="138" t="n"/>
      <c r="Y15" s="138" t="n"/>
      <c r="Z15" s="138" t="n"/>
      <c r="AA15" s="138" t="n"/>
      <c r="AB15" s="138" t="n"/>
      <c r="AC15" s="138" t="n"/>
      <c r="AD15" s="138" t="n"/>
      <c r="AE15" s="138" t="n"/>
      <c r="AF15" s="138" t="n"/>
      <c r="AG15" s="138" t="n"/>
      <c r="AH15" s="138" t="n"/>
      <c r="AI15" s="138" t="n"/>
      <c r="AJ15" s="138" t="n"/>
      <c r="AK15" s="138" t="n"/>
      <c r="AL15" s="138" t="n"/>
      <c r="AM15" s="138" t="n"/>
      <c r="AN15" s="138" t="n"/>
      <c r="AO15" s="138" t="n"/>
      <c r="AP15" s="138" t="n"/>
      <c r="AQ15" s="138" t="n"/>
      <c r="AR15" s="138" t="n"/>
      <c r="AS15" s="138" t="n"/>
      <c r="AT15" s="139"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41" t="n"/>
      <c r="BV15" s="142" t="n"/>
      <c r="BW15" s="141" t="n"/>
      <c r="CG15" s="142" t="n"/>
      <c r="DU15" s="142" t="n"/>
      <c r="DV15" s="2" t="n"/>
      <c r="DW15" s="2" t="n"/>
      <c r="DX15" s="2" t="n"/>
      <c r="DY15" s="2" t="n"/>
      <c r="DZ15" s="2" t="n"/>
      <c r="EA15" s="2" t="n"/>
      <c r="EB15" s="2" t="n"/>
      <c r="EC15" s="2" t="n"/>
    </row>
    <row r="16" ht="6.75" customHeight="1" s="118">
      <c r="A16" s="2" t="n"/>
      <c r="B16" s="2" t="n"/>
      <c r="C16" s="2" t="n"/>
      <c r="D16" s="2" t="n"/>
      <c r="E16" s="141" t="n"/>
      <c r="K16" s="142" t="n"/>
      <c r="L16" s="141" t="n"/>
      <c r="AT16" s="142" t="n"/>
      <c r="AU16" s="8" t="n"/>
      <c r="AV16" s="7" t="n"/>
      <c r="AW16" s="2" t="n"/>
      <c r="AX16" s="52" t="inlineStr">
        <is>
          <t>（30×40mm）</t>
        </is>
      </c>
      <c r="BH16" s="2" t="n"/>
      <c r="BI16" s="8" t="n"/>
      <c r="BJ16" s="7" t="n"/>
      <c r="BK16" s="2" t="n"/>
      <c r="BL16" s="2" t="n"/>
      <c r="BM16" s="2" t="n"/>
      <c r="BN16" s="2" t="n"/>
      <c r="BO16" s="2" t="n"/>
      <c r="BP16" s="141" t="n"/>
      <c r="BV16" s="142" t="n"/>
      <c r="BW16" s="141" t="n"/>
      <c r="CG16" s="142" t="n"/>
      <c r="DU16" s="142" t="n"/>
      <c r="DV16" s="2" t="n"/>
      <c r="DW16" s="2" t="n"/>
      <c r="DX16" s="2" t="n"/>
      <c r="DY16" s="2" t="n"/>
      <c r="DZ16" s="2" t="n"/>
      <c r="EA16" s="2" t="n"/>
      <c r="EB16" s="2" t="n"/>
      <c r="EC16" s="2" t="n"/>
    </row>
    <row r="17" ht="6.75" customHeight="1" s="118">
      <c r="A17" s="2" t="n"/>
      <c r="B17" s="2" t="n"/>
      <c r="C17" s="2" t="n"/>
      <c r="D17" s="2" t="n"/>
      <c r="E17" s="141" t="n"/>
      <c r="K17" s="142" t="n"/>
      <c r="L17" s="141" t="n"/>
      <c r="AT17" s="142" t="n"/>
      <c r="AU17" s="8" t="n"/>
      <c r="AV17" s="7" t="n"/>
      <c r="AW17" s="2" t="n"/>
      <c r="BH17" s="2" t="n"/>
      <c r="BI17" s="8" t="n"/>
      <c r="BJ17" s="7" t="n"/>
      <c r="BK17" s="2" t="n"/>
      <c r="BL17" s="2" t="n"/>
      <c r="BM17" s="2" t="n"/>
      <c r="BN17" s="2" t="n"/>
      <c r="BO17" s="2" t="n"/>
      <c r="BP17" s="141" t="n"/>
      <c r="BV17" s="142" t="n"/>
      <c r="BW17" s="147">
        <f>計算!$S$13</f>
        <v/>
      </c>
      <c r="CG17" s="142" t="n"/>
      <c r="CH17" s="148">
        <f>計算!$T$13</f>
        <v/>
      </c>
      <c r="DU17" s="142" t="n"/>
      <c r="DV17" s="2" t="n"/>
      <c r="DW17" s="2" t="n"/>
      <c r="DX17" s="2" t="n"/>
      <c r="DY17" s="2" t="n"/>
      <c r="DZ17" s="2" t="n"/>
      <c r="EA17" s="2" t="n"/>
      <c r="EB17" s="2" t="n"/>
      <c r="EC17" s="2" t="n"/>
    </row>
    <row r="18" ht="6.75" customHeight="1" s="118">
      <c r="A18" s="2" t="n"/>
      <c r="B18" s="2" t="n"/>
      <c r="C18" s="2" t="n"/>
      <c r="D18" s="2" t="n"/>
      <c r="E18" s="141" t="n"/>
      <c r="K18" s="142" t="n"/>
      <c r="L18" s="141" t="n"/>
      <c r="AT18" s="142"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41" t="n"/>
      <c r="BV18" s="142" t="n"/>
      <c r="BW18" s="141" t="n"/>
      <c r="CG18" s="142" t="n"/>
      <c r="DU18" s="142" t="n"/>
      <c r="DV18" s="2" t="n"/>
      <c r="DW18" s="2" t="n"/>
      <c r="DX18" s="2" t="n"/>
      <c r="DY18" s="2" t="n"/>
      <c r="DZ18" s="2" t="n"/>
      <c r="EA18" s="2" t="n"/>
      <c r="EB18" s="2" t="n"/>
      <c r="EC18" s="2" t="n"/>
    </row>
    <row r="19" ht="6.75" customHeight="1" s="118">
      <c r="A19" s="2" t="n"/>
      <c r="B19" s="2" t="n"/>
      <c r="C19" s="2" t="n"/>
      <c r="D19" s="2" t="n"/>
      <c r="E19" s="141" t="n"/>
      <c r="K19" s="142" t="n"/>
      <c r="L19" s="141" t="n"/>
      <c r="AT19" s="142"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41" t="n"/>
      <c r="BV19" s="142" t="n"/>
      <c r="BW19" s="141" t="n"/>
      <c r="CG19" s="142" t="n"/>
      <c r="DU19" s="142" t="n"/>
      <c r="DV19" s="2" t="n"/>
      <c r="DW19" s="2" t="n"/>
      <c r="DX19" s="2" t="n"/>
      <c r="DY19" s="2" t="n"/>
      <c r="DZ19" s="2" t="n"/>
      <c r="EA19" s="2" t="n"/>
      <c r="EB19" s="2" t="n"/>
      <c r="EC19" s="2" t="n"/>
    </row>
    <row r="20" ht="4.5" customHeight="1" s="118">
      <c r="A20" s="2" t="n"/>
      <c r="B20" s="2" t="n"/>
      <c r="C20" s="2" t="n"/>
      <c r="D20" s="2" t="n"/>
      <c r="E20" s="144" t="n"/>
      <c r="F20" s="145" t="n"/>
      <c r="G20" s="145" t="n"/>
      <c r="H20" s="145" t="n"/>
      <c r="I20" s="145" t="n"/>
      <c r="J20" s="145" t="n"/>
      <c r="K20" s="146" t="n"/>
      <c r="L20" s="144" t="n"/>
      <c r="M20" s="145" t="n"/>
      <c r="N20" s="145" t="n"/>
      <c r="O20" s="145" t="n"/>
      <c r="P20" s="145" t="n"/>
      <c r="Q20" s="145" t="n"/>
      <c r="R20" s="145" t="n"/>
      <c r="S20" s="145" t="n"/>
      <c r="T20" s="145" t="n"/>
      <c r="U20" s="145" t="n"/>
      <c r="V20" s="145" t="n"/>
      <c r="W20" s="145" t="n"/>
      <c r="X20" s="145" t="n"/>
      <c r="Y20" s="145" t="n"/>
      <c r="Z20" s="145" t="n"/>
      <c r="AA20" s="145" t="n"/>
      <c r="AB20" s="145" t="n"/>
      <c r="AC20" s="145" t="n"/>
      <c r="AD20" s="145" t="n"/>
      <c r="AE20" s="145" t="n"/>
      <c r="AF20" s="145" t="n"/>
      <c r="AG20" s="145" t="n"/>
      <c r="AH20" s="145" t="n"/>
      <c r="AI20" s="145" t="n"/>
      <c r="AJ20" s="145" t="n"/>
      <c r="AK20" s="145" t="n"/>
      <c r="AL20" s="145" t="n"/>
      <c r="AM20" s="145" t="n"/>
      <c r="AN20" s="145" t="n"/>
      <c r="AO20" s="145" t="n"/>
      <c r="AP20" s="145" t="n"/>
      <c r="AQ20" s="145" t="n"/>
      <c r="AR20" s="145" t="n"/>
      <c r="AS20" s="145" t="n"/>
      <c r="AT20" s="146"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41" t="n"/>
      <c r="BV20" s="142" t="n"/>
      <c r="BW20" s="141" t="n"/>
      <c r="CG20" s="142" t="n"/>
      <c r="DU20" s="142" t="n"/>
      <c r="DV20" s="2" t="n"/>
      <c r="DW20" s="2" t="n"/>
      <c r="DX20" s="2" t="n"/>
      <c r="DY20" s="2" t="n"/>
      <c r="DZ20" s="2" t="n"/>
      <c r="EA20" s="2" t="n"/>
      <c r="EB20" s="2" t="n"/>
      <c r="EC20" s="2" t="n"/>
    </row>
    <row r="21" ht="6.75" customHeight="1" s="118">
      <c r="A21" s="2" t="n"/>
      <c r="B21" s="2" t="n"/>
      <c r="C21" s="2" t="n"/>
      <c r="D21" s="2" t="n"/>
      <c r="E21" s="150" t="inlineStr">
        <is>
          <t>生年月日</t>
        </is>
      </c>
      <c r="F21" s="138" t="n"/>
      <c r="G21" s="138" t="n"/>
      <c r="H21" s="138" t="n"/>
      <c r="I21" s="138" t="n"/>
      <c r="J21" s="138" t="n"/>
      <c r="K21" s="139" t="n"/>
      <c r="L21" s="152" t="inlineStr">
        <is>
          <t>昭和 ・ 平成</t>
        </is>
      </c>
      <c r="M21" s="138" t="n"/>
      <c r="N21" s="138" t="n"/>
      <c r="O21" s="138" t="n"/>
      <c r="P21" s="138" t="n"/>
      <c r="Q21" s="138" t="n"/>
      <c r="R21" s="138" t="n"/>
      <c r="S21" s="138" t="n"/>
      <c r="T21" s="138" t="n"/>
      <c r="U21" s="138" t="n"/>
      <c r="V21" s="153">
        <f>計算!$D$13</f>
        <v/>
      </c>
      <c r="W21" s="138" t="n"/>
      <c r="X21" s="154" t="inlineStr">
        <is>
          <t>年</t>
        </is>
      </c>
      <c r="Y21" s="138" t="n"/>
      <c r="Z21" s="153">
        <f>計算!$E$13</f>
        <v/>
      </c>
      <c r="AA21" s="138" t="n"/>
      <c r="AB21" s="138" t="n"/>
      <c r="AC21" s="154" t="inlineStr">
        <is>
          <t>月</t>
        </is>
      </c>
      <c r="AD21" s="138" t="n"/>
      <c r="AE21" s="153">
        <f>計算!$F$13</f>
        <v/>
      </c>
      <c r="AF21" s="138" t="n"/>
      <c r="AG21" s="138" t="n"/>
      <c r="AH21" s="154" t="inlineStr">
        <is>
          <t>日　生 （満</t>
        </is>
      </c>
      <c r="AI21" s="138" t="n"/>
      <c r="AJ21" s="138" t="n"/>
      <c r="AK21" s="138" t="n"/>
      <c r="AL21" s="138" t="n"/>
      <c r="AM21" s="138" t="n"/>
      <c r="AN21" s="138" t="n"/>
      <c r="AO21" s="138" t="n"/>
      <c r="AP21" s="155">
        <f>計算!$G$13</f>
        <v/>
      </c>
      <c r="AQ21" s="138" t="n"/>
      <c r="AR21" s="156" t="inlineStr">
        <is>
          <t>歳）</t>
        </is>
      </c>
      <c r="AS21" s="138" t="n"/>
      <c r="AT21" s="139"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41" t="n"/>
      <c r="BV21" s="142" t="n"/>
      <c r="BW21" s="147">
        <f>計算!$U$13</f>
        <v/>
      </c>
      <c r="CG21" s="142" t="n"/>
      <c r="CH21" s="148">
        <f>計算!$V$13</f>
        <v/>
      </c>
      <c r="DU21" s="142" t="n"/>
      <c r="DV21" s="2" t="n"/>
      <c r="DW21" s="2" t="n"/>
      <c r="DX21" s="2" t="n"/>
      <c r="DY21" s="2" t="n"/>
      <c r="DZ21" s="2" t="n"/>
      <c r="EA21" s="2" t="n"/>
      <c r="EB21" s="2" t="n"/>
      <c r="EC21" s="2" t="n"/>
    </row>
    <row r="22" ht="6.75" customHeight="1" s="118">
      <c r="A22" s="2" t="n"/>
      <c r="B22" s="2" t="n"/>
      <c r="C22" s="2" t="n"/>
      <c r="D22" s="2" t="n"/>
      <c r="E22" s="141" t="n"/>
      <c r="K22" s="142" t="n"/>
      <c r="L22" s="141" t="n"/>
      <c r="AT22" s="142"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41" t="n"/>
      <c r="BV22" s="142" t="n"/>
      <c r="BW22" s="141" t="n"/>
      <c r="CG22" s="142" t="n"/>
      <c r="DU22" s="142" t="n"/>
      <c r="DV22" s="2" t="n"/>
      <c r="DW22" s="2" t="n"/>
      <c r="DX22" s="2" t="n"/>
      <c r="DY22" s="2" t="n"/>
      <c r="DZ22" s="2" t="n"/>
      <c r="EA22" s="2" t="n"/>
      <c r="EB22" s="2" t="n"/>
      <c r="EC22" s="2" t="n"/>
    </row>
    <row r="23" ht="6.75" customHeight="1" s="118">
      <c r="A23" s="2" t="n"/>
      <c r="B23" s="2" t="n"/>
      <c r="C23" s="2" t="n"/>
      <c r="D23" s="2" t="n"/>
      <c r="E23" s="141" t="n"/>
      <c r="K23" s="142" t="n"/>
      <c r="L23" s="141" t="n"/>
      <c r="AT23" s="142"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41" t="n"/>
      <c r="BV23" s="142" t="n"/>
      <c r="BW23" s="141" t="n"/>
      <c r="CG23" s="142" t="n"/>
      <c r="DU23" s="142" t="n"/>
      <c r="DV23" s="2" t="n"/>
      <c r="DW23" s="2" t="n"/>
      <c r="DX23" s="2" t="n"/>
      <c r="DY23" s="2" t="n"/>
      <c r="DZ23" s="2" t="n"/>
      <c r="EA23" s="2" t="n"/>
      <c r="EB23" s="2" t="n"/>
      <c r="EC23" s="2" t="n"/>
    </row>
    <row r="24" ht="3.75" customHeight="1" s="118">
      <c r="A24" s="2" t="n"/>
      <c r="B24" s="2" t="n"/>
      <c r="C24" s="2" t="n"/>
      <c r="D24" s="2" t="n"/>
      <c r="E24" s="144" t="n"/>
      <c r="F24" s="145" t="n"/>
      <c r="G24" s="145" t="n"/>
      <c r="H24" s="145" t="n"/>
      <c r="I24" s="145" t="n"/>
      <c r="J24" s="145" t="n"/>
      <c r="K24" s="146" t="n"/>
      <c r="L24" s="144" t="n"/>
      <c r="M24" s="145" t="n"/>
      <c r="N24" s="145" t="n"/>
      <c r="O24" s="145" t="n"/>
      <c r="P24" s="145" t="n"/>
      <c r="Q24" s="145" t="n"/>
      <c r="R24" s="145" t="n"/>
      <c r="S24" s="145" t="n"/>
      <c r="T24" s="145" t="n"/>
      <c r="U24" s="145" t="n"/>
      <c r="X24" s="145" t="n"/>
      <c r="Y24" s="145" t="n"/>
      <c r="AC24" s="145" t="n"/>
      <c r="AD24" s="145" t="n"/>
      <c r="AH24" s="145" t="n"/>
      <c r="AI24" s="145" t="n"/>
      <c r="AJ24" s="145" t="n"/>
      <c r="AK24" s="145" t="n"/>
      <c r="AL24" s="145" t="n"/>
      <c r="AM24" s="145" t="n"/>
      <c r="AN24" s="145" t="n"/>
      <c r="AO24" s="145" t="n"/>
      <c r="AP24" s="145" t="n"/>
      <c r="AQ24" s="145" t="n"/>
      <c r="AR24" s="145" t="n"/>
      <c r="AS24" s="145" t="n"/>
      <c r="AT24" s="146"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41" t="n"/>
      <c r="BV24" s="142" t="n"/>
      <c r="BW24" s="141" t="n"/>
      <c r="CG24" s="142" t="n"/>
      <c r="DU24" s="142" t="n"/>
      <c r="DV24" s="2" t="n"/>
      <c r="DW24" s="2" t="n"/>
      <c r="DX24" s="2" t="n"/>
      <c r="DY24" s="2" t="n"/>
      <c r="DZ24" s="2" t="n"/>
      <c r="EA24" s="2" t="n"/>
      <c r="EB24" s="2" t="n"/>
      <c r="EC24" s="2" t="n"/>
    </row>
    <row r="25" ht="6.75" customHeight="1" s="118">
      <c r="A25" s="2" t="n"/>
      <c r="B25" s="2" t="n"/>
      <c r="C25" s="2" t="n"/>
      <c r="D25" s="2" t="n"/>
      <c r="E25" s="157" t="inlineStr">
        <is>
          <t>ふ り が な</t>
        </is>
      </c>
      <c r="F25" s="138" t="n"/>
      <c r="G25" s="138" t="n"/>
      <c r="H25" s="138" t="n"/>
      <c r="I25" s="138" t="n"/>
      <c r="J25" s="138" t="n"/>
      <c r="K25" s="139" t="n"/>
      <c r="L25" s="158">
        <f>計算!$J$13</f>
        <v/>
      </c>
      <c r="M25" s="138" t="n"/>
      <c r="N25" s="138" t="n"/>
      <c r="O25" s="138" t="n"/>
      <c r="P25" s="138" t="n"/>
      <c r="Q25" s="138" t="n"/>
      <c r="R25" s="138" t="n"/>
      <c r="S25" s="138" t="n"/>
      <c r="T25" s="138" t="n"/>
      <c r="U25" s="138" t="n"/>
      <c r="V25" s="138" t="n"/>
      <c r="W25" s="138" t="n"/>
      <c r="X25" s="138" t="n"/>
      <c r="Y25" s="138" t="n"/>
      <c r="Z25" s="138" t="n"/>
      <c r="AA25" s="138" t="n"/>
      <c r="AB25" s="138" t="n"/>
      <c r="AC25" s="138" t="n"/>
      <c r="AD25" s="138" t="n"/>
      <c r="AE25" s="138" t="n"/>
      <c r="AF25" s="138" t="n"/>
      <c r="AG25" s="138" t="n"/>
      <c r="AH25" s="138" t="n"/>
      <c r="AI25" s="138" t="n"/>
      <c r="AJ25" s="138" t="n"/>
      <c r="AK25" s="138" t="n"/>
      <c r="AL25" s="138" t="n"/>
      <c r="AM25" s="138" t="n"/>
      <c r="AN25" s="138" t="n"/>
      <c r="AO25" s="138" t="n"/>
      <c r="AP25" s="138" t="n"/>
      <c r="AQ25" s="138" t="n"/>
      <c r="AR25" s="138" t="n"/>
      <c r="AS25" s="138" t="n"/>
      <c r="AT25" s="138" t="n"/>
      <c r="AU25" s="138" t="n"/>
      <c r="AV25" s="138" t="n"/>
      <c r="AW25" s="138" t="n"/>
      <c r="AX25" s="138" t="n"/>
      <c r="AY25" s="138" t="n"/>
      <c r="AZ25" s="138" t="n"/>
      <c r="BA25" s="138" t="n"/>
      <c r="BB25" s="138" t="n"/>
      <c r="BC25" s="138" t="n"/>
      <c r="BD25" s="138" t="n"/>
      <c r="BE25" s="138" t="n"/>
      <c r="BF25" s="138" t="n"/>
      <c r="BG25" s="138" t="n"/>
      <c r="BH25" s="138" t="n"/>
      <c r="BI25" s="139" t="n"/>
      <c r="BJ25" s="2" t="n"/>
      <c r="BK25" s="2" t="n"/>
      <c r="BL25" s="2" t="n"/>
      <c r="BM25" s="2" t="n"/>
      <c r="BN25" s="2" t="n"/>
      <c r="BO25" s="2" t="n"/>
      <c r="BP25" s="141" t="n"/>
      <c r="BV25" s="142" t="n"/>
      <c r="BW25" s="159">
        <f>計算!$W$13</f>
        <v/>
      </c>
      <c r="CG25" s="142" t="n"/>
      <c r="CH25" s="148">
        <f>計算!$X$13</f>
        <v/>
      </c>
      <c r="DU25" s="142" t="n"/>
      <c r="DV25" s="2" t="n"/>
      <c r="DW25" s="2" t="n"/>
      <c r="DX25" s="2" t="n"/>
      <c r="DY25" s="2" t="n"/>
      <c r="DZ25" s="2" t="n"/>
      <c r="EA25" s="2" t="n"/>
      <c r="EB25" s="2" t="n"/>
      <c r="EC25" s="2" t="n"/>
    </row>
    <row r="26" ht="6.75" customHeight="1" s="118">
      <c r="A26" s="2" t="n"/>
      <c r="B26" s="2" t="n"/>
      <c r="C26" s="2" t="n"/>
      <c r="D26" s="2" t="n"/>
      <c r="E26" s="141" t="n"/>
      <c r="K26" s="142" t="n"/>
      <c r="BI26" s="142" t="n"/>
      <c r="BJ26" s="2" t="n"/>
      <c r="BK26" s="2" t="n"/>
      <c r="BL26" s="2" t="n"/>
      <c r="BM26" s="2" t="n"/>
      <c r="BN26" s="2" t="n"/>
      <c r="BO26" s="2" t="n"/>
      <c r="BP26" s="141" t="n"/>
      <c r="BV26" s="142" t="n"/>
      <c r="BW26" s="141" t="n"/>
      <c r="CG26" s="142" t="n"/>
      <c r="DU26" s="142" t="n"/>
      <c r="DV26" s="2" t="n"/>
      <c r="DW26" s="2" t="n"/>
      <c r="DX26" s="2" t="n"/>
      <c r="DY26" s="2" t="n"/>
      <c r="DZ26" s="2" t="n"/>
      <c r="EA26" s="2" t="n"/>
      <c r="EB26" s="2" t="n"/>
      <c r="EC26" s="2" t="n"/>
    </row>
    <row r="27" ht="6.75" customHeight="1" s="118">
      <c r="A27" s="2" t="n"/>
      <c r="B27" s="2" t="n"/>
      <c r="C27" s="2" t="n"/>
      <c r="D27" s="2" t="n"/>
      <c r="E27" s="160" t="n"/>
      <c r="F27" s="161" t="n"/>
      <c r="G27" s="161" t="n"/>
      <c r="H27" s="161" t="n"/>
      <c r="I27" s="161" t="n"/>
      <c r="J27" s="161" t="n"/>
      <c r="K27" s="162" t="n"/>
      <c r="L27" s="161" t="n"/>
      <c r="M27" s="161" t="n"/>
      <c r="N27" s="161" t="n"/>
      <c r="O27" s="161" t="n"/>
      <c r="P27" s="161" t="n"/>
      <c r="Q27" s="161" t="n"/>
      <c r="R27" s="161" t="n"/>
      <c r="S27" s="161" t="n"/>
      <c r="T27" s="161" t="n"/>
      <c r="U27" s="161" t="n"/>
      <c r="V27" s="161" t="n"/>
      <c r="W27" s="161" t="n"/>
      <c r="X27" s="161" t="n"/>
      <c r="Y27" s="161" t="n"/>
      <c r="Z27" s="161" t="n"/>
      <c r="AA27" s="161" t="n"/>
      <c r="AB27" s="161" t="n"/>
      <c r="AC27" s="161" t="n"/>
      <c r="AD27" s="161" t="n"/>
      <c r="AE27" s="161" t="n"/>
      <c r="AF27" s="161" t="n"/>
      <c r="AG27" s="161" t="n"/>
      <c r="AH27" s="161" t="n"/>
      <c r="AI27" s="161" t="n"/>
      <c r="AJ27" s="161" t="n"/>
      <c r="AK27" s="161" t="n"/>
      <c r="AL27" s="161" t="n"/>
      <c r="AM27" s="161" t="n"/>
      <c r="AN27" s="161" t="n"/>
      <c r="AO27" s="161" t="n"/>
      <c r="AP27" s="161" t="n"/>
      <c r="AQ27" s="161" t="n"/>
      <c r="AR27" s="161" t="n"/>
      <c r="AS27" s="161" t="n"/>
      <c r="AT27" s="161" t="n"/>
      <c r="AU27" s="161" t="n"/>
      <c r="AV27" s="161" t="n"/>
      <c r="AW27" s="161" t="n"/>
      <c r="AX27" s="161" t="n"/>
      <c r="AY27" s="161" t="n"/>
      <c r="AZ27" s="161" t="n"/>
      <c r="BA27" s="161" t="n"/>
      <c r="BB27" s="161" t="n"/>
      <c r="BC27" s="161" t="n"/>
      <c r="BD27" s="161" t="n"/>
      <c r="BE27" s="161" t="n"/>
      <c r="BF27" s="161" t="n"/>
      <c r="BG27" s="161" t="n"/>
      <c r="BH27" s="161" t="n"/>
      <c r="BI27" s="162" t="n"/>
      <c r="BJ27" s="2" t="n"/>
      <c r="BK27" s="2" t="n"/>
      <c r="BL27" s="2" t="n"/>
      <c r="BM27" s="2" t="n"/>
      <c r="BN27" s="2" t="n"/>
      <c r="BO27" s="2" t="n"/>
      <c r="BP27" s="141" t="n"/>
      <c r="BV27" s="142" t="n"/>
      <c r="BW27" s="141" t="n"/>
      <c r="CG27" s="142" t="n"/>
      <c r="DU27" s="142" t="n"/>
      <c r="DV27" s="2" t="n"/>
      <c r="DW27" s="2" t="n"/>
      <c r="DX27" s="2" t="n"/>
      <c r="DY27" s="2" t="n"/>
      <c r="DZ27" s="2" t="n"/>
      <c r="EA27" s="2" t="n"/>
      <c r="EB27" s="2" t="n"/>
      <c r="EC27" s="2" t="n"/>
    </row>
    <row r="28" ht="6.75" customHeight="1" s="118">
      <c r="A28" s="2" t="n"/>
      <c r="B28" s="2" t="n"/>
      <c r="C28" s="2" t="n"/>
      <c r="D28" s="2" t="n"/>
      <c r="E28" s="163" t="inlineStr">
        <is>
          <t>現住所</t>
        </is>
      </c>
      <c r="F28" s="164" t="n"/>
      <c r="G28" s="164" t="n"/>
      <c r="H28" s="164" t="n"/>
      <c r="I28" s="164" t="n"/>
      <c r="J28" s="164" t="n"/>
      <c r="K28" s="165" t="n"/>
      <c r="L28" s="107" t="inlineStr">
        <is>
          <t>〒</t>
        </is>
      </c>
      <c r="M28" s="164" t="n"/>
      <c r="N28" s="164" t="n"/>
      <c r="O28" s="164" t="n"/>
      <c r="P28" s="166">
        <f>計算!$H$13</f>
        <v/>
      </c>
      <c r="Q28" s="164" t="n"/>
      <c r="R28" s="164" t="n"/>
      <c r="S28" s="164" t="n"/>
      <c r="T28" s="164" t="n"/>
      <c r="U28" s="164" t="n"/>
      <c r="V28" s="164" t="n"/>
      <c r="W28" s="164" t="n"/>
      <c r="X28" s="164" t="n"/>
      <c r="Y28" s="164" t="n"/>
      <c r="Z28" s="164" t="n"/>
      <c r="AA28" s="164" t="n"/>
      <c r="AB28" s="164" t="n"/>
      <c r="AC28" s="164" t="n"/>
      <c r="AD28" s="164" t="n"/>
      <c r="AE28" s="164" t="n"/>
      <c r="AF28" s="164" t="n"/>
      <c r="AG28" s="164" t="n"/>
      <c r="AH28" s="164" t="n"/>
      <c r="AI28" s="164" t="n"/>
      <c r="AJ28" s="164"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41" t="n"/>
      <c r="BV28" s="142" t="n"/>
      <c r="BW28" s="141" t="n"/>
      <c r="CG28" s="142" t="n"/>
      <c r="DU28" s="142" t="n"/>
      <c r="DV28" s="2" t="n"/>
      <c r="DW28" s="2" t="n"/>
      <c r="DX28" s="2" t="n"/>
      <c r="DY28" s="2" t="n"/>
      <c r="DZ28" s="2" t="n"/>
      <c r="EA28" s="2" t="n"/>
      <c r="EB28" s="2" t="n"/>
      <c r="EC28" s="2" t="n"/>
    </row>
    <row r="29" ht="4.5" customHeight="1" s="118">
      <c r="A29" s="2" t="n"/>
      <c r="B29" s="2" t="n"/>
      <c r="C29" s="2" t="n"/>
      <c r="D29" s="2" t="n"/>
      <c r="E29" s="141" t="n"/>
      <c r="K29" s="142" t="n"/>
      <c r="L29" s="141"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4" t="n"/>
      <c r="BQ29" s="145" t="n"/>
      <c r="BR29" s="145" t="n"/>
      <c r="BS29" s="145" t="n"/>
      <c r="BT29" s="145" t="n"/>
      <c r="BU29" s="145" t="n"/>
      <c r="BV29" s="146" t="n"/>
      <c r="BW29" s="144" t="n"/>
      <c r="BX29" s="145" t="n"/>
      <c r="BY29" s="145" t="n"/>
      <c r="BZ29" s="145" t="n"/>
      <c r="CA29" s="145" t="n"/>
      <c r="CB29" s="145" t="n"/>
      <c r="CC29" s="145" t="n"/>
      <c r="CD29" s="145" t="n"/>
      <c r="CE29" s="145" t="n"/>
      <c r="CF29" s="145" t="n"/>
      <c r="CG29" s="146" t="n"/>
      <c r="DU29" s="142" t="n"/>
      <c r="DV29" s="2" t="n"/>
      <c r="DW29" s="2" t="n"/>
      <c r="DX29" s="2" t="n"/>
      <c r="DY29" s="2" t="n"/>
      <c r="DZ29" s="2" t="n"/>
      <c r="EA29" s="2" t="n"/>
      <c r="EB29" s="2" t="n"/>
      <c r="EC29" s="2" t="n"/>
    </row>
    <row r="30" ht="6.75" customHeight="1" s="118">
      <c r="A30" s="2" t="n"/>
      <c r="B30" s="2" t="n"/>
      <c r="C30" s="2" t="n"/>
      <c r="D30" s="2" t="n"/>
      <c r="E30" s="141" t="n"/>
      <c r="K30" s="142" t="n"/>
      <c r="L30" s="141"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7" t="inlineStr">
        <is>
          <t>校内外の諸活動</t>
        </is>
      </c>
      <c r="BQ30" s="138" t="n"/>
      <c r="BR30" s="138" t="n"/>
      <c r="BS30" s="138" t="n"/>
      <c r="BT30" s="138" t="n"/>
      <c r="BU30" s="138" t="n"/>
      <c r="BV30" s="139" t="n"/>
      <c r="BW30" s="168">
        <f>計算!$Y$13</f>
        <v/>
      </c>
      <c r="BX30" s="138" t="n"/>
      <c r="BY30" s="138" t="n"/>
      <c r="BZ30" s="138" t="n"/>
      <c r="CA30" s="138" t="n"/>
      <c r="CB30" s="138" t="n"/>
      <c r="CC30" s="138" t="n"/>
      <c r="CD30" s="138" t="n"/>
      <c r="CE30" s="138" t="n"/>
      <c r="CF30" s="138" t="n"/>
      <c r="CG30" s="138" t="n"/>
      <c r="CH30" s="138" t="n"/>
      <c r="CI30" s="138" t="n"/>
      <c r="CJ30" s="138" t="n"/>
      <c r="CK30" s="138" t="n"/>
      <c r="CL30" s="138" t="n"/>
      <c r="CM30" s="138" t="n"/>
      <c r="CN30" s="138" t="n"/>
      <c r="CO30" s="138" t="n"/>
      <c r="CP30" s="138" t="n"/>
      <c r="CQ30" s="138" t="n"/>
      <c r="CR30" s="138" t="n"/>
      <c r="CS30" s="138" t="n"/>
      <c r="CT30" s="138" t="n"/>
      <c r="CU30" s="138" t="n"/>
      <c r="CV30" s="138" t="n"/>
      <c r="CW30" s="138" t="n"/>
      <c r="CX30" s="138" t="n"/>
      <c r="CY30" s="138" t="n"/>
      <c r="CZ30" s="138" t="n"/>
      <c r="DA30" s="138" t="n"/>
      <c r="DB30" s="138" t="n"/>
      <c r="DC30" s="138" t="n"/>
      <c r="DD30" s="138" t="n"/>
      <c r="DE30" s="138" t="n"/>
      <c r="DF30" s="138" t="n"/>
      <c r="DG30" s="138" t="n"/>
      <c r="DH30" s="138" t="n"/>
      <c r="DI30" s="138" t="n"/>
      <c r="DJ30" s="138" t="n"/>
      <c r="DK30" s="138" t="n"/>
      <c r="DL30" s="138" t="n"/>
      <c r="DM30" s="138" t="n"/>
      <c r="DN30" s="138" t="n"/>
      <c r="DO30" s="138" t="n"/>
      <c r="DP30" s="138" t="n"/>
      <c r="DQ30" s="138" t="n"/>
      <c r="DR30" s="138" t="n"/>
      <c r="DS30" s="138" t="n"/>
      <c r="DT30" s="138" t="n"/>
      <c r="DU30" s="139" t="n"/>
      <c r="DV30" s="7" t="n"/>
      <c r="DW30" s="2" t="n"/>
      <c r="DX30" s="2" t="n"/>
      <c r="DY30" s="2" t="n"/>
      <c r="DZ30" s="2" t="n"/>
      <c r="EA30" s="2" t="n"/>
      <c r="EB30" s="2" t="n"/>
      <c r="EC30" s="2" t="n"/>
    </row>
    <row r="31" ht="6.75" customHeight="1" s="118">
      <c r="A31" s="2" t="n"/>
      <c r="B31" s="2" t="n"/>
      <c r="C31" s="2" t="n"/>
      <c r="D31" s="2" t="n"/>
      <c r="E31" s="141" t="n"/>
      <c r="K31" s="142" t="n"/>
      <c r="L31" s="169">
        <f>計算!$I$13</f>
        <v/>
      </c>
      <c r="BI31" s="142" t="n"/>
      <c r="BJ31" s="2" t="n"/>
      <c r="BK31" s="2" t="n"/>
      <c r="BL31" s="2" t="n"/>
      <c r="BM31" s="2" t="n"/>
      <c r="BN31" s="2" t="n"/>
      <c r="BO31" s="2" t="n"/>
      <c r="BP31" s="141" t="n"/>
      <c r="BV31" s="142" t="n"/>
      <c r="DU31" s="142" t="n"/>
      <c r="DV31" s="7" t="n"/>
      <c r="DW31" s="2" t="n"/>
      <c r="DX31" s="2" t="n"/>
      <c r="DY31" s="2" t="n"/>
      <c r="DZ31" s="2" t="n"/>
      <c r="EA31" s="2" t="n"/>
      <c r="EB31" s="2" t="n"/>
      <c r="EC31" s="2" t="n"/>
    </row>
    <row r="32" ht="6.75" customHeight="1" s="118">
      <c r="A32" s="2" t="n"/>
      <c r="B32" s="2" t="n"/>
      <c r="C32" s="2" t="n"/>
      <c r="D32" s="2" t="n"/>
      <c r="E32" s="141" t="n"/>
      <c r="K32" s="142" t="n"/>
      <c r="L32" s="141" t="n"/>
      <c r="BI32" s="142" t="n"/>
      <c r="BJ32" s="2" t="n"/>
      <c r="BK32" s="2" t="n"/>
      <c r="BL32" s="2" t="n"/>
      <c r="BM32" s="2" t="n"/>
      <c r="BN32" s="2" t="n"/>
      <c r="BO32" s="2" t="n"/>
      <c r="BP32" s="141" t="n"/>
      <c r="BV32" s="142" t="n"/>
      <c r="DU32" s="142" t="n"/>
      <c r="DV32" s="7" t="n"/>
      <c r="DW32" s="2" t="n"/>
      <c r="DX32" s="2" t="n"/>
      <c r="DY32" s="2" t="n"/>
      <c r="DZ32" s="2" t="n"/>
      <c r="EA32" s="2" t="n"/>
      <c r="EB32" s="2" t="n"/>
      <c r="EC32" s="2" t="n"/>
    </row>
    <row r="33" ht="6.75" customHeight="1" s="118">
      <c r="A33" s="2" t="n"/>
      <c r="B33" s="2" t="n"/>
      <c r="C33" s="2" t="n"/>
      <c r="D33" s="2" t="n"/>
      <c r="E33" s="144" t="n"/>
      <c r="F33" s="145" t="n"/>
      <c r="G33" s="145" t="n"/>
      <c r="H33" s="145" t="n"/>
      <c r="I33" s="145" t="n"/>
      <c r="J33" s="145" t="n"/>
      <c r="K33" s="146" t="n"/>
      <c r="L33" s="144" t="n"/>
      <c r="M33" s="145" t="n"/>
      <c r="N33" s="145" t="n"/>
      <c r="O33" s="145" t="n"/>
      <c r="P33" s="145" t="n"/>
      <c r="Q33" s="145" t="n"/>
      <c r="R33" s="145" t="n"/>
      <c r="S33" s="145" t="n"/>
      <c r="T33" s="145" t="n"/>
      <c r="U33" s="145" t="n"/>
      <c r="V33" s="145" t="n"/>
      <c r="W33" s="145" t="n"/>
      <c r="X33" s="145" t="n"/>
      <c r="Y33" s="145" t="n"/>
      <c r="Z33" s="145" t="n"/>
      <c r="AA33" s="145" t="n"/>
      <c r="AB33" s="145" t="n"/>
      <c r="AC33" s="145" t="n"/>
      <c r="AD33" s="145" t="n"/>
      <c r="AE33" s="145" t="n"/>
      <c r="AF33" s="145" t="n"/>
      <c r="AG33" s="145" t="n"/>
      <c r="AH33" s="145" t="n"/>
      <c r="AI33" s="145" t="n"/>
      <c r="AJ33" s="145" t="n"/>
      <c r="AK33" s="145" t="n"/>
      <c r="AL33" s="145" t="n"/>
      <c r="AM33" s="145" t="n"/>
      <c r="AN33" s="145" t="n"/>
      <c r="AO33" s="145" t="n"/>
      <c r="AP33" s="145" t="n"/>
      <c r="AQ33" s="145" t="n"/>
      <c r="AR33" s="145" t="n"/>
      <c r="AS33" s="145" t="n"/>
      <c r="AT33" s="145" t="n"/>
      <c r="AU33" s="145" t="n"/>
      <c r="AV33" s="145" t="n"/>
      <c r="AW33" s="145" t="n"/>
      <c r="AX33" s="145" t="n"/>
      <c r="AY33" s="145" t="n"/>
      <c r="AZ33" s="145" t="n"/>
      <c r="BA33" s="145" t="n"/>
      <c r="BB33" s="145" t="n"/>
      <c r="BC33" s="145" t="n"/>
      <c r="BD33" s="145" t="n"/>
      <c r="BE33" s="145" t="n"/>
      <c r="BF33" s="145" t="n"/>
      <c r="BG33" s="145" t="n"/>
      <c r="BH33" s="145" t="n"/>
      <c r="BI33" s="146" t="n"/>
      <c r="BJ33" s="2" t="n"/>
      <c r="BK33" s="2" t="n"/>
      <c r="BL33" s="2" t="n"/>
      <c r="BM33" s="2" t="n"/>
      <c r="BN33" s="2" t="n"/>
      <c r="BO33" s="2" t="n"/>
      <c r="BP33" s="141" t="n"/>
      <c r="BV33" s="142" t="n"/>
      <c r="DU33" s="142" t="n"/>
      <c r="DV33" s="7" t="n"/>
      <c r="DW33" s="2" t="n"/>
      <c r="DX33" s="2" t="n"/>
      <c r="DY33" s="2" t="n"/>
      <c r="DZ33" s="2" t="n"/>
      <c r="EA33" s="2" t="n"/>
      <c r="EB33" s="2" t="n"/>
      <c r="EC33" s="2" t="n"/>
    </row>
    <row r="34" ht="6.75" customHeight="1" s="118">
      <c r="A34" s="2" t="n"/>
      <c r="B34" s="2" t="n"/>
      <c r="C34" s="2" t="n"/>
      <c r="D34" s="2" t="n"/>
      <c r="E34" s="157" t="inlineStr">
        <is>
          <t>ふ り が な</t>
        </is>
      </c>
      <c r="F34" s="138" t="n"/>
      <c r="G34" s="138" t="n"/>
      <c r="H34" s="138" t="n"/>
      <c r="I34" s="138" t="n"/>
      <c r="J34" s="138" t="n"/>
      <c r="K34" s="139" t="n"/>
      <c r="L34" s="158">
        <f>計算!$M$13</f>
        <v/>
      </c>
      <c r="M34" s="138" t="n"/>
      <c r="N34" s="138" t="n"/>
      <c r="O34" s="138" t="n"/>
      <c r="P34" s="138" t="n"/>
      <c r="Q34" s="138" t="n"/>
      <c r="R34" s="138" t="n"/>
      <c r="S34" s="138" t="n"/>
      <c r="T34" s="138" t="n"/>
      <c r="U34" s="138" t="n"/>
      <c r="V34" s="138" t="n"/>
      <c r="W34" s="138" t="n"/>
      <c r="X34" s="138" t="n"/>
      <c r="Y34" s="138" t="n"/>
      <c r="Z34" s="138" t="n"/>
      <c r="AA34" s="138" t="n"/>
      <c r="AB34" s="138" t="n"/>
      <c r="AC34" s="138" t="n"/>
      <c r="AD34" s="138" t="n"/>
      <c r="AE34" s="138" t="n"/>
      <c r="AF34" s="138" t="n"/>
      <c r="AG34" s="138" t="n"/>
      <c r="AH34" s="138" t="n"/>
      <c r="AI34" s="138" t="n"/>
      <c r="AJ34" s="138" t="n"/>
      <c r="AK34" s="138" t="n"/>
      <c r="AL34" s="138" t="n"/>
      <c r="AM34" s="138" t="n"/>
      <c r="AN34" s="138" t="n"/>
      <c r="AO34" s="138" t="n"/>
      <c r="AP34" s="138" t="n"/>
      <c r="AQ34" s="138" t="n"/>
      <c r="AR34" s="138" t="n"/>
      <c r="AS34" s="138" t="n"/>
      <c r="AT34" s="138" t="n"/>
      <c r="AU34" s="138" t="n"/>
      <c r="AV34" s="138" t="n"/>
      <c r="AW34" s="138" t="n"/>
      <c r="AX34" s="138" t="n"/>
      <c r="AY34" s="138" t="n"/>
      <c r="AZ34" s="138" t="n"/>
      <c r="BA34" s="138" t="n"/>
      <c r="BB34" s="138" t="n"/>
      <c r="BC34" s="138" t="n"/>
      <c r="BD34" s="138" t="n"/>
      <c r="BE34" s="138" t="n"/>
      <c r="BF34" s="138" t="n"/>
      <c r="BG34" s="138" t="n"/>
      <c r="BH34" s="138" t="n"/>
      <c r="BI34" s="139" t="n"/>
      <c r="BJ34" s="2" t="n"/>
      <c r="BK34" s="2" t="n"/>
      <c r="BL34" s="2" t="n"/>
      <c r="BM34" s="2" t="n"/>
      <c r="BN34" s="2" t="n"/>
      <c r="BO34" s="2" t="n"/>
      <c r="BP34" s="141" t="n"/>
      <c r="BV34" s="142" t="n"/>
      <c r="DU34" s="142" t="n"/>
      <c r="DV34" s="7" t="n"/>
      <c r="DW34" s="2" t="n"/>
      <c r="DX34" s="2" t="n"/>
      <c r="DY34" s="2" t="n"/>
      <c r="DZ34" s="2" t="n"/>
      <c r="EA34" s="2" t="n"/>
      <c r="EB34" s="2" t="n"/>
      <c r="EC34" s="2" t="n"/>
    </row>
    <row r="35" ht="6.75" customHeight="1" s="118">
      <c r="A35" s="2" t="n"/>
      <c r="B35" s="2" t="n"/>
      <c r="C35" s="2" t="n"/>
      <c r="D35" s="2" t="n"/>
      <c r="E35" s="141" t="n"/>
      <c r="K35" s="142" t="n"/>
      <c r="BI35" s="142" t="n"/>
      <c r="BJ35" s="2" t="n"/>
      <c r="BK35" s="2" t="n"/>
      <c r="BL35" s="2" t="n"/>
      <c r="BM35" s="2" t="n"/>
      <c r="BN35" s="2" t="n"/>
      <c r="BO35" s="2" t="n"/>
      <c r="BP35" s="141" t="n"/>
      <c r="BV35" s="142" t="n"/>
      <c r="DU35" s="142" t="n"/>
      <c r="DV35" s="7" t="n"/>
      <c r="DW35" s="2" t="n"/>
      <c r="DX35" s="2" t="n"/>
      <c r="DY35" s="2" t="n"/>
      <c r="DZ35" s="2" t="n"/>
      <c r="EA35" s="2" t="n"/>
      <c r="EB35" s="2" t="n"/>
      <c r="EC35" s="2" t="n"/>
    </row>
    <row r="36" ht="6.75" customHeight="1" s="118">
      <c r="A36" s="2" t="n"/>
      <c r="B36" s="2" t="n"/>
      <c r="C36" s="2" t="n"/>
      <c r="D36" s="2" t="n"/>
      <c r="E36" s="160" t="n"/>
      <c r="F36" s="161" t="n"/>
      <c r="G36" s="161" t="n"/>
      <c r="H36" s="161" t="n"/>
      <c r="I36" s="161" t="n"/>
      <c r="J36" s="161" t="n"/>
      <c r="K36" s="162" t="n"/>
      <c r="L36" s="161" t="n"/>
      <c r="M36" s="161" t="n"/>
      <c r="N36" s="161" t="n"/>
      <c r="O36" s="161" t="n"/>
      <c r="P36" s="161" t="n"/>
      <c r="Q36" s="161" t="n"/>
      <c r="R36" s="161" t="n"/>
      <c r="S36" s="161" t="n"/>
      <c r="T36" s="161" t="n"/>
      <c r="U36" s="161" t="n"/>
      <c r="V36" s="161" t="n"/>
      <c r="W36" s="161" t="n"/>
      <c r="X36" s="161" t="n"/>
      <c r="Y36" s="161" t="n"/>
      <c r="Z36" s="161" t="n"/>
      <c r="AA36" s="161" t="n"/>
      <c r="AB36" s="161" t="n"/>
      <c r="AC36" s="161" t="n"/>
      <c r="AD36" s="161" t="n"/>
      <c r="AE36" s="161" t="n"/>
      <c r="AF36" s="161" t="n"/>
      <c r="AG36" s="161" t="n"/>
      <c r="AH36" s="161" t="n"/>
      <c r="AI36" s="161" t="n"/>
      <c r="AJ36" s="161" t="n"/>
      <c r="AK36" s="161" t="n"/>
      <c r="AL36" s="161" t="n"/>
      <c r="AM36" s="161" t="n"/>
      <c r="AN36" s="161" t="n"/>
      <c r="AO36" s="161" t="n"/>
      <c r="AP36" s="161" t="n"/>
      <c r="AQ36" s="161" t="n"/>
      <c r="AR36" s="161" t="n"/>
      <c r="AS36" s="161" t="n"/>
      <c r="AT36" s="161" t="n"/>
      <c r="AU36" s="161" t="n"/>
      <c r="AV36" s="161" t="n"/>
      <c r="AW36" s="161" t="n"/>
      <c r="AX36" s="161" t="n"/>
      <c r="AY36" s="161" t="n"/>
      <c r="AZ36" s="161" t="n"/>
      <c r="BA36" s="161" t="n"/>
      <c r="BB36" s="161" t="n"/>
      <c r="BC36" s="161" t="n"/>
      <c r="BD36" s="161" t="n"/>
      <c r="BE36" s="161" t="n"/>
      <c r="BF36" s="161" t="n"/>
      <c r="BG36" s="161" t="n"/>
      <c r="BH36" s="161" t="n"/>
      <c r="BI36" s="162" t="n"/>
      <c r="BJ36" s="2" t="n"/>
      <c r="BK36" s="2" t="n"/>
      <c r="BL36" s="2" t="n"/>
      <c r="BM36" s="2" t="n"/>
      <c r="BN36" s="2" t="n"/>
      <c r="BO36" s="2" t="n"/>
      <c r="BP36" s="141" t="n"/>
      <c r="BV36" s="142" t="n"/>
      <c r="DU36" s="142" t="n"/>
      <c r="DV36" s="7" t="n"/>
      <c r="DW36" s="2" t="n"/>
      <c r="DX36" s="2" t="n"/>
      <c r="DY36" s="2" t="n"/>
      <c r="DZ36" s="2" t="n"/>
      <c r="EA36" s="2" t="n"/>
      <c r="EB36" s="2" t="n"/>
      <c r="EC36" s="2" t="n"/>
    </row>
    <row r="37" ht="6.75" customHeight="1" s="118">
      <c r="A37" s="2" t="n"/>
      <c r="B37" s="2" t="n"/>
      <c r="C37" s="2" t="n"/>
      <c r="D37" s="2" t="n"/>
      <c r="E37" s="163" t="inlineStr">
        <is>
          <t>連絡先</t>
        </is>
      </c>
      <c r="F37" s="164" t="n"/>
      <c r="G37" s="164" t="n"/>
      <c r="H37" s="164" t="n"/>
      <c r="I37" s="164" t="n"/>
      <c r="J37" s="164" t="n"/>
      <c r="K37" s="165" t="n"/>
      <c r="L37" s="107" t="inlineStr">
        <is>
          <t>〒</t>
        </is>
      </c>
      <c r="M37" s="164" t="n"/>
      <c r="N37" s="164" t="n"/>
      <c r="O37" s="164" t="n"/>
      <c r="P37" s="170">
        <f>計算!$K$13</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41" t="n"/>
      <c r="BV37" s="142" t="n"/>
      <c r="DU37" s="142" t="n"/>
      <c r="DV37" s="7" t="n"/>
      <c r="DW37" s="2" t="n"/>
      <c r="DX37" s="2" t="n"/>
      <c r="DY37" s="2" t="n"/>
      <c r="DZ37" s="2" t="n"/>
      <c r="EA37" s="2" t="n"/>
      <c r="EB37" s="2" t="n"/>
      <c r="EC37" s="2" t="n"/>
    </row>
    <row r="38" ht="6.75" customHeight="1" s="118">
      <c r="A38" s="2" t="n"/>
      <c r="B38" s="2" t="n"/>
      <c r="C38" s="2" t="n"/>
      <c r="D38" s="2" t="n"/>
      <c r="E38" s="141" t="n"/>
      <c r="K38" s="142" t="n"/>
      <c r="L38" s="141"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41" t="n"/>
      <c r="BV38" s="142" t="n"/>
      <c r="DU38" s="142" t="n"/>
      <c r="DV38" s="7" t="n"/>
      <c r="DW38" s="2" t="n"/>
      <c r="DX38" s="2" t="n"/>
      <c r="DY38" s="2" t="n"/>
      <c r="DZ38" s="2" t="n"/>
      <c r="EA38" s="2" t="n"/>
      <c r="EB38" s="2" t="n"/>
      <c r="EC38" s="2" t="n"/>
    </row>
    <row r="39" ht="6.75" customHeight="1" s="118">
      <c r="A39" s="2" t="n"/>
      <c r="B39" s="2" t="n"/>
      <c r="C39" s="2" t="n"/>
      <c r="D39" s="2" t="n"/>
      <c r="E39" s="141" t="n"/>
      <c r="K39" s="142" t="n"/>
      <c r="L39" s="141"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41" t="n"/>
      <c r="BV39" s="142" t="n"/>
      <c r="DU39" s="142" t="n"/>
      <c r="DV39" s="7" t="n"/>
      <c r="DW39" s="2" t="n"/>
      <c r="DX39" s="2" t="n"/>
      <c r="DY39" s="2" t="n"/>
      <c r="DZ39" s="2" t="n"/>
      <c r="EA39" s="2" t="n"/>
      <c r="EB39" s="2" t="n"/>
      <c r="EC39" s="2" t="n"/>
    </row>
    <row r="40" ht="6.75" customHeight="1" s="118">
      <c r="A40" s="2" t="n"/>
      <c r="B40" s="2" t="n"/>
      <c r="C40" s="2" t="n"/>
      <c r="D40" s="2" t="n"/>
      <c r="E40" s="141" t="n"/>
      <c r="K40" s="142" t="n"/>
      <c r="L40" s="171">
        <f>計算!$L$13</f>
        <v/>
      </c>
      <c r="BI40" s="142" t="n"/>
      <c r="BJ40" s="2" t="n"/>
      <c r="BK40" s="2" t="n"/>
      <c r="BL40" s="2" t="n"/>
      <c r="BM40" s="2" t="n"/>
      <c r="BN40" s="2" t="n"/>
      <c r="BO40" s="2" t="n"/>
      <c r="BP40" s="141" t="n"/>
      <c r="BV40" s="142" t="n"/>
      <c r="DU40" s="142" t="n"/>
      <c r="DV40" s="7" t="n"/>
      <c r="DW40" s="2" t="n"/>
      <c r="DX40" s="2" t="n"/>
      <c r="DY40" s="2" t="n"/>
      <c r="DZ40" s="2" t="n"/>
      <c r="EA40" s="2" t="n"/>
      <c r="EB40" s="2" t="n"/>
      <c r="EC40" s="2" t="n"/>
    </row>
    <row r="41" ht="6.75" customHeight="1" s="118">
      <c r="A41" s="2" t="n"/>
      <c r="B41" s="2" t="n"/>
      <c r="C41" s="2" t="n"/>
      <c r="D41" s="2" t="n"/>
      <c r="E41" s="144" t="n"/>
      <c r="F41" s="145" t="n"/>
      <c r="G41" s="145" t="n"/>
      <c r="H41" s="145" t="n"/>
      <c r="I41" s="145" t="n"/>
      <c r="J41" s="145" t="n"/>
      <c r="K41" s="146" t="n"/>
      <c r="L41" s="145" t="n"/>
      <c r="M41" s="145" t="n"/>
      <c r="N41" s="145" t="n"/>
      <c r="O41" s="145" t="n"/>
      <c r="P41" s="145" t="n"/>
      <c r="Q41" s="145" t="n"/>
      <c r="R41" s="145" t="n"/>
      <c r="S41" s="145" t="n"/>
      <c r="T41" s="145" t="n"/>
      <c r="U41" s="145" t="n"/>
      <c r="V41" s="145" t="n"/>
      <c r="W41" s="145" t="n"/>
      <c r="X41" s="145" t="n"/>
      <c r="Y41" s="145" t="n"/>
      <c r="Z41" s="145" t="n"/>
      <c r="AA41" s="145" t="n"/>
      <c r="AB41" s="145" t="n"/>
      <c r="AC41" s="145" t="n"/>
      <c r="AD41" s="145" t="n"/>
      <c r="AE41" s="145" t="n"/>
      <c r="AF41" s="145" t="n"/>
      <c r="AG41" s="145" t="n"/>
      <c r="AH41" s="145" t="n"/>
      <c r="AI41" s="145" t="n"/>
      <c r="AJ41" s="145" t="n"/>
      <c r="AK41" s="145" t="n"/>
      <c r="AL41" s="145" t="n"/>
      <c r="AM41" s="145" t="n"/>
      <c r="AN41" s="145" t="n"/>
      <c r="AO41" s="145" t="n"/>
      <c r="AP41" s="145" t="n"/>
      <c r="AQ41" s="145" t="n"/>
      <c r="AR41" s="145" t="n"/>
      <c r="AS41" s="145" t="n"/>
      <c r="AT41" s="145" t="n"/>
      <c r="AU41" s="145" t="n"/>
      <c r="AV41" s="145" t="n"/>
      <c r="AW41" s="145" t="n"/>
      <c r="AX41" s="145" t="n"/>
      <c r="AY41" s="145" t="n"/>
      <c r="AZ41" s="145" t="n"/>
      <c r="BA41" s="145" t="n"/>
      <c r="BB41" s="145" t="n"/>
      <c r="BC41" s="145" t="n"/>
      <c r="BD41" s="145" t="n"/>
      <c r="BE41" s="145" t="n"/>
      <c r="BF41" s="145" t="n"/>
      <c r="BG41" s="145" t="n"/>
      <c r="BH41" s="145" t="n"/>
      <c r="BI41" s="146" t="n"/>
      <c r="BJ41" s="2" t="n"/>
      <c r="BK41" s="2" t="n"/>
      <c r="BL41" s="2" t="n"/>
      <c r="BM41" s="2" t="n"/>
      <c r="BN41" s="2" t="n"/>
      <c r="BO41" s="2" t="n"/>
      <c r="BP41" s="141" t="n"/>
      <c r="BV41" s="142" t="n"/>
      <c r="DU41" s="142"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41" t="n"/>
      <c r="BV42" s="142" t="n"/>
      <c r="DU42" s="142"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41" t="n"/>
      <c r="BV43" s="142" t="n"/>
      <c r="DU43" s="142"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41" t="n"/>
      <c r="BV44" s="142" t="n"/>
      <c r="DU44" s="142"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41" t="n"/>
      <c r="BV45" s="142" t="n"/>
      <c r="DU45" s="142"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41" t="n"/>
      <c r="BV46" s="142" t="n"/>
      <c r="DU46" s="142"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2" t="n"/>
      <c r="BQ47" s="138" t="n"/>
      <c r="BR47" s="173" t="n"/>
      <c r="BS47" s="138" t="n"/>
      <c r="BT47" s="138" t="n"/>
      <c r="BU47" s="28" t="n"/>
      <c r="BV47" s="29" t="n"/>
      <c r="BW47" s="174">
        <f>計算!$Z$13</f>
        <v/>
      </c>
      <c r="BX47" s="138" t="n"/>
      <c r="BY47" s="138" t="n"/>
      <c r="BZ47" s="138" t="n"/>
      <c r="CA47" s="138" t="n"/>
      <c r="CB47" s="138" t="n"/>
      <c r="CC47" s="138" t="n"/>
      <c r="CD47" s="138" t="n"/>
      <c r="CE47" s="138" t="n"/>
      <c r="CF47" s="138" t="n"/>
      <c r="CG47" s="138" t="n"/>
      <c r="CH47" s="138" t="n"/>
      <c r="CI47" s="138" t="n"/>
      <c r="CJ47" s="138" t="n"/>
      <c r="CK47" s="138" t="n"/>
      <c r="CL47" s="138" t="n"/>
      <c r="CM47" s="138" t="n"/>
      <c r="CN47" s="138" t="n"/>
      <c r="CO47" s="138" t="n"/>
      <c r="CP47" s="138" t="n"/>
      <c r="CQ47" s="138" t="n"/>
      <c r="CR47" s="138" t="n"/>
      <c r="CS47" s="138" t="n"/>
      <c r="CT47" s="138" t="n"/>
      <c r="CU47" s="138" t="n"/>
      <c r="CV47" s="138" t="n"/>
      <c r="CW47" s="138" t="n"/>
      <c r="CX47" s="138" t="n"/>
      <c r="CY47" s="138" t="n"/>
      <c r="CZ47" s="138" t="n"/>
      <c r="DA47" s="138" t="n"/>
      <c r="DB47" s="138" t="n"/>
      <c r="DC47" s="138" t="n"/>
      <c r="DD47" s="138" t="n"/>
      <c r="DE47" s="138" t="n"/>
      <c r="DF47" s="138" t="n"/>
      <c r="DG47" s="138" t="n"/>
      <c r="DH47" s="138" t="n"/>
      <c r="DI47" s="138" t="n"/>
      <c r="DJ47" s="138" t="n"/>
      <c r="DK47" s="138" t="n"/>
      <c r="DL47" s="138" t="n"/>
      <c r="DM47" s="138" t="n"/>
      <c r="DN47" s="138" t="n"/>
      <c r="DO47" s="138" t="n"/>
      <c r="DP47" s="138" t="n"/>
      <c r="DQ47" s="138" t="n"/>
      <c r="DR47" s="138" t="n"/>
      <c r="DS47" s="138" t="n"/>
      <c r="DT47" s="138" t="n"/>
      <c r="DU47" s="139"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41" t="n"/>
      <c r="BU48" s="31" t="n"/>
      <c r="BV48" s="32" t="n"/>
      <c r="DU48" s="142"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41" t="n"/>
      <c r="BU49" s="72" t="n"/>
      <c r="BV49" s="142" t="n"/>
      <c r="DU49" s="142"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41" t="n"/>
      <c r="BV50" s="142" t="n"/>
      <c r="DU50" s="142"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41" t="n"/>
      <c r="BV51" s="142" t="n"/>
      <c r="DU51" s="142"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41" t="n"/>
      <c r="BV52" s="142" t="n"/>
      <c r="DU52" s="142" t="n"/>
      <c r="DV52" s="7" t="n"/>
      <c r="DW52" s="2" t="n"/>
      <c r="DX52" s="2" t="n"/>
      <c r="DY52" s="2" t="n"/>
      <c r="DZ52" s="2" t="n"/>
      <c r="EA52" s="2" t="n"/>
      <c r="EB52" s="2" t="n"/>
      <c r="EC52" s="2" t="n"/>
    </row>
    <row r="53" ht="6.75" customHeight="1" s="118">
      <c r="A53" s="2" t="n"/>
      <c r="B53" s="2" t="n"/>
      <c r="C53" s="2" t="n"/>
      <c r="D53" s="2" t="n"/>
      <c r="E53" s="175" t="inlineStr">
        <is>
          <t>在籍校</t>
        </is>
      </c>
      <c r="F53" s="138" t="n"/>
      <c r="G53" s="138" t="n"/>
      <c r="H53" s="138" t="n"/>
      <c r="I53" s="138" t="n"/>
      <c r="J53" s="138" t="n"/>
      <c r="K53" s="139"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8" t="n"/>
      <c r="AY53" s="138" t="n"/>
      <c r="AZ53" s="138" t="n"/>
      <c r="BA53" s="138" t="n"/>
      <c r="BB53" s="138" t="n"/>
      <c r="BC53" s="138" t="n"/>
      <c r="BD53" s="138" t="n"/>
      <c r="BE53" s="138" t="n"/>
      <c r="BF53" s="138" t="n"/>
      <c r="BG53" s="138" t="n"/>
      <c r="BH53" s="138" t="n"/>
      <c r="BI53" s="139" t="n"/>
      <c r="BJ53" s="2" t="n"/>
      <c r="BK53" s="2" t="n"/>
      <c r="BL53" s="2" t="n"/>
      <c r="BM53" s="2" t="n"/>
      <c r="BN53" s="2" t="n"/>
      <c r="BO53" s="2" t="n"/>
      <c r="BP53" s="141" t="n"/>
      <c r="BV53" s="142" t="n"/>
      <c r="DU53" s="142" t="n"/>
      <c r="DV53" s="2" t="n"/>
      <c r="DW53" s="2" t="n"/>
      <c r="DX53" s="2" t="n"/>
      <c r="DY53" s="2" t="n"/>
      <c r="DZ53" s="2" t="n"/>
      <c r="EA53" s="2" t="n"/>
      <c r="EB53" s="2" t="n"/>
      <c r="EC53" s="2" t="n"/>
    </row>
    <row r="54" ht="6.75" customHeight="1" s="118">
      <c r="A54" s="2" t="n"/>
      <c r="B54" s="2" t="n"/>
      <c r="C54" s="2" t="n"/>
      <c r="D54" s="2" t="n"/>
      <c r="E54" s="141" t="n"/>
      <c r="K54" s="142" t="n"/>
      <c r="L54" s="36" t="n"/>
      <c r="M54" s="19" t="n"/>
      <c r="N54" s="19" t="n"/>
      <c r="O54" s="19" t="n"/>
      <c r="P54" s="19" t="n"/>
      <c r="Q54" s="19" t="n"/>
      <c r="R54" s="19" t="n"/>
      <c r="S54" s="19" t="n"/>
      <c r="T54" s="19" t="n"/>
      <c r="U54" s="19" t="n"/>
      <c r="V54" s="19" t="n"/>
      <c r="W54" s="19" t="n"/>
      <c r="X54" s="37" t="n"/>
      <c r="Y54" s="176">
        <f>計算!$N$13</f>
        <v/>
      </c>
      <c r="BI54" s="142" t="n"/>
      <c r="BJ54" s="2" t="n"/>
      <c r="BK54" s="2" t="n"/>
      <c r="BL54" s="2" t="n"/>
      <c r="BM54" s="2" t="n"/>
      <c r="BN54" s="2" t="n"/>
      <c r="BO54" s="2" t="n"/>
      <c r="BP54" s="141" t="n"/>
      <c r="BV54" s="142" t="n"/>
      <c r="DU54" s="142" t="n"/>
      <c r="DV54" s="2" t="n"/>
      <c r="DW54" s="2" t="n"/>
      <c r="DX54" s="2" t="n"/>
      <c r="DY54" s="2" t="n"/>
      <c r="DZ54" s="2" t="n"/>
      <c r="EA54" s="2" t="n"/>
      <c r="EB54" s="2" t="n"/>
      <c r="EC54" s="2" t="n"/>
    </row>
    <row r="55" ht="6.75" customHeight="1" s="118">
      <c r="A55" s="2" t="n"/>
      <c r="B55" s="2" t="n"/>
      <c r="C55" s="2" t="n"/>
      <c r="D55" s="2" t="n"/>
      <c r="E55" s="141" t="n"/>
      <c r="K55" s="142" t="n"/>
      <c r="L55" s="36" t="n"/>
      <c r="M55" s="19" t="n"/>
      <c r="N55" s="19" t="n"/>
      <c r="O55" s="19" t="n"/>
      <c r="P55" s="177">
        <f>設定!$B$6</f>
        <v/>
      </c>
      <c r="S55" s="11" t="n"/>
      <c r="T55" s="11" t="n"/>
      <c r="U55" s="177">
        <f>設定!$B$7</f>
        <v/>
      </c>
      <c r="W55" s="11" t="n"/>
      <c r="X55" s="12" t="n"/>
      <c r="Y55" s="141" t="n"/>
      <c r="BI55" s="142" t="n"/>
      <c r="BJ55" s="2" t="n"/>
      <c r="BK55" s="2" t="n"/>
      <c r="BL55" s="2" t="n"/>
      <c r="BM55" s="2" t="n"/>
      <c r="BN55" s="2" t="n"/>
      <c r="BO55" s="2" t="n"/>
      <c r="BP55" s="141" t="n"/>
      <c r="BV55" s="142" t="n"/>
      <c r="DU55" s="142" t="n"/>
      <c r="DV55" s="2" t="n"/>
      <c r="DW55" s="2" t="n"/>
      <c r="DX55" s="2" t="n"/>
      <c r="DY55" s="2" t="n"/>
      <c r="DZ55" s="2" t="n"/>
      <c r="EA55" s="2" t="n"/>
      <c r="EB55" s="2" t="n"/>
      <c r="EC55" s="2" t="n"/>
    </row>
    <row r="56" ht="6.75" customHeight="1" s="118">
      <c r="A56" s="2" t="n"/>
      <c r="B56" s="2" t="n"/>
      <c r="C56" s="2" t="n"/>
      <c r="D56" s="2" t="n"/>
      <c r="E56" s="141" t="n"/>
      <c r="K56" s="142" t="n"/>
      <c r="L56" s="92" t="inlineStr">
        <is>
          <t>令和</t>
        </is>
      </c>
      <c r="S56" s="52" t="inlineStr">
        <is>
          <t>年</t>
        </is>
      </c>
      <c r="W56" s="53" t="inlineStr">
        <is>
          <t>月</t>
        </is>
      </c>
      <c r="X56" s="142" t="n"/>
      <c r="Y56" s="141" t="n"/>
      <c r="BI56" s="142" t="n"/>
      <c r="BJ56" s="2" t="n"/>
      <c r="BK56" s="2" t="n"/>
      <c r="BL56" s="2" t="n"/>
      <c r="BM56" s="2" t="n"/>
      <c r="BN56" s="2" t="n"/>
      <c r="BO56" s="2" t="n"/>
      <c r="BP56" s="141" t="n"/>
      <c r="BV56" s="142" t="n"/>
      <c r="DU56" s="142" t="n"/>
      <c r="DV56" s="2" t="n"/>
      <c r="DW56" s="2" t="n"/>
      <c r="DX56" s="2" t="n"/>
      <c r="DY56" s="2" t="n"/>
      <c r="DZ56" s="2" t="n"/>
      <c r="EA56" s="2" t="n"/>
      <c r="EB56" s="2" t="n"/>
      <c r="EC56" s="2" t="n"/>
    </row>
    <row r="57" ht="6.75" customHeight="1" s="118">
      <c r="A57" s="2" t="n"/>
      <c r="B57" s="2" t="n"/>
      <c r="C57" s="2" t="n"/>
      <c r="D57" s="2" t="n"/>
      <c r="E57" s="141" t="n"/>
      <c r="K57" s="142" t="n"/>
      <c r="L57" s="141" t="n"/>
      <c r="X57" s="142" t="n"/>
      <c r="Y57" s="141" t="n"/>
      <c r="AW57" s="75" t="inlineStr">
        <is>
          <t>卒業</t>
        </is>
      </c>
      <c r="BI57" s="142" t="n"/>
      <c r="BJ57" s="2" t="n"/>
      <c r="BK57" s="2" t="n"/>
      <c r="BL57" s="2" t="n"/>
      <c r="BM57" s="2" t="n"/>
      <c r="BN57" s="2" t="n"/>
      <c r="BO57" s="2" t="n"/>
      <c r="BP57" s="141" t="n"/>
      <c r="BV57" s="142" t="n"/>
      <c r="DU57" s="142" t="n"/>
      <c r="DV57" s="2" t="n"/>
      <c r="DW57" s="2" t="n"/>
      <c r="DX57" s="2" t="n"/>
      <c r="DY57" s="2" t="n"/>
      <c r="DZ57" s="2" t="n"/>
      <c r="EA57" s="2" t="n"/>
      <c r="EB57" s="2" t="n"/>
      <c r="EC57" s="2" t="n"/>
    </row>
    <row r="58" ht="6.75" customHeight="1" s="118">
      <c r="A58" s="2" t="n"/>
      <c r="B58" s="2" t="n"/>
      <c r="C58" s="2" t="n"/>
      <c r="D58" s="2" t="n"/>
      <c r="E58" s="141" t="n"/>
      <c r="K58" s="142" t="n"/>
      <c r="L58" s="36" t="n"/>
      <c r="M58" s="19" t="n"/>
      <c r="N58" s="19" t="n"/>
      <c r="O58" s="19" t="n"/>
      <c r="P58" s="19" t="n"/>
      <c r="Q58" s="19" t="n"/>
      <c r="R58" s="19" t="n"/>
      <c r="S58" s="19" t="n"/>
      <c r="T58" s="19" t="n"/>
      <c r="U58" s="19" t="n"/>
      <c r="V58" s="19" t="n"/>
      <c r="W58" s="19" t="n"/>
      <c r="X58" s="37" t="n"/>
      <c r="Y58" s="141" t="n"/>
      <c r="BI58" s="142" t="n"/>
      <c r="BJ58" s="2" t="n"/>
      <c r="BK58" s="2" t="n"/>
      <c r="BL58" s="2" t="n"/>
      <c r="BM58" s="2" t="n"/>
      <c r="BN58" s="2" t="n"/>
      <c r="BO58" s="2" t="n"/>
      <c r="BP58" s="141" t="n"/>
      <c r="BV58" s="142" t="n"/>
      <c r="DU58" s="142" t="n"/>
      <c r="DV58" s="2" t="n"/>
      <c r="DW58" s="2" t="n"/>
      <c r="DX58" s="2" t="n"/>
      <c r="DY58" s="2" t="n"/>
      <c r="DZ58" s="2" t="n"/>
      <c r="EA58" s="2" t="n"/>
      <c r="EB58" s="2" t="n"/>
      <c r="EC58" s="2" t="n"/>
    </row>
    <row r="59" ht="6.75" customHeight="1" s="118">
      <c r="A59" s="2" t="n"/>
      <c r="B59" s="2" t="n"/>
      <c r="C59" s="2" t="n"/>
      <c r="D59" s="2" t="n"/>
      <c r="E59" s="141" t="n"/>
      <c r="K59" s="142" t="n"/>
      <c r="L59" s="36" t="n"/>
      <c r="M59" s="19" t="n"/>
      <c r="N59" s="19" t="n"/>
      <c r="O59" s="19" t="n"/>
      <c r="P59" s="19" t="n"/>
      <c r="Q59" s="19" t="n"/>
      <c r="R59" s="19" t="n"/>
      <c r="S59" s="19" t="n"/>
      <c r="T59" s="19" t="n"/>
      <c r="U59" s="19" t="n"/>
      <c r="V59" s="19" t="n"/>
      <c r="W59" s="19" t="n"/>
      <c r="X59" s="37" t="n"/>
      <c r="Y59" s="141" t="n"/>
      <c r="BI59" s="142" t="n"/>
      <c r="BJ59" s="2" t="n"/>
      <c r="BK59" s="2" t="n"/>
      <c r="BL59" s="2" t="n"/>
      <c r="BM59" s="2" t="n"/>
      <c r="BN59" s="2" t="n"/>
      <c r="BO59" s="2" t="n"/>
      <c r="BP59" s="141" t="n"/>
      <c r="BV59" s="142" t="n"/>
      <c r="DU59" s="142" t="n"/>
      <c r="DV59" s="2" t="n"/>
      <c r="DW59" s="2" t="n"/>
      <c r="DX59" s="2" t="n"/>
      <c r="DY59" s="2" t="n"/>
      <c r="DZ59" s="2" t="n"/>
      <c r="EA59" s="2" t="n"/>
      <c r="EB59" s="2" t="n"/>
      <c r="EC59" s="2" t="n"/>
    </row>
    <row r="60" ht="6.75" customHeight="1" s="118">
      <c r="A60" s="2" t="n"/>
      <c r="B60" s="2" t="n"/>
      <c r="C60" s="2" t="n"/>
      <c r="D60" s="2" t="n"/>
      <c r="E60" s="144" t="n"/>
      <c r="F60" s="145" t="n"/>
      <c r="G60" s="145" t="n"/>
      <c r="H60" s="145" t="n"/>
      <c r="I60" s="145" t="n"/>
      <c r="J60" s="145" t="n"/>
      <c r="K60" s="146"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5" t="n"/>
      <c r="AX60" s="145" t="n"/>
      <c r="AY60" s="145" t="n"/>
      <c r="AZ60" s="145" t="n"/>
      <c r="BA60" s="145" t="n"/>
      <c r="BB60" s="145" t="n"/>
      <c r="BC60" s="145" t="n"/>
      <c r="BD60" s="145" t="n"/>
      <c r="BE60" s="145" t="n"/>
      <c r="BF60" s="145" t="n"/>
      <c r="BG60" s="145" t="n"/>
      <c r="BH60" s="145" t="n"/>
      <c r="BI60" s="146" t="n"/>
      <c r="BJ60" s="2" t="n"/>
      <c r="BK60" s="2" t="n"/>
      <c r="BL60" s="2" t="n"/>
      <c r="BM60" s="2" t="n"/>
      <c r="BN60" s="2" t="n"/>
      <c r="BO60" s="2" t="n"/>
      <c r="BP60" s="141" t="n"/>
      <c r="BV60" s="142" t="n"/>
      <c r="DU60" s="142"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8" t="n"/>
      <c r="U61" s="17" t="n"/>
      <c r="V61" s="17" t="n"/>
      <c r="W61" s="76" t="n"/>
      <c r="X61" s="138"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41" t="n"/>
      <c r="BV61" s="142" t="n"/>
      <c r="DU61" s="142"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41" t="n"/>
      <c r="BV62" s="142" t="n"/>
      <c r="DU62" s="142"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41" t="n"/>
      <c r="BV63" s="142" t="n"/>
      <c r="DU63" s="142" t="n"/>
      <c r="DV63" s="2" t="n"/>
      <c r="DW63" s="2" t="n"/>
      <c r="DX63" s="2" t="n"/>
      <c r="DY63" s="2" t="n"/>
      <c r="DZ63" s="2" t="n"/>
      <c r="EA63" s="2" t="n"/>
      <c r="EB63" s="2" t="n"/>
      <c r="EC63" s="2" t="n"/>
    </row>
    <row r="64" ht="6.75" customHeight="1" s="118">
      <c r="A64" s="2" t="n"/>
      <c r="B64" s="2" t="n"/>
      <c r="C64" s="2" t="n"/>
      <c r="D64" s="2" t="n"/>
      <c r="E64" s="178" t="inlineStr">
        <is>
          <t>職　歴</t>
        </is>
      </c>
      <c r="K64" s="142" t="n"/>
      <c r="L64" s="54" t="inlineStr">
        <is>
          <t>平成</t>
        </is>
      </c>
      <c r="M64" s="138" t="n"/>
      <c r="N64" s="138" t="n"/>
      <c r="O64" s="138" t="n"/>
      <c r="P64" s="19" t="n"/>
      <c r="Q64" s="19" t="n"/>
      <c r="R64" s="19" t="n"/>
      <c r="S64" s="19" t="n"/>
      <c r="T64" s="19" t="n"/>
      <c r="U64" s="19" t="n"/>
      <c r="V64" s="19" t="n"/>
      <c r="W64" s="19" t="n"/>
      <c r="X64" s="37" t="n"/>
      <c r="Y64" s="169">
        <f>計算!$AD$13</f>
        <v/>
      </c>
      <c r="BI64" s="142" t="n"/>
      <c r="BJ64" s="2" t="n"/>
      <c r="BK64" s="2" t="n"/>
      <c r="BL64" s="2" t="n"/>
      <c r="BM64" s="2" t="n"/>
      <c r="BN64" s="2" t="n"/>
      <c r="BO64" s="2" t="n"/>
      <c r="BP64" s="141" t="n"/>
      <c r="BV64" s="142" t="n"/>
      <c r="DU64" s="142" t="n"/>
      <c r="DV64" s="2" t="n"/>
      <c r="DW64" s="2" t="n"/>
      <c r="DX64" s="2" t="n"/>
      <c r="DY64" s="2" t="n"/>
      <c r="DZ64" s="2" t="n"/>
      <c r="EA64" s="2" t="n"/>
      <c r="EB64" s="2" t="n"/>
      <c r="EC64" s="2" t="n"/>
    </row>
    <row r="65" ht="6.75" customHeight="1" s="118">
      <c r="A65" s="2" t="n"/>
      <c r="B65" s="2" t="n"/>
      <c r="C65" s="2" t="n"/>
      <c r="D65" s="2" t="n"/>
      <c r="E65" s="141" t="n"/>
      <c r="K65" s="142" t="n"/>
      <c r="L65" s="141" t="n"/>
      <c r="P65" s="19" t="n"/>
      <c r="Q65" s="19" t="n"/>
      <c r="R65" s="19" t="n"/>
      <c r="S65" s="19" t="n"/>
      <c r="T65" s="19" t="n"/>
      <c r="U65" s="19" t="n"/>
      <c r="V65" s="19" t="n"/>
      <c r="W65" s="19" t="n"/>
      <c r="X65" s="37" t="n"/>
      <c r="Y65" s="141" t="n"/>
      <c r="BI65" s="142" t="n"/>
      <c r="BJ65" s="2" t="n"/>
      <c r="BK65" s="2" t="n"/>
      <c r="BL65" s="2" t="n"/>
      <c r="BM65" s="2" t="n"/>
      <c r="BN65" s="2" t="n"/>
      <c r="BO65" s="2" t="n"/>
      <c r="BP65" s="141" t="n"/>
      <c r="BV65" s="142" t="n"/>
      <c r="DU65" s="142" t="n"/>
      <c r="DV65" s="2" t="n"/>
      <c r="DW65" s="2" t="n"/>
      <c r="DX65" s="2" t="n"/>
      <c r="DY65" s="2" t="n"/>
      <c r="DZ65" s="2" t="n"/>
      <c r="EA65" s="2" t="n"/>
      <c r="EB65" s="2" t="n"/>
      <c r="EC65" s="2" t="n"/>
    </row>
    <row r="66" ht="6.75" customHeight="1" s="118">
      <c r="A66" s="2" t="n"/>
      <c r="B66" s="2" t="n"/>
      <c r="C66" s="2" t="n"/>
      <c r="D66" s="2" t="n"/>
      <c r="E66" s="141" t="n"/>
      <c r="K66" s="142" t="n"/>
      <c r="L66" s="141" t="n"/>
      <c r="P66" s="177">
        <f>計算!$AB$13</f>
        <v/>
      </c>
      <c r="S66" s="52" t="inlineStr">
        <is>
          <t>年</t>
        </is>
      </c>
      <c r="U66" s="177">
        <f>計算!$AC$13</f>
        <v/>
      </c>
      <c r="W66" s="53" t="inlineStr">
        <is>
          <t>月</t>
        </is>
      </c>
      <c r="X66" s="142" t="n"/>
      <c r="Y66" s="141" t="n"/>
      <c r="BI66" s="142" t="n"/>
      <c r="BJ66" s="2" t="n"/>
      <c r="BK66" s="2" t="n"/>
      <c r="BL66" s="2" t="n"/>
      <c r="BM66" s="2" t="n"/>
      <c r="BN66" s="2" t="n"/>
      <c r="BO66" s="2" t="n"/>
      <c r="BP66" s="141" t="n"/>
      <c r="BV66" s="142" t="n"/>
      <c r="DU66" s="142" t="n"/>
      <c r="DV66" s="2" t="n"/>
      <c r="DW66" s="2" t="n"/>
      <c r="DX66" s="2" t="n"/>
      <c r="DY66" s="2" t="n"/>
      <c r="DZ66" s="2" t="n"/>
      <c r="EA66" s="2" t="n"/>
      <c r="EB66" s="2" t="n"/>
      <c r="EC66" s="2" t="n"/>
    </row>
    <row r="67" ht="6.75" customHeight="1" s="118">
      <c r="A67" s="2" t="n"/>
      <c r="B67" s="2" t="n"/>
      <c r="C67" s="2" t="n"/>
      <c r="D67" s="2" t="n"/>
      <c r="E67" s="141" t="n"/>
      <c r="K67" s="142" t="n"/>
      <c r="L67" s="49" t="inlineStr">
        <is>
          <t>令和</t>
        </is>
      </c>
      <c r="X67" s="142" t="n"/>
      <c r="Y67" s="141" t="n"/>
      <c r="BI67" s="142" t="n"/>
      <c r="BJ67" s="2" t="n"/>
      <c r="BK67" s="2" t="n"/>
      <c r="BL67" s="2" t="n"/>
      <c r="BM67" s="2" t="n"/>
      <c r="BN67" s="2" t="n"/>
      <c r="BO67" s="2" t="n"/>
      <c r="BP67" s="141" t="n"/>
      <c r="BV67" s="142" t="n"/>
      <c r="DU67" s="142" t="n"/>
      <c r="DV67" s="2" t="n"/>
      <c r="DW67" s="2" t="n"/>
      <c r="DX67" s="2" t="n"/>
      <c r="DY67" s="2" t="n"/>
      <c r="DZ67" s="2" t="n"/>
      <c r="EA67" s="2" t="n"/>
      <c r="EB67" s="2" t="n"/>
      <c r="EC67" s="2" t="n"/>
    </row>
    <row r="68" ht="6.75" customHeight="1" s="118">
      <c r="A68" s="2" t="n"/>
      <c r="B68" s="2" t="n"/>
      <c r="C68" s="2" t="n"/>
      <c r="D68" s="2" t="n"/>
      <c r="E68" s="141" t="n"/>
      <c r="K68" s="142" t="n"/>
      <c r="L68" s="141" t="n"/>
      <c r="P68" s="19" t="n"/>
      <c r="Q68" s="19" t="n"/>
      <c r="R68" s="19" t="n"/>
      <c r="S68" s="19" t="n"/>
      <c r="T68" s="19" t="n"/>
      <c r="U68" s="19" t="n"/>
      <c r="V68" s="19" t="n"/>
      <c r="W68" s="19" t="n"/>
      <c r="X68" s="37" t="n"/>
      <c r="Y68" s="141" t="n"/>
      <c r="BI68" s="142" t="n"/>
      <c r="BJ68" s="2" t="n"/>
      <c r="BK68" s="2" t="n"/>
      <c r="BL68" s="2" t="n"/>
      <c r="BM68" s="2" t="n"/>
      <c r="BN68" s="2" t="n"/>
      <c r="BO68" s="2" t="n"/>
      <c r="BP68" s="141" t="n"/>
      <c r="BV68" s="142" t="n"/>
      <c r="DU68" s="142" t="n"/>
      <c r="DV68" s="2" t="n"/>
      <c r="DW68" s="2" t="n"/>
      <c r="DX68" s="2" t="n"/>
      <c r="DY68" s="2" t="n"/>
      <c r="DZ68" s="2" t="n"/>
      <c r="EA68" s="2" t="n"/>
      <c r="EB68" s="2" t="n"/>
      <c r="EC68" s="2" t="n"/>
    </row>
    <row r="69" ht="5.25" customHeight="1" s="118">
      <c r="A69" s="2" t="n"/>
      <c r="B69" s="2" t="n"/>
      <c r="C69" s="2" t="n"/>
      <c r="D69" s="2" t="n"/>
      <c r="E69" s="141" t="n"/>
      <c r="K69" s="142" t="n"/>
      <c r="L69" s="144" t="n"/>
      <c r="M69" s="145" t="n"/>
      <c r="N69" s="145" t="n"/>
      <c r="O69" s="145" t="n"/>
      <c r="P69" s="20" t="n"/>
      <c r="Q69" s="20" t="n"/>
      <c r="R69" s="20" t="n"/>
      <c r="S69" s="20" t="n"/>
      <c r="T69" s="20" t="n"/>
      <c r="U69" s="20" t="n"/>
      <c r="V69" s="20" t="n"/>
      <c r="W69" s="20" t="n"/>
      <c r="X69" s="39" t="n"/>
      <c r="Y69" s="144" t="n"/>
      <c r="Z69" s="145" t="n"/>
      <c r="AA69" s="145" t="n"/>
      <c r="AB69" s="145" t="n"/>
      <c r="AC69" s="145" t="n"/>
      <c r="AD69" s="145" t="n"/>
      <c r="AE69" s="145" t="n"/>
      <c r="AF69" s="145" t="n"/>
      <c r="AG69" s="145" t="n"/>
      <c r="AH69" s="145" t="n"/>
      <c r="AI69" s="145" t="n"/>
      <c r="AJ69" s="145" t="n"/>
      <c r="AK69" s="145" t="n"/>
      <c r="AL69" s="145" t="n"/>
      <c r="AM69" s="145" t="n"/>
      <c r="AN69" s="145" t="n"/>
      <c r="AO69" s="145" t="n"/>
      <c r="AP69" s="145" t="n"/>
      <c r="AQ69" s="145" t="n"/>
      <c r="AR69" s="145" t="n"/>
      <c r="AS69" s="145" t="n"/>
      <c r="AT69" s="145" t="n"/>
      <c r="AU69" s="145" t="n"/>
      <c r="AV69" s="145" t="n"/>
      <c r="AW69" s="145" t="n"/>
      <c r="AX69" s="145" t="n"/>
      <c r="AY69" s="145" t="n"/>
      <c r="AZ69" s="145" t="n"/>
      <c r="BA69" s="145" t="n"/>
      <c r="BB69" s="145" t="n"/>
      <c r="BC69" s="145" t="n"/>
      <c r="BD69" s="145" t="n"/>
      <c r="BE69" s="145" t="n"/>
      <c r="BF69" s="145" t="n"/>
      <c r="BG69" s="145" t="n"/>
      <c r="BH69" s="145" t="n"/>
      <c r="BI69" s="146" t="n"/>
      <c r="BJ69" s="2" t="n"/>
      <c r="BK69" s="2" t="n"/>
      <c r="BL69" s="2" t="n"/>
      <c r="BM69" s="2" t="n"/>
      <c r="BN69" s="2" t="n"/>
      <c r="BO69" s="2" t="n"/>
      <c r="BP69" s="141" t="n"/>
      <c r="BV69" s="142" t="n"/>
      <c r="DU69" s="142" t="n"/>
      <c r="DV69" s="2" t="n"/>
      <c r="DW69" s="2" t="n"/>
      <c r="DX69" s="2" t="n"/>
      <c r="DY69" s="2" t="n"/>
      <c r="DZ69" s="2" t="n"/>
      <c r="EA69" s="2" t="n"/>
      <c r="EB69" s="2" t="n"/>
      <c r="EC69" s="2" t="n"/>
    </row>
    <row r="70" ht="6.75" customHeight="1" s="118">
      <c r="A70" s="2" t="n"/>
      <c r="B70" s="2" t="n"/>
      <c r="C70" s="2" t="n"/>
      <c r="D70" s="2" t="n"/>
      <c r="E70" s="141" t="n"/>
      <c r="K70" s="142" t="n"/>
      <c r="L70" s="54" t="inlineStr">
        <is>
          <t>平成</t>
        </is>
      </c>
      <c r="M70" s="138" t="n"/>
      <c r="N70" s="138" t="n"/>
      <c r="O70" s="138" t="n"/>
      <c r="P70" s="18" t="n"/>
      <c r="Q70" s="18" t="n"/>
      <c r="R70" s="18" t="n"/>
      <c r="S70" s="18" t="n"/>
      <c r="T70" s="18" t="n"/>
      <c r="U70" s="18" t="n"/>
      <c r="V70" s="18" t="n"/>
      <c r="W70" s="18" t="n"/>
      <c r="X70" s="35" t="n"/>
      <c r="Y70" s="169">
        <f>計算!$AG$13</f>
        <v/>
      </c>
      <c r="BI70" s="142" t="n"/>
      <c r="BJ70" s="2" t="n"/>
      <c r="BK70" s="2" t="n"/>
      <c r="BL70" s="2" t="n"/>
      <c r="BM70" s="2" t="n"/>
      <c r="BN70" s="2" t="n"/>
      <c r="BO70" s="2" t="n"/>
      <c r="BP70" s="141" t="n"/>
      <c r="BV70" s="142" t="n"/>
      <c r="DU70" s="142" t="n"/>
      <c r="DV70" s="2" t="n"/>
      <c r="DW70" s="2" t="n"/>
      <c r="DX70" s="2" t="n"/>
      <c r="DY70" s="2" t="n"/>
      <c r="DZ70" s="2" t="n"/>
      <c r="EA70" s="2" t="n"/>
      <c r="EB70" s="2" t="n"/>
      <c r="EC70" s="2" t="n"/>
    </row>
    <row r="71" ht="6.75" customHeight="1" s="118">
      <c r="A71" s="2" t="n"/>
      <c r="B71" s="2" t="n"/>
      <c r="C71" s="2" t="n"/>
      <c r="D71" s="2" t="n"/>
      <c r="E71" s="141" t="n"/>
      <c r="K71" s="142" t="n"/>
      <c r="L71" s="141" t="n"/>
      <c r="P71" s="19" t="n"/>
      <c r="Q71" s="19" t="n"/>
      <c r="R71" s="19" t="n"/>
      <c r="S71" s="19" t="n"/>
      <c r="T71" s="19" t="n"/>
      <c r="U71" s="19" t="n"/>
      <c r="V71" s="19" t="n"/>
      <c r="W71" s="19" t="n"/>
      <c r="X71" s="37" t="n"/>
      <c r="Y71" s="141" t="n"/>
      <c r="BI71" s="142" t="n"/>
      <c r="BJ71" s="2" t="n"/>
      <c r="BK71" s="2" t="n"/>
      <c r="BL71" s="2" t="n"/>
      <c r="BM71" s="2" t="n"/>
      <c r="BN71" s="2" t="n"/>
      <c r="BO71" s="2" t="n"/>
      <c r="BP71" s="141" t="n"/>
      <c r="BV71" s="142" t="n"/>
      <c r="DU71" s="142" t="n"/>
      <c r="DV71" s="2" t="n"/>
      <c r="DW71" s="2" t="n"/>
      <c r="DX71" s="2" t="n"/>
      <c r="DY71" s="2" t="n"/>
      <c r="DZ71" s="2" t="n"/>
      <c r="EA71" s="2" t="n"/>
      <c r="EB71" s="2" t="n"/>
      <c r="EC71" s="2" t="n"/>
    </row>
    <row r="72" ht="6.75" customHeight="1" s="118">
      <c r="A72" s="2" t="n"/>
      <c r="B72" s="2" t="n"/>
      <c r="C72" s="2" t="n"/>
      <c r="D72" s="2" t="n"/>
      <c r="E72" s="141" t="n"/>
      <c r="K72" s="142" t="n"/>
      <c r="L72" s="141" t="n"/>
      <c r="P72" s="177">
        <f>計算!$AE$13</f>
        <v/>
      </c>
      <c r="S72" s="52" t="inlineStr">
        <is>
          <t>年</t>
        </is>
      </c>
      <c r="U72" s="177">
        <f>計算!$AF$13</f>
        <v/>
      </c>
      <c r="W72" s="53" t="inlineStr">
        <is>
          <t>月</t>
        </is>
      </c>
      <c r="X72" s="142" t="n"/>
      <c r="Y72" s="141" t="n"/>
      <c r="BI72" s="142" t="n"/>
      <c r="BJ72" s="2" t="n"/>
      <c r="BK72" s="2" t="n"/>
      <c r="BL72" s="2" t="n"/>
      <c r="BM72" s="2" t="n"/>
      <c r="BN72" s="2" t="n"/>
      <c r="BO72" s="2" t="n"/>
      <c r="BP72" s="141" t="n"/>
      <c r="BV72" s="142" t="n"/>
      <c r="DU72" s="142" t="n"/>
      <c r="DV72" s="2" t="n"/>
      <c r="DW72" s="2" t="n"/>
      <c r="DX72" s="2" t="n"/>
      <c r="DY72" s="2" t="n"/>
      <c r="DZ72" s="2" t="n"/>
      <c r="EA72" s="2" t="n"/>
      <c r="EB72" s="2" t="n"/>
      <c r="EC72" s="2" t="n"/>
    </row>
    <row r="73" ht="6.75" customHeight="1" s="118">
      <c r="A73" s="2" t="n"/>
      <c r="B73" s="2" t="n"/>
      <c r="C73" s="2" t="n"/>
      <c r="D73" s="2" t="n"/>
      <c r="E73" s="141" t="n"/>
      <c r="K73" s="142" t="n"/>
      <c r="L73" s="49" t="inlineStr">
        <is>
          <t>令和</t>
        </is>
      </c>
      <c r="X73" s="142" t="n"/>
      <c r="Y73" s="141" t="n"/>
      <c r="BI73" s="142" t="n"/>
      <c r="BJ73" s="2" t="n"/>
      <c r="BK73" s="2" t="n"/>
      <c r="BL73" s="2" t="n"/>
      <c r="BM73" s="2" t="n"/>
      <c r="BN73" s="2" t="n"/>
      <c r="BO73" s="2" t="n"/>
      <c r="BP73" s="141" t="n"/>
      <c r="BV73" s="142" t="n"/>
      <c r="DU73" s="142" t="n"/>
      <c r="DV73" s="2" t="n"/>
      <c r="DW73" s="2" t="n"/>
      <c r="DX73" s="2" t="n"/>
      <c r="DY73" s="2" t="n"/>
      <c r="DZ73" s="2" t="n"/>
      <c r="EA73" s="2" t="n"/>
      <c r="EB73" s="2" t="n"/>
      <c r="EC73" s="2" t="n"/>
    </row>
    <row r="74" ht="6.75" customHeight="1" s="118">
      <c r="A74" s="2" t="n"/>
      <c r="B74" s="2" t="n"/>
      <c r="C74" s="2" t="n"/>
      <c r="D74" s="2" t="n"/>
      <c r="E74" s="141" t="n"/>
      <c r="K74" s="142" t="n"/>
      <c r="L74" s="141" t="n"/>
      <c r="P74" s="19" t="n"/>
      <c r="Q74" s="19" t="n"/>
      <c r="R74" s="19" t="n"/>
      <c r="S74" s="19" t="n"/>
      <c r="T74" s="19" t="n"/>
      <c r="U74" s="19" t="n"/>
      <c r="V74" s="19" t="n"/>
      <c r="W74" s="19" t="n"/>
      <c r="X74" s="37" t="n"/>
      <c r="Y74" s="141" t="n"/>
      <c r="BI74" s="142" t="n"/>
      <c r="BJ74" s="2" t="n"/>
      <c r="BK74" s="2" t="n"/>
      <c r="BL74" s="2" t="n"/>
      <c r="BM74" s="2" t="n"/>
      <c r="BN74" s="2" t="n"/>
      <c r="BO74" s="2" t="n"/>
      <c r="BP74" s="141" t="n"/>
      <c r="BU74" s="43" t="n"/>
      <c r="BV74" s="44" t="n"/>
      <c r="DU74" s="142" t="n"/>
      <c r="DV74" s="2" t="n"/>
      <c r="DW74" s="2" t="n"/>
      <c r="DX74" s="2" t="n"/>
      <c r="DY74" s="2" t="n"/>
      <c r="DZ74" s="2" t="n"/>
      <c r="EA74" s="2" t="n"/>
      <c r="EB74" s="2" t="n"/>
      <c r="EC74" s="2" t="n"/>
    </row>
    <row r="75" ht="4.5" customHeight="1" s="118">
      <c r="A75" s="2" t="n"/>
      <c r="B75" s="2" t="n"/>
      <c r="C75" s="2" t="n"/>
      <c r="D75" s="2" t="n"/>
      <c r="E75" s="141" t="n"/>
      <c r="K75" s="142" t="n"/>
      <c r="L75" s="144" t="n"/>
      <c r="M75" s="145" t="n"/>
      <c r="N75" s="145" t="n"/>
      <c r="O75" s="145" t="n"/>
      <c r="P75" s="20" t="n"/>
      <c r="Q75" s="20" t="n"/>
      <c r="R75" s="20" t="n"/>
      <c r="S75" s="20" t="n"/>
      <c r="T75" s="20" t="n"/>
      <c r="U75" s="20" t="n"/>
      <c r="V75" s="20" t="n"/>
      <c r="W75" s="20" t="n"/>
      <c r="X75" s="39" t="n"/>
      <c r="Y75" s="144" t="n"/>
      <c r="Z75" s="145" t="n"/>
      <c r="AA75" s="145" t="n"/>
      <c r="AB75" s="145" t="n"/>
      <c r="AC75" s="145" t="n"/>
      <c r="AD75" s="145" t="n"/>
      <c r="AE75" s="145" t="n"/>
      <c r="AF75" s="145" t="n"/>
      <c r="AG75" s="145" t="n"/>
      <c r="AH75" s="145" t="n"/>
      <c r="AI75" s="145" t="n"/>
      <c r="AJ75" s="145" t="n"/>
      <c r="AK75" s="145" t="n"/>
      <c r="AL75" s="145" t="n"/>
      <c r="AM75" s="145" t="n"/>
      <c r="AN75" s="145" t="n"/>
      <c r="AO75" s="145" t="n"/>
      <c r="AP75" s="145" t="n"/>
      <c r="AQ75" s="145" t="n"/>
      <c r="AR75" s="145" t="n"/>
      <c r="AS75" s="145" t="n"/>
      <c r="AT75" s="145" t="n"/>
      <c r="AU75" s="145" t="n"/>
      <c r="AV75" s="145" t="n"/>
      <c r="AW75" s="145" t="n"/>
      <c r="AX75" s="145" t="n"/>
      <c r="AY75" s="145" t="n"/>
      <c r="AZ75" s="145" t="n"/>
      <c r="BA75" s="145" t="n"/>
      <c r="BB75" s="145" t="n"/>
      <c r="BC75" s="145" t="n"/>
      <c r="BD75" s="145" t="n"/>
      <c r="BE75" s="145" t="n"/>
      <c r="BF75" s="145" t="n"/>
      <c r="BG75" s="145" t="n"/>
      <c r="BH75" s="145" t="n"/>
      <c r="BI75" s="146" t="n"/>
      <c r="BJ75" s="2" t="n"/>
      <c r="BK75" s="2" t="n"/>
      <c r="BL75" s="2" t="n"/>
      <c r="BM75" s="2" t="n"/>
      <c r="BN75" s="2" t="n"/>
      <c r="BO75" s="2" t="n"/>
      <c r="BP75" s="144" t="n"/>
      <c r="BQ75" s="145" t="n"/>
      <c r="BR75" s="145" t="n"/>
      <c r="BS75" s="145" t="n"/>
      <c r="BT75" s="145" t="n"/>
      <c r="BU75" s="42" t="n"/>
      <c r="BV75" s="45" t="n"/>
      <c r="BW75" s="145" t="n"/>
      <c r="BX75" s="145" t="n"/>
      <c r="BY75" s="145" t="n"/>
      <c r="BZ75" s="145" t="n"/>
      <c r="CA75" s="145" t="n"/>
      <c r="CB75" s="145" t="n"/>
      <c r="CC75" s="145" t="n"/>
      <c r="CD75" s="145" t="n"/>
      <c r="CE75" s="145" t="n"/>
      <c r="CF75" s="145" t="n"/>
      <c r="CG75" s="145" t="n"/>
      <c r="CH75" s="145" t="n"/>
      <c r="CI75" s="145" t="n"/>
      <c r="CJ75" s="145" t="n"/>
      <c r="CK75" s="145" t="n"/>
      <c r="CL75" s="145" t="n"/>
      <c r="CM75" s="145" t="n"/>
      <c r="CN75" s="145" t="n"/>
      <c r="CO75" s="145" t="n"/>
      <c r="CP75" s="145" t="n"/>
      <c r="CQ75" s="145" t="n"/>
      <c r="CR75" s="145" t="n"/>
      <c r="CS75" s="145" t="n"/>
      <c r="CT75" s="145" t="n"/>
      <c r="CU75" s="145" t="n"/>
      <c r="CV75" s="145" t="n"/>
      <c r="CW75" s="145" t="n"/>
      <c r="CX75" s="145" t="n"/>
      <c r="CY75" s="145" t="n"/>
      <c r="CZ75" s="145" t="n"/>
      <c r="DA75" s="145" t="n"/>
      <c r="DB75" s="145" t="n"/>
      <c r="DC75" s="145" t="n"/>
      <c r="DD75" s="145" t="n"/>
      <c r="DE75" s="145" t="n"/>
      <c r="DF75" s="145" t="n"/>
      <c r="DG75" s="145" t="n"/>
      <c r="DH75" s="145" t="n"/>
      <c r="DI75" s="145" t="n"/>
      <c r="DJ75" s="145" t="n"/>
      <c r="DK75" s="145" t="n"/>
      <c r="DL75" s="145" t="n"/>
      <c r="DM75" s="145" t="n"/>
      <c r="DN75" s="145" t="n"/>
      <c r="DO75" s="145" t="n"/>
      <c r="DP75" s="145" t="n"/>
      <c r="DQ75" s="145" t="n"/>
      <c r="DR75" s="145" t="n"/>
      <c r="DS75" s="145" t="n"/>
      <c r="DT75" s="145" t="n"/>
      <c r="DU75" s="146" t="n"/>
      <c r="DV75" s="2" t="n"/>
      <c r="DW75" s="2" t="n"/>
      <c r="DX75" s="2" t="n"/>
      <c r="DY75" s="2" t="n"/>
      <c r="DZ75" s="2" t="n"/>
      <c r="EA75" s="2" t="n"/>
      <c r="EB75" s="2" t="n"/>
      <c r="EC75" s="2" t="n"/>
    </row>
    <row r="76" ht="6.75" customHeight="1" s="118">
      <c r="A76" s="2" t="n"/>
      <c r="B76" s="2" t="n"/>
      <c r="C76" s="2" t="n"/>
      <c r="D76" s="2" t="n"/>
      <c r="E76" s="141" t="n"/>
      <c r="K76" s="142" t="n"/>
      <c r="L76" s="54" t="inlineStr">
        <is>
          <t>平成</t>
        </is>
      </c>
      <c r="M76" s="138" t="n"/>
      <c r="N76" s="138" t="n"/>
      <c r="O76" s="138"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7" t="inlineStr">
        <is>
          <t>備　考</t>
        </is>
      </c>
      <c r="BQ76" s="138" t="n"/>
      <c r="BR76" s="138" t="n"/>
      <c r="BS76" s="138" t="n"/>
      <c r="BT76" s="138" t="n"/>
      <c r="BU76" s="138" t="n"/>
      <c r="BV76" s="139" t="n"/>
      <c r="BW76" s="174">
        <f>計算!$AA$13</f>
        <v/>
      </c>
      <c r="BX76" s="138" t="n"/>
      <c r="BY76" s="138" t="n"/>
      <c r="BZ76" s="138" t="n"/>
      <c r="CA76" s="138" t="n"/>
      <c r="CB76" s="138" t="n"/>
      <c r="CC76" s="138" t="n"/>
      <c r="CD76" s="138" t="n"/>
      <c r="CE76" s="138" t="n"/>
      <c r="CF76" s="138" t="n"/>
      <c r="CG76" s="138" t="n"/>
      <c r="CH76" s="138" t="n"/>
      <c r="CI76" s="138" t="n"/>
      <c r="CJ76" s="138" t="n"/>
      <c r="CK76" s="138" t="n"/>
      <c r="CL76" s="138" t="n"/>
      <c r="CM76" s="138" t="n"/>
      <c r="CN76" s="138" t="n"/>
      <c r="CO76" s="138" t="n"/>
      <c r="CP76" s="138" t="n"/>
      <c r="CQ76" s="138" t="n"/>
      <c r="CR76" s="138" t="n"/>
      <c r="CS76" s="138" t="n"/>
      <c r="CT76" s="138" t="n"/>
      <c r="CU76" s="138" t="n"/>
      <c r="CV76" s="138" t="n"/>
      <c r="CW76" s="138" t="n"/>
      <c r="CX76" s="138" t="n"/>
      <c r="CY76" s="138" t="n"/>
      <c r="CZ76" s="138" t="n"/>
      <c r="DA76" s="138" t="n"/>
      <c r="DB76" s="138" t="n"/>
      <c r="DC76" s="138" t="n"/>
      <c r="DD76" s="138" t="n"/>
      <c r="DE76" s="138" t="n"/>
      <c r="DF76" s="138" t="n"/>
      <c r="DG76" s="138" t="n"/>
      <c r="DH76" s="138" t="n"/>
      <c r="DI76" s="138" t="n"/>
      <c r="DJ76" s="138" t="n"/>
      <c r="DK76" s="138" t="n"/>
      <c r="DL76" s="138" t="n"/>
      <c r="DM76" s="138" t="n"/>
      <c r="DN76" s="138" t="n"/>
      <c r="DO76" s="138" t="n"/>
      <c r="DP76" s="138" t="n"/>
      <c r="DQ76" s="138" t="n"/>
      <c r="DR76" s="138" t="n"/>
      <c r="DS76" s="138" t="n"/>
      <c r="DT76" s="138" t="n"/>
      <c r="DU76" s="139" t="n"/>
      <c r="DV76" s="2" t="n"/>
      <c r="DW76" s="2" t="n"/>
      <c r="DX76" s="2" t="n"/>
      <c r="DY76" s="2" t="n"/>
      <c r="DZ76" s="2" t="n"/>
      <c r="EA76" s="2" t="n"/>
      <c r="EB76" s="2" t="n"/>
      <c r="EC76" s="2" t="n"/>
    </row>
    <row r="77" ht="6.75" customHeight="1" s="118">
      <c r="A77" s="2" t="n"/>
      <c r="B77" s="2" t="n"/>
      <c r="C77" s="2" t="n"/>
      <c r="D77" s="2" t="n"/>
      <c r="E77" s="141" t="n"/>
      <c r="K77" s="142" t="n"/>
      <c r="L77" s="141"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41" t="n"/>
      <c r="BV77" s="142" t="n"/>
      <c r="DU77" s="142" t="n"/>
      <c r="DV77" s="2" t="n"/>
      <c r="DW77" s="2" t="n"/>
      <c r="DX77" s="2" t="n"/>
      <c r="DY77" s="2" t="n"/>
      <c r="DZ77" s="2" t="n"/>
      <c r="EA77" s="2" t="n"/>
      <c r="EB77" s="2" t="n"/>
      <c r="EC77" s="2" t="n"/>
    </row>
    <row r="78" ht="6.75" customHeight="1" s="118">
      <c r="A78" s="2" t="n"/>
      <c r="B78" s="2" t="n"/>
      <c r="C78" s="2" t="n"/>
      <c r="D78" s="2" t="n"/>
      <c r="E78" s="141" t="n"/>
      <c r="K78" s="142" t="n"/>
      <c r="L78" s="141" t="n"/>
      <c r="P78" s="19" t="n"/>
      <c r="Q78" s="19" t="n"/>
      <c r="R78" s="19" t="n"/>
      <c r="S78" s="52" t="inlineStr">
        <is>
          <t>年</t>
        </is>
      </c>
      <c r="U78" s="11" t="n"/>
      <c r="V78" s="11" t="n"/>
      <c r="W78" s="53" t="inlineStr">
        <is>
          <t>月</t>
        </is>
      </c>
      <c r="X78" s="142"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41" t="n"/>
      <c r="BV78" s="142" t="n"/>
      <c r="DU78" s="142" t="n"/>
      <c r="DV78" s="2" t="n"/>
      <c r="DW78" s="2" t="n"/>
      <c r="DX78" s="2" t="n"/>
      <c r="DY78" s="2" t="n"/>
      <c r="DZ78" s="2" t="n"/>
      <c r="EA78" s="2" t="n"/>
      <c r="EB78" s="2" t="n"/>
      <c r="EC78" s="2" t="n"/>
    </row>
    <row r="79" ht="6.75" customHeight="1" s="118">
      <c r="A79" s="2" t="n"/>
      <c r="B79" s="2" t="n"/>
      <c r="C79" s="2" t="n"/>
      <c r="D79" s="2" t="n"/>
      <c r="E79" s="141" t="n"/>
      <c r="K79" s="142" t="n"/>
      <c r="L79" s="49" t="inlineStr">
        <is>
          <t>令和</t>
        </is>
      </c>
      <c r="P79" s="19" t="n"/>
      <c r="Q79" s="19" t="n"/>
      <c r="R79" s="19" t="n"/>
      <c r="U79" s="11" t="n"/>
      <c r="V79" s="11" t="n"/>
      <c r="X79" s="142"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41" t="n"/>
      <c r="BV79" s="142" t="n"/>
      <c r="DU79" s="142" t="n"/>
      <c r="DV79" s="2" t="n"/>
      <c r="DW79" s="2" t="n"/>
      <c r="DX79" s="2" t="n"/>
      <c r="DY79" s="2" t="n"/>
      <c r="DZ79" s="2" t="n"/>
      <c r="EA79" s="2" t="n"/>
      <c r="EB79" s="2" t="n"/>
      <c r="EC79" s="2" t="n"/>
    </row>
    <row r="80" ht="6.75" customHeight="1" s="118">
      <c r="A80" s="2" t="n"/>
      <c r="B80" s="2" t="n"/>
      <c r="C80" s="2" t="n"/>
      <c r="D80" s="2" t="n"/>
      <c r="E80" s="141" t="n"/>
      <c r="K80" s="142" t="n"/>
      <c r="L80" s="141"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41" t="n"/>
      <c r="BV80" s="142" t="n"/>
      <c r="DU80" s="142" t="n"/>
      <c r="DV80" s="2" t="n"/>
      <c r="DW80" s="2" t="n"/>
      <c r="DX80" s="2" t="n"/>
      <c r="DY80" s="2" t="n"/>
      <c r="DZ80" s="2" t="n"/>
      <c r="EA80" s="2" t="n"/>
      <c r="EB80" s="2" t="n"/>
      <c r="EC80" s="2" t="n"/>
    </row>
    <row r="81" ht="3.75" customHeight="1" s="118">
      <c r="A81" s="2" t="n"/>
      <c r="B81" s="2" t="n"/>
      <c r="C81" s="2" t="n"/>
      <c r="D81" s="2" t="n"/>
      <c r="E81" s="141" t="n"/>
      <c r="K81" s="142" t="n"/>
      <c r="L81" s="144" t="n"/>
      <c r="M81" s="145" t="n"/>
      <c r="N81" s="145" t="n"/>
      <c r="O81" s="145"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41" t="n"/>
      <c r="BV81" s="142" t="n"/>
      <c r="DU81" s="142" t="n"/>
      <c r="DV81" s="2" t="n"/>
      <c r="DW81" s="2" t="n"/>
      <c r="DX81" s="2" t="n"/>
      <c r="DY81" s="2" t="n"/>
      <c r="DZ81" s="2" t="n"/>
      <c r="EA81" s="2" t="n"/>
      <c r="EB81" s="2" t="n"/>
      <c r="EC81" s="2" t="n"/>
    </row>
    <row r="82" ht="6.75" customHeight="1" s="118">
      <c r="A82" s="2" t="n"/>
      <c r="B82" s="2" t="n"/>
      <c r="C82" s="2" t="n"/>
      <c r="D82" s="2" t="n"/>
      <c r="E82" s="141" t="n"/>
      <c r="K82" s="142" t="n"/>
      <c r="L82" s="54" t="inlineStr">
        <is>
          <t>平成</t>
        </is>
      </c>
      <c r="M82" s="138" t="n"/>
      <c r="N82" s="138" t="n"/>
      <c r="O82" s="138"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41" t="n"/>
      <c r="BV82" s="142" t="n"/>
      <c r="DU82" s="142" t="n"/>
      <c r="DV82" s="2" t="n"/>
      <c r="DW82" s="2" t="n"/>
      <c r="DX82" s="2" t="n"/>
      <c r="DY82" s="2" t="n"/>
      <c r="DZ82" s="2" t="n"/>
      <c r="EA82" s="2" t="n"/>
      <c r="EB82" s="2" t="n"/>
      <c r="EC82" s="2" t="n"/>
    </row>
    <row r="83" ht="6.75" customHeight="1" s="118">
      <c r="A83" s="2" t="n"/>
      <c r="B83" s="2" t="n"/>
      <c r="C83" s="2" t="n"/>
      <c r="D83" s="2" t="n"/>
      <c r="E83" s="141" t="n"/>
      <c r="K83" s="142" t="n"/>
      <c r="L83" s="141"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41" t="n"/>
      <c r="BV83" s="142" t="n"/>
      <c r="DU83" s="142" t="n"/>
      <c r="DV83" s="2" t="n"/>
      <c r="DW83" s="2" t="n"/>
      <c r="DX83" s="2" t="n"/>
      <c r="DY83" s="2" t="n"/>
      <c r="DZ83" s="2" t="n"/>
      <c r="EA83" s="2" t="n"/>
      <c r="EB83" s="2" t="n"/>
      <c r="EC83" s="2" t="n"/>
    </row>
    <row r="84" ht="6.75" customHeight="1" s="118">
      <c r="A84" s="2" t="n"/>
      <c r="B84" s="2" t="n"/>
      <c r="C84" s="2" t="n"/>
      <c r="D84" s="2" t="n"/>
      <c r="E84" s="141" t="n"/>
      <c r="K84" s="142" t="n"/>
      <c r="L84" s="141" t="n"/>
      <c r="P84" s="19" t="n"/>
      <c r="Q84" s="19" t="n"/>
      <c r="R84" s="19" t="n"/>
      <c r="S84" s="52" t="inlineStr">
        <is>
          <t>年</t>
        </is>
      </c>
      <c r="U84" s="11" t="n"/>
      <c r="V84" s="11" t="n"/>
      <c r="W84" s="53" t="inlineStr">
        <is>
          <t>月</t>
        </is>
      </c>
      <c r="X84" s="142"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41" t="n"/>
      <c r="BV84" s="142" t="n"/>
      <c r="DU84" s="142" t="n"/>
      <c r="DV84" s="2" t="n"/>
      <c r="DW84" s="2" t="n"/>
      <c r="DX84" s="2" t="n"/>
      <c r="DY84" s="2" t="n"/>
      <c r="DZ84" s="2" t="n"/>
      <c r="EA84" s="2" t="n"/>
      <c r="EB84" s="2" t="n"/>
      <c r="EC84" s="2" t="n"/>
    </row>
    <row r="85" ht="6.75" customHeight="1" s="118">
      <c r="A85" s="2" t="n"/>
      <c r="B85" s="2" t="n"/>
      <c r="C85" s="2" t="n"/>
      <c r="D85" s="2" t="n"/>
      <c r="E85" s="141" t="n"/>
      <c r="K85" s="142" t="n"/>
      <c r="L85" s="49" t="inlineStr">
        <is>
          <t>令和</t>
        </is>
      </c>
      <c r="P85" s="19" t="n"/>
      <c r="Q85" s="19" t="n"/>
      <c r="R85" s="19" t="n"/>
      <c r="U85" s="11" t="n"/>
      <c r="V85" s="11" t="n"/>
      <c r="X85" s="142"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41" t="n"/>
      <c r="BV85" s="142" t="n"/>
      <c r="DU85" s="142" t="n"/>
      <c r="DV85" s="2" t="n"/>
      <c r="DW85" s="2" t="n"/>
      <c r="DX85" s="2" t="n"/>
      <c r="DY85" s="2" t="n"/>
      <c r="DZ85" s="2" t="n"/>
      <c r="EA85" s="2" t="n"/>
      <c r="EB85" s="2" t="n"/>
      <c r="EC85" s="2" t="n"/>
    </row>
    <row r="86" ht="6.75" customHeight="1" s="118">
      <c r="A86" s="2" t="n"/>
      <c r="B86" s="2" t="n"/>
      <c r="C86" s="2" t="n"/>
      <c r="D86" s="2" t="n"/>
      <c r="E86" s="141" t="n"/>
      <c r="K86" s="142" t="n"/>
      <c r="L86" s="141"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41" t="n"/>
      <c r="BV86" s="142" t="n"/>
      <c r="DU86" s="142" t="n"/>
      <c r="DV86" s="2" t="n"/>
      <c r="DW86" s="2" t="n"/>
      <c r="DX86" s="2" t="n"/>
      <c r="DY86" s="2" t="n"/>
      <c r="DZ86" s="2" t="n"/>
      <c r="EA86" s="2" t="n"/>
      <c r="EB86" s="2" t="n"/>
      <c r="EC86" s="2" t="n"/>
    </row>
    <row r="87" ht="6.75" customHeight="1" s="118">
      <c r="A87" s="2" t="n"/>
      <c r="B87" s="2" t="n"/>
      <c r="C87" s="2" t="n"/>
      <c r="D87" s="2" t="n"/>
      <c r="E87" s="144" t="n"/>
      <c r="F87" s="145" t="n"/>
      <c r="G87" s="145" t="n"/>
      <c r="H87" s="145" t="n"/>
      <c r="I87" s="145" t="n"/>
      <c r="J87" s="145" t="n"/>
      <c r="K87" s="146" t="n"/>
      <c r="L87" s="144" t="n"/>
      <c r="M87" s="145" t="n"/>
      <c r="N87" s="145" t="n"/>
      <c r="O87" s="145"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4" t="n"/>
      <c r="BQ87" s="145" t="n"/>
      <c r="BR87" s="145" t="n"/>
      <c r="BS87" s="145" t="n"/>
      <c r="BT87" s="145" t="n"/>
      <c r="BU87" s="145" t="n"/>
      <c r="BV87" s="146" t="n"/>
      <c r="BW87" s="145" t="n"/>
      <c r="BX87" s="145" t="n"/>
      <c r="BY87" s="145" t="n"/>
      <c r="BZ87" s="145" t="n"/>
      <c r="CA87" s="145" t="n"/>
      <c r="CB87" s="145" t="n"/>
      <c r="CC87" s="145" t="n"/>
      <c r="CD87" s="145" t="n"/>
      <c r="CE87" s="145" t="n"/>
      <c r="CF87" s="145" t="n"/>
      <c r="CG87" s="145" t="n"/>
      <c r="CH87" s="145" t="n"/>
      <c r="CI87" s="145" t="n"/>
      <c r="CJ87" s="145" t="n"/>
      <c r="CK87" s="145" t="n"/>
      <c r="CL87" s="145" t="n"/>
      <c r="CM87" s="145" t="n"/>
      <c r="CN87" s="145" t="n"/>
      <c r="CO87" s="145" t="n"/>
      <c r="CP87" s="145" t="n"/>
      <c r="CQ87" s="145" t="n"/>
      <c r="CR87" s="145" t="n"/>
      <c r="CS87" s="145" t="n"/>
      <c r="CT87" s="145" t="n"/>
      <c r="CU87" s="145" t="n"/>
      <c r="CV87" s="145" t="n"/>
      <c r="CW87" s="145" t="n"/>
      <c r="CX87" s="145" t="n"/>
      <c r="CY87" s="145" t="n"/>
      <c r="CZ87" s="145" t="n"/>
      <c r="DA87" s="145" t="n"/>
      <c r="DB87" s="145" t="n"/>
      <c r="DC87" s="145" t="n"/>
      <c r="DD87" s="145" t="n"/>
      <c r="DE87" s="145" t="n"/>
      <c r="DF87" s="145" t="n"/>
      <c r="DG87" s="145" t="n"/>
      <c r="DH87" s="145" t="n"/>
      <c r="DI87" s="145" t="n"/>
      <c r="DJ87" s="145" t="n"/>
      <c r="DK87" s="145" t="n"/>
      <c r="DL87" s="145" t="n"/>
      <c r="DM87" s="145" t="n"/>
      <c r="DN87" s="145" t="n"/>
      <c r="DO87" s="145" t="n"/>
      <c r="DP87" s="145" t="n"/>
      <c r="DQ87" s="145" t="n"/>
      <c r="DR87" s="145" t="n"/>
      <c r="DS87" s="145" t="n"/>
      <c r="DT87" s="145" t="n"/>
      <c r="DU87" s="146"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21.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7" t="inlineStr">
        <is>
          <t xml:space="preserve">資 　格  等      </t>
        </is>
      </c>
      <c r="BQ5" s="138" t="n"/>
      <c r="BR5" s="138" t="n"/>
      <c r="BS5" s="138" t="n"/>
      <c r="BT5" s="138" t="n"/>
      <c r="BU5" s="138" t="n"/>
      <c r="BV5" s="139" t="n"/>
      <c r="BW5" s="140" t="inlineStr">
        <is>
          <t>取  得  年  月</t>
        </is>
      </c>
      <c r="BX5" s="138" t="n"/>
      <c r="BY5" s="138" t="n"/>
      <c r="BZ5" s="138" t="n"/>
      <c r="CA5" s="138" t="n"/>
      <c r="CB5" s="138" t="n"/>
      <c r="CC5" s="138" t="n"/>
      <c r="CD5" s="138" t="n"/>
      <c r="CE5" s="138" t="n"/>
      <c r="CF5" s="138" t="n"/>
      <c r="CG5" s="139" t="n"/>
      <c r="CH5" s="140" t="inlineStr">
        <is>
          <t>資       格       等       の       名       称</t>
        </is>
      </c>
      <c r="CI5" s="138" t="n"/>
      <c r="CJ5" s="138" t="n"/>
      <c r="CK5" s="138" t="n"/>
      <c r="CL5" s="138" t="n"/>
      <c r="CM5" s="138" t="n"/>
      <c r="CN5" s="138" t="n"/>
      <c r="CO5" s="138" t="n"/>
      <c r="CP5" s="138" t="n"/>
      <c r="CQ5" s="138" t="n"/>
      <c r="CR5" s="138" t="n"/>
      <c r="CS5" s="138" t="n"/>
      <c r="CT5" s="138" t="n"/>
      <c r="CU5" s="138" t="n"/>
      <c r="CV5" s="138" t="n"/>
      <c r="CW5" s="138" t="n"/>
      <c r="CX5" s="138" t="n"/>
      <c r="CY5" s="138" t="n"/>
      <c r="CZ5" s="138" t="n"/>
      <c r="DA5" s="138" t="n"/>
      <c r="DB5" s="138" t="n"/>
      <c r="DC5" s="138" t="n"/>
      <c r="DD5" s="138" t="n"/>
      <c r="DE5" s="138" t="n"/>
      <c r="DF5" s="138" t="n"/>
      <c r="DG5" s="138" t="n"/>
      <c r="DH5" s="138" t="n"/>
      <c r="DI5" s="138" t="n"/>
      <c r="DJ5" s="138" t="n"/>
      <c r="DK5" s="138" t="n"/>
      <c r="DL5" s="138" t="n"/>
      <c r="DM5" s="138" t="n"/>
      <c r="DN5" s="138" t="n"/>
      <c r="DO5" s="138" t="n"/>
      <c r="DP5" s="138" t="n"/>
      <c r="DQ5" s="138" t="n"/>
      <c r="DR5" s="138" t="n"/>
      <c r="DS5" s="138" t="n"/>
      <c r="DT5" s="138" t="n"/>
      <c r="DU5" s="139"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41" t="n"/>
      <c r="BV6" s="142" t="n"/>
      <c r="BW6" s="141" t="n"/>
      <c r="CG6" s="142" t="n"/>
      <c r="CH6" s="141" t="n"/>
      <c r="DU6" s="142"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41" t="n"/>
      <c r="BV7" s="142" t="n"/>
      <c r="BW7" s="141" t="n"/>
      <c r="CG7" s="142" t="n"/>
      <c r="CH7" s="141" t="n"/>
      <c r="DU7" s="142"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3">
        <f>IF(N(設定!$B$3)=0,"",YEAR(設定!$B$3)-2018)</f>
        <v/>
      </c>
      <c r="AG8" s="95" t="inlineStr">
        <is>
          <t>年</t>
        </is>
      </c>
      <c r="AI8" s="143">
        <f>IF(N(設定!$B$3)=0,"",MONTH(設定!$B$3))</f>
        <v/>
      </c>
      <c r="AL8" s="95" t="inlineStr">
        <is>
          <t>月</t>
        </is>
      </c>
      <c r="AN8" s="143">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41" t="n"/>
      <c r="BV8" s="142" t="n"/>
      <c r="BW8" s="144" t="n"/>
      <c r="BX8" s="145" t="n"/>
      <c r="BY8" s="145" t="n"/>
      <c r="BZ8" s="145" t="n"/>
      <c r="CA8" s="145" t="n"/>
      <c r="CB8" s="145" t="n"/>
      <c r="CC8" s="145" t="n"/>
      <c r="CD8" s="145" t="n"/>
      <c r="CE8" s="145" t="n"/>
      <c r="CF8" s="145" t="n"/>
      <c r="CG8" s="146" t="n"/>
      <c r="CH8" s="144" t="n"/>
      <c r="CI8" s="145" t="n"/>
      <c r="CJ8" s="145" t="n"/>
      <c r="CK8" s="145" t="n"/>
      <c r="CL8" s="145" t="n"/>
      <c r="CM8" s="145" t="n"/>
      <c r="CN8" s="145" t="n"/>
      <c r="CO8" s="145" t="n"/>
      <c r="CP8" s="145" t="n"/>
      <c r="CQ8" s="145" t="n"/>
      <c r="CR8" s="145" t="n"/>
      <c r="CS8" s="145" t="n"/>
      <c r="CT8" s="145" t="n"/>
      <c r="CU8" s="145" t="n"/>
      <c r="CV8" s="145" t="n"/>
      <c r="CW8" s="145" t="n"/>
      <c r="CX8" s="145" t="n"/>
      <c r="CY8" s="145" t="n"/>
      <c r="CZ8" s="145" t="n"/>
      <c r="DA8" s="145" t="n"/>
      <c r="DB8" s="145" t="n"/>
      <c r="DC8" s="145" t="n"/>
      <c r="DD8" s="145" t="n"/>
      <c r="DE8" s="145" t="n"/>
      <c r="DF8" s="145" t="n"/>
      <c r="DG8" s="145" t="n"/>
      <c r="DH8" s="145" t="n"/>
      <c r="DI8" s="145" t="n"/>
      <c r="DJ8" s="145" t="n"/>
      <c r="DK8" s="145" t="n"/>
      <c r="DL8" s="145" t="n"/>
      <c r="DM8" s="145" t="n"/>
      <c r="DN8" s="145" t="n"/>
      <c r="DO8" s="145" t="n"/>
      <c r="DP8" s="145" t="n"/>
      <c r="DQ8" s="145" t="n"/>
      <c r="DR8" s="145" t="n"/>
      <c r="DS8" s="145" t="n"/>
      <c r="DT8" s="145" t="n"/>
      <c r="DU8" s="146"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41" t="n"/>
      <c r="BV9" s="142" t="n"/>
      <c r="BW9" s="147">
        <f>計算!$O$14</f>
        <v/>
      </c>
      <c r="CG9" s="142" t="n"/>
      <c r="CH9" s="148">
        <f>計算!$P$14</f>
        <v/>
      </c>
      <c r="DU9" s="142"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5" t="n"/>
      <c r="AA10" s="145" t="n"/>
      <c r="AB10" s="145" t="n"/>
      <c r="AC10" s="145" t="n"/>
      <c r="AD10" s="145" t="n"/>
      <c r="AE10" s="145" t="n"/>
      <c r="AF10" s="145" t="n"/>
      <c r="AG10" s="145" t="n"/>
      <c r="AH10" s="145" t="n"/>
      <c r="AI10" s="145" t="n"/>
      <c r="AJ10" s="145" t="n"/>
      <c r="AK10" s="145" t="n"/>
      <c r="AL10" s="145" t="n"/>
      <c r="AM10" s="145" t="n"/>
      <c r="AN10" s="145" t="n"/>
      <c r="AO10" s="145" t="n"/>
      <c r="AP10" s="145" t="n"/>
      <c r="AQ10" s="145" t="n"/>
      <c r="AR10" s="145" t="n"/>
      <c r="AS10" s="145" t="n"/>
      <c r="AT10" s="145" t="n"/>
      <c r="AU10" s="12" t="n"/>
      <c r="AV10" s="7" t="n"/>
      <c r="BI10" s="8" t="n"/>
      <c r="BJ10" s="7" t="n"/>
      <c r="BK10" s="2" t="n"/>
      <c r="BL10" s="2" t="n"/>
      <c r="BM10" s="2" t="n"/>
      <c r="BN10" s="2" t="n"/>
      <c r="BO10" s="2" t="n"/>
      <c r="BP10" s="141" t="n"/>
      <c r="BV10" s="142" t="n"/>
      <c r="BW10" s="141" t="n"/>
      <c r="CG10" s="142" t="n"/>
      <c r="DU10" s="142" t="n"/>
      <c r="DV10" s="2" t="n"/>
      <c r="DW10" s="2" t="n"/>
      <c r="DX10" s="2" t="n"/>
      <c r="DY10" s="2" t="n"/>
      <c r="DZ10" s="2" t="n"/>
      <c r="EA10" s="2" t="n"/>
      <c r="EB10" s="2" t="n"/>
      <c r="EC10" s="2" t="n"/>
    </row>
    <row r="11" ht="6.75" customHeight="1" s="118">
      <c r="A11" s="2" t="n"/>
      <c r="B11" s="2" t="n"/>
      <c r="C11" s="2" t="n"/>
      <c r="D11" s="2" t="n"/>
      <c r="E11" s="140" t="inlineStr">
        <is>
          <t>ふ り が な</t>
        </is>
      </c>
      <c r="F11" s="138" t="n"/>
      <c r="G11" s="138" t="n"/>
      <c r="H11" s="138" t="n"/>
      <c r="I11" s="138" t="n"/>
      <c r="J11" s="138" t="n"/>
      <c r="K11" s="139" t="n"/>
      <c r="L11" s="149">
        <f>計算!$C$14</f>
        <v/>
      </c>
      <c r="M11" s="138" t="n"/>
      <c r="N11" s="138" t="n"/>
      <c r="O11" s="138" t="n"/>
      <c r="P11" s="138" t="n"/>
      <c r="Q11" s="138" t="n"/>
      <c r="R11" s="138" t="n"/>
      <c r="S11" s="138" t="n"/>
      <c r="T11" s="138" t="n"/>
      <c r="U11" s="138" t="n"/>
      <c r="V11" s="138" t="n"/>
      <c r="W11" s="138" t="n"/>
      <c r="X11" s="138" t="n"/>
      <c r="Y11" s="138" t="n"/>
      <c r="Z11" s="138" t="n"/>
      <c r="AA11" s="138" t="n"/>
      <c r="AB11" s="138" t="n"/>
      <c r="AC11" s="138" t="n"/>
      <c r="AD11" s="138" t="n"/>
      <c r="AE11" s="138" t="n"/>
      <c r="AF11" s="138" t="n"/>
      <c r="AG11" s="138" t="n"/>
      <c r="AH11" s="138" t="n"/>
      <c r="AI11" s="138" t="n"/>
      <c r="AJ11" s="138" t="n"/>
      <c r="AK11" s="138" t="n"/>
      <c r="AL11" s="138" t="n"/>
      <c r="AM11" s="138" t="n"/>
      <c r="AN11" s="138" t="n"/>
      <c r="AO11" s="138" t="n"/>
      <c r="AP11" s="138" t="n"/>
      <c r="AQ11" s="138" t="n"/>
      <c r="AR11" s="138" t="n"/>
      <c r="AS11" s="138" t="n"/>
      <c r="AT11" s="139"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41" t="n"/>
      <c r="BV11" s="142" t="n"/>
      <c r="BW11" s="141" t="n"/>
      <c r="CG11" s="142" t="n"/>
      <c r="DU11" s="142" t="n"/>
      <c r="DV11" s="2" t="n"/>
      <c r="DW11" s="2" t="n"/>
      <c r="DX11" s="2" t="n"/>
      <c r="DY11" s="2" t="n"/>
      <c r="DZ11" s="2" t="n"/>
      <c r="EA11" s="2" t="n"/>
      <c r="EB11" s="2" t="n"/>
      <c r="EC11" s="2" t="n"/>
    </row>
    <row r="12" ht="6.75" customHeight="1" s="118">
      <c r="A12" s="2" t="n"/>
      <c r="B12" s="2" t="n"/>
      <c r="C12" s="2" t="n"/>
      <c r="D12" s="2" t="n"/>
      <c r="E12" s="141" t="n"/>
      <c r="K12" s="142" t="n"/>
      <c r="AT12" s="142"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41" t="n"/>
      <c r="BV12" s="142" t="n"/>
      <c r="BW12" s="141" t="n"/>
      <c r="CG12" s="142" t="n"/>
      <c r="DU12" s="142" t="n"/>
      <c r="DV12" s="2" t="n"/>
      <c r="DW12" s="2" t="n"/>
      <c r="DX12" s="2" t="n"/>
      <c r="DY12" s="2" t="n"/>
      <c r="DZ12" s="2" t="n"/>
      <c r="EA12" s="2" t="n"/>
      <c r="EB12" s="2" t="n"/>
      <c r="EC12" s="2" t="n"/>
    </row>
    <row r="13" ht="6.75" customHeight="1" s="118">
      <c r="A13" s="2" t="n"/>
      <c r="B13" s="2" t="n"/>
      <c r="C13" s="2" t="n"/>
      <c r="D13" s="2" t="n"/>
      <c r="E13" s="141" t="n"/>
      <c r="K13" s="142" t="n"/>
      <c r="AT13" s="142"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41" t="n"/>
      <c r="BV13" s="142" t="n"/>
      <c r="BW13" s="147">
        <f>計算!$Q$14</f>
        <v/>
      </c>
      <c r="CG13" s="142" t="n"/>
      <c r="CH13" s="148">
        <f>計算!$R$14</f>
        <v/>
      </c>
      <c r="DU13" s="142" t="n"/>
      <c r="DV13" s="2" t="n"/>
      <c r="DW13" s="2" t="n"/>
      <c r="DX13" s="2" t="n"/>
      <c r="DY13" s="2" t="n"/>
      <c r="DZ13" s="2" t="n"/>
      <c r="EA13" s="2" t="n"/>
      <c r="EB13" s="2" t="n"/>
      <c r="EC13" s="2" t="n"/>
    </row>
    <row r="14" ht="6.75" customHeight="1" s="118">
      <c r="A14" s="2" t="n"/>
      <c r="B14" s="2" t="n"/>
      <c r="C14" s="2" t="n"/>
      <c r="D14" s="2" t="n"/>
      <c r="E14" s="144" t="n"/>
      <c r="F14" s="145" t="n"/>
      <c r="G14" s="145" t="n"/>
      <c r="H14" s="145" t="n"/>
      <c r="I14" s="145" t="n"/>
      <c r="J14" s="145" t="n"/>
      <c r="K14" s="146" t="n"/>
      <c r="L14" s="145" t="n"/>
      <c r="M14" s="145" t="n"/>
      <c r="N14" s="145" t="n"/>
      <c r="O14" s="145" t="n"/>
      <c r="P14" s="145" t="n"/>
      <c r="Q14" s="145" t="n"/>
      <c r="R14" s="145" t="n"/>
      <c r="S14" s="145" t="n"/>
      <c r="T14" s="145" t="n"/>
      <c r="U14" s="145" t="n"/>
      <c r="V14" s="145" t="n"/>
      <c r="W14" s="145" t="n"/>
      <c r="X14" s="145" t="n"/>
      <c r="Y14" s="145" t="n"/>
      <c r="Z14" s="145" t="n"/>
      <c r="AA14" s="145" t="n"/>
      <c r="AB14" s="145" t="n"/>
      <c r="AC14" s="145" t="n"/>
      <c r="AD14" s="145" t="n"/>
      <c r="AE14" s="145" t="n"/>
      <c r="AF14" s="145" t="n"/>
      <c r="AG14" s="145" t="n"/>
      <c r="AH14" s="145" t="n"/>
      <c r="AI14" s="145" t="n"/>
      <c r="AJ14" s="145" t="n"/>
      <c r="AK14" s="145" t="n"/>
      <c r="AL14" s="145" t="n"/>
      <c r="AM14" s="145" t="n"/>
      <c r="AN14" s="145" t="n"/>
      <c r="AO14" s="145" t="n"/>
      <c r="AP14" s="145" t="n"/>
      <c r="AQ14" s="145" t="n"/>
      <c r="AR14" s="145" t="n"/>
      <c r="AS14" s="145" t="n"/>
      <c r="AT14" s="146"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41" t="n"/>
      <c r="BV14" s="142" t="n"/>
      <c r="BW14" s="141" t="n"/>
      <c r="CG14" s="142" t="n"/>
      <c r="DU14" s="142" t="n"/>
      <c r="DV14" s="2" t="n"/>
      <c r="DW14" s="2" t="n"/>
      <c r="DX14" s="2" t="n"/>
      <c r="DY14" s="2" t="n"/>
      <c r="DZ14" s="2" t="n"/>
      <c r="EA14" s="2" t="n"/>
      <c r="EB14" s="2" t="n"/>
      <c r="EC14" s="2" t="n"/>
    </row>
    <row r="15" ht="6.75" customHeight="1" s="118">
      <c r="A15" s="2" t="n"/>
      <c r="B15" s="2" t="n"/>
      <c r="C15" s="2" t="n"/>
      <c r="D15" s="2" t="n"/>
      <c r="E15" s="150" t="inlineStr">
        <is>
          <t>名　前</t>
        </is>
      </c>
      <c r="F15" s="138" t="n"/>
      <c r="G15" s="138" t="n"/>
      <c r="H15" s="138" t="n"/>
      <c r="I15" s="138" t="n"/>
      <c r="J15" s="138" t="n"/>
      <c r="K15" s="139" t="n"/>
      <c r="L15" s="151">
        <f>計算!$B$14</f>
        <v/>
      </c>
      <c r="M15" s="138" t="n"/>
      <c r="N15" s="138" t="n"/>
      <c r="O15" s="138" t="n"/>
      <c r="P15" s="138" t="n"/>
      <c r="Q15" s="138" t="n"/>
      <c r="R15" s="138" t="n"/>
      <c r="S15" s="138" t="n"/>
      <c r="T15" s="138" t="n"/>
      <c r="U15" s="138" t="n"/>
      <c r="V15" s="138" t="n"/>
      <c r="W15" s="138" t="n"/>
      <c r="X15" s="138" t="n"/>
      <c r="Y15" s="138" t="n"/>
      <c r="Z15" s="138" t="n"/>
      <c r="AA15" s="138" t="n"/>
      <c r="AB15" s="138" t="n"/>
      <c r="AC15" s="138" t="n"/>
      <c r="AD15" s="138" t="n"/>
      <c r="AE15" s="138" t="n"/>
      <c r="AF15" s="138" t="n"/>
      <c r="AG15" s="138" t="n"/>
      <c r="AH15" s="138" t="n"/>
      <c r="AI15" s="138" t="n"/>
      <c r="AJ15" s="138" t="n"/>
      <c r="AK15" s="138" t="n"/>
      <c r="AL15" s="138" t="n"/>
      <c r="AM15" s="138" t="n"/>
      <c r="AN15" s="138" t="n"/>
      <c r="AO15" s="138" t="n"/>
      <c r="AP15" s="138" t="n"/>
      <c r="AQ15" s="138" t="n"/>
      <c r="AR15" s="138" t="n"/>
      <c r="AS15" s="138" t="n"/>
      <c r="AT15" s="139"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41" t="n"/>
      <c r="BV15" s="142" t="n"/>
      <c r="BW15" s="141" t="n"/>
      <c r="CG15" s="142" t="n"/>
      <c r="DU15" s="142" t="n"/>
      <c r="DV15" s="2" t="n"/>
      <c r="DW15" s="2" t="n"/>
      <c r="DX15" s="2" t="n"/>
      <c r="DY15" s="2" t="n"/>
      <c r="DZ15" s="2" t="n"/>
      <c r="EA15" s="2" t="n"/>
      <c r="EB15" s="2" t="n"/>
      <c r="EC15" s="2" t="n"/>
    </row>
    <row r="16" ht="6.75" customHeight="1" s="118">
      <c r="A16" s="2" t="n"/>
      <c r="B16" s="2" t="n"/>
      <c r="C16" s="2" t="n"/>
      <c r="D16" s="2" t="n"/>
      <c r="E16" s="141" t="n"/>
      <c r="K16" s="142" t="n"/>
      <c r="L16" s="141" t="n"/>
      <c r="AT16" s="142" t="n"/>
      <c r="AU16" s="8" t="n"/>
      <c r="AV16" s="7" t="n"/>
      <c r="AW16" s="2" t="n"/>
      <c r="AX16" s="52" t="inlineStr">
        <is>
          <t>（30×40mm）</t>
        </is>
      </c>
      <c r="BH16" s="2" t="n"/>
      <c r="BI16" s="8" t="n"/>
      <c r="BJ16" s="7" t="n"/>
      <c r="BK16" s="2" t="n"/>
      <c r="BL16" s="2" t="n"/>
      <c r="BM16" s="2" t="n"/>
      <c r="BN16" s="2" t="n"/>
      <c r="BO16" s="2" t="n"/>
      <c r="BP16" s="141" t="n"/>
      <c r="BV16" s="142" t="n"/>
      <c r="BW16" s="141" t="n"/>
      <c r="CG16" s="142" t="n"/>
      <c r="DU16" s="142" t="n"/>
      <c r="DV16" s="2" t="n"/>
      <c r="DW16" s="2" t="n"/>
      <c r="DX16" s="2" t="n"/>
      <c r="DY16" s="2" t="n"/>
      <c r="DZ16" s="2" t="n"/>
      <c r="EA16" s="2" t="n"/>
      <c r="EB16" s="2" t="n"/>
      <c r="EC16" s="2" t="n"/>
    </row>
    <row r="17" ht="6.75" customHeight="1" s="118">
      <c r="A17" s="2" t="n"/>
      <c r="B17" s="2" t="n"/>
      <c r="C17" s="2" t="n"/>
      <c r="D17" s="2" t="n"/>
      <c r="E17" s="141" t="n"/>
      <c r="K17" s="142" t="n"/>
      <c r="L17" s="141" t="n"/>
      <c r="AT17" s="142" t="n"/>
      <c r="AU17" s="8" t="n"/>
      <c r="AV17" s="7" t="n"/>
      <c r="AW17" s="2" t="n"/>
      <c r="BH17" s="2" t="n"/>
      <c r="BI17" s="8" t="n"/>
      <c r="BJ17" s="7" t="n"/>
      <c r="BK17" s="2" t="n"/>
      <c r="BL17" s="2" t="n"/>
      <c r="BM17" s="2" t="n"/>
      <c r="BN17" s="2" t="n"/>
      <c r="BO17" s="2" t="n"/>
      <c r="BP17" s="141" t="n"/>
      <c r="BV17" s="142" t="n"/>
      <c r="BW17" s="147">
        <f>計算!$S$14</f>
        <v/>
      </c>
      <c r="CG17" s="142" t="n"/>
      <c r="CH17" s="148">
        <f>計算!$T$14</f>
        <v/>
      </c>
      <c r="DU17" s="142" t="n"/>
      <c r="DV17" s="2" t="n"/>
      <c r="DW17" s="2" t="n"/>
      <c r="DX17" s="2" t="n"/>
      <c r="DY17" s="2" t="n"/>
      <c r="DZ17" s="2" t="n"/>
      <c r="EA17" s="2" t="n"/>
      <c r="EB17" s="2" t="n"/>
      <c r="EC17" s="2" t="n"/>
    </row>
    <row r="18" ht="6.75" customHeight="1" s="118">
      <c r="A18" s="2" t="n"/>
      <c r="B18" s="2" t="n"/>
      <c r="C18" s="2" t="n"/>
      <c r="D18" s="2" t="n"/>
      <c r="E18" s="141" t="n"/>
      <c r="K18" s="142" t="n"/>
      <c r="L18" s="141" t="n"/>
      <c r="AT18" s="142"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41" t="n"/>
      <c r="BV18" s="142" t="n"/>
      <c r="BW18" s="141" t="n"/>
      <c r="CG18" s="142" t="n"/>
      <c r="DU18" s="142" t="n"/>
      <c r="DV18" s="2" t="n"/>
      <c r="DW18" s="2" t="n"/>
      <c r="DX18" s="2" t="n"/>
      <c r="DY18" s="2" t="n"/>
      <c r="DZ18" s="2" t="n"/>
      <c r="EA18" s="2" t="n"/>
      <c r="EB18" s="2" t="n"/>
      <c r="EC18" s="2" t="n"/>
    </row>
    <row r="19" ht="6.75" customHeight="1" s="118">
      <c r="A19" s="2" t="n"/>
      <c r="B19" s="2" t="n"/>
      <c r="C19" s="2" t="n"/>
      <c r="D19" s="2" t="n"/>
      <c r="E19" s="141" t="n"/>
      <c r="K19" s="142" t="n"/>
      <c r="L19" s="141" t="n"/>
      <c r="AT19" s="142"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41" t="n"/>
      <c r="BV19" s="142" t="n"/>
      <c r="BW19" s="141" t="n"/>
      <c r="CG19" s="142" t="n"/>
      <c r="DU19" s="142" t="n"/>
      <c r="DV19" s="2" t="n"/>
      <c r="DW19" s="2" t="n"/>
      <c r="DX19" s="2" t="n"/>
      <c r="DY19" s="2" t="n"/>
      <c r="DZ19" s="2" t="n"/>
      <c r="EA19" s="2" t="n"/>
      <c r="EB19" s="2" t="n"/>
      <c r="EC19" s="2" t="n"/>
    </row>
    <row r="20" ht="4.5" customHeight="1" s="118">
      <c r="A20" s="2" t="n"/>
      <c r="B20" s="2" t="n"/>
      <c r="C20" s="2" t="n"/>
      <c r="D20" s="2" t="n"/>
      <c r="E20" s="144" t="n"/>
      <c r="F20" s="145" t="n"/>
      <c r="G20" s="145" t="n"/>
      <c r="H20" s="145" t="n"/>
      <c r="I20" s="145" t="n"/>
      <c r="J20" s="145" t="n"/>
      <c r="K20" s="146" t="n"/>
      <c r="L20" s="144" t="n"/>
      <c r="M20" s="145" t="n"/>
      <c r="N20" s="145" t="n"/>
      <c r="O20" s="145" t="n"/>
      <c r="P20" s="145" t="n"/>
      <c r="Q20" s="145" t="n"/>
      <c r="R20" s="145" t="n"/>
      <c r="S20" s="145" t="n"/>
      <c r="T20" s="145" t="n"/>
      <c r="U20" s="145" t="n"/>
      <c r="V20" s="145" t="n"/>
      <c r="W20" s="145" t="n"/>
      <c r="X20" s="145" t="n"/>
      <c r="Y20" s="145" t="n"/>
      <c r="Z20" s="145" t="n"/>
      <c r="AA20" s="145" t="n"/>
      <c r="AB20" s="145" t="n"/>
      <c r="AC20" s="145" t="n"/>
      <c r="AD20" s="145" t="n"/>
      <c r="AE20" s="145" t="n"/>
      <c r="AF20" s="145" t="n"/>
      <c r="AG20" s="145" t="n"/>
      <c r="AH20" s="145" t="n"/>
      <c r="AI20" s="145" t="n"/>
      <c r="AJ20" s="145" t="n"/>
      <c r="AK20" s="145" t="n"/>
      <c r="AL20" s="145" t="n"/>
      <c r="AM20" s="145" t="n"/>
      <c r="AN20" s="145" t="n"/>
      <c r="AO20" s="145" t="n"/>
      <c r="AP20" s="145" t="n"/>
      <c r="AQ20" s="145" t="n"/>
      <c r="AR20" s="145" t="n"/>
      <c r="AS20" s="145" t="n"/>
      <c r="AT20" s="146"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41" t="n"/>
      <c r="BV20" s="142" t="n"/>
      <c r="BW20" s="141" t="n"/>
      <c r="CG20" s="142" t="n"/>
      <c r="DU20" s="142" t="n"/>
      <c r="DV20" s="2" t="n"/>
      <c r="DW20" s="2" t="n"/>
      <c r="DX20" s="2" t="n"/>
      <c r="DY20" s="2" t="n"/>
      <c r="DZ20" s="2" t="n"/>
      <c r="EA20" s="2" t="n"/>
      <c r="EB20" s="2" t="n"/>
      <c r="EC20" s="2" t="n"/>
    </row>
    <row r="21" ht="6.75" customHeight="1" s="118">
      <c r="A21" s="2" t="n"/>
      <c r="B21" s="2" t="n"/>
      <c r="C21" s="2" t="n"/>
      <c r="D21" s="2" t="n"/>
      <c r="E21" s="150" t="inlineStr">
        <is>
          <t>生年月日</t>
        </is>
      </c>
      <c r="F21" s="138" t="n"/>
      <c r="G21" s="138" t="n"/>
      <c r="H21" s="138" t="n"/>
      <c r="I21" s="138" t="n"/>
      <c r="J21" s="138" t="n"/>
      <c r="K21" s="139" t="n"/>
      <c r="L21" s="152" t="inlineStr">
        <is>
          <t>昭和 ・ 平成</t>
        </is>
      </c>
      <c r="M21" s="138" t="n"/>
      <c r="N21" s="138" t="n"/>
      <c r="O21" s="138" t="n"/>
      <c r="P21" s="138" t="n"/>
      <c r="Q21" s="138" t="n"/>
      <c r="R21" s="138" t="n"/>
      <c r="S21" s="138" t="n"/>
      <c r="T21" s="138" t="n"/>
      <c r="U21" s="138" t="n"/>
      <c r="V21" s="153">
        <f>計算!$D$14</f>
        <v/>
      </c>
      <c r="W21" s="138" t="n"/>
      <c r="X21" s="154" t="inlineStr">
        <is>
          <t>年</t>
        </is>
      </c>
      <c r="Y21" s="138" t="n"/>
      <c r="Z21" s="153">
        <f>計算!$E$14</f>
        <v/>
      </c>
      <c r="AA21" s="138" t="n"/>
      <c r="AB21" s="138" t="n"/>
      <c r="AC21" s="154" t="inlineStr">
        <is>
          <t>月</t>
        </is>
      </c>
      <c r="AD21" s="138" t="n"/>
      <c r="AE21" s="153">
        <f>計算!$F$14</f>
        <v/>
      </c>
      <c r="AF21" s="138" t="n"/>
      <c r="AG21" s="138" t="n"/>
      <c r="AH21" s="154" t="inlineStr">
        <is>
          <t>日　生 （満</t>
        </is>
      </c>
      <c r="AI21" s="138" t="n"/>
      <c r="AJ21" s="138" t="n"/>
      <c r="AK21" s="138" t="n"/>
      <c r="AL21" s="138" t="n"/>
      <c r="AM21" s="138" t="n"/>
      <c r="AN21" s="138" t="n"/>
      <c r="AO21" s="138" t="n"/>
      <c r="AP21" s="155">
        <f>計算!$G$14</f>
        <v/>
      </c>
      <c r="AQ21" s="138" t="n"/>
      <c r="AR21" s="156" t="inlineStr">
        <is>
          <t>歳）</t>
        </is>
      </c>
      <c r="AS21" s="138" t="n"/>
      <c r="AT21" s="139"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41" t="n"/>
      <c r="BV21" s="142" t="n"/>
      <c r="BW21" s="147">
        <f>計算!$U$14</f>
        <v/>
      </c>
      <c r="CG21" s="142" t="n"/>
      <c r="CH21" s="148">
        <f>計算!$V$14</f>
        <v/>
      </c>
      <c r="DU21" s="142" t="n"/>
      <c r="DV21" s="2" t="n"/>
      <c r="DW21" s="2" t="n"/>
      <c r="DX21" s="2" t="n"/>
      <c r="DY21" s="2" t="n"/>
      <c r="DZ21" s="2" t="n"/>
      <c r="EA21" s="2" t="n"/>
      <c r="EB21" s="2" t="n"/>
      <c r="EC21" s="2" t="n"/>
    </row>
    <row r="22" ht="6.75" customHeight="1" s="118">
      <c r="A22" s="2" t="n"/>
      <c r="B22" s="2" t="n"/>
      <c r="C22" s="2" t="n"/>
      <c r="D22" s="2" t="n"/>
      <c r="E22" s="141" t="n"/>
      <c r="K22" s="142" t="n"/>
      <c r="L22" s="141" t="n"/>
      <c r="AT22" s="142"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41" t="n"/>
      <c r="BV22" s="142" t="n"/>
      <c r="BW22" s="141" t="n"/>
      <c r="CG22" s="142" t="n"/>
      <c r="DU22" s="142" t="n"/>
      <c r="DV22" s="2" t="n"/>
      <c r="DW22" s="2" t="n"/>
      <c r="DX22" s="2" t="n"/>
      <c r="DY22" s="2" t="n"/>
      <c r="DZ22" s="2" t="n"/>
      <c r="EA22" s="2" t="n"/>
      <c r="EB22" s="2" t="n"/>
      <c r="EC22" s="2" t="n"/>
    </row>
    <row r="23" ht="6.75" customHeight="1" s="118">
      <c r="A23" s="2" t="n"/>
      <c r="B23" s="2" t="n"/>
      <c r="C23" s="2" t="n"/>
      <c r="D23" s="2" t="n"/>
      <c r="E23" s="141" t="n"/>
      <c r="K23" s="142" t="n"/>
      <c r="L23" s="141" t="n"/>
      <c r="AT23" s="142"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41" t="n"/>
      <c r="BV23" s="142" t="n"/>
      <c r="BW23" s="141" t="n"/>
      <c r="CG23" s="142" t="n"/>
      <c r="DU23" s="142" t="n"/>
      <c r="DV23" s="2" t="n"/>
      <c r="DW23" s="2" t="n"/>
      <c r="DX23" s="2" t="n"/>
      <c r="DY23" s="2" t="n"/>
      <c r="DZ23" s="2" t="n"/>
      <c r="EA23" s="2" t="n"/>
      <c r="EB23" s="2" t="n"/>
      <c r="EC23" s="2" t="n"/>
    </row>
    <row r="24" ht="3.75" customHeight="1" s="118">
      <c r="A24" s="2" t="n"/>
      <c r="B24" s="2" t="n"/>
      <c r="C24" s="2" t="n"/>
      <c r="D24" s="2" t="n"/>
      <c r="E24" s="144" t="n"/>
      <c r="F24" s="145" t="n"/>
      <c r="G24" s="145" t="n"/>
      <c r="H24" s="145" t="n"/>
      <c r="I24" s="145" t="n"/>
      <c r="J24" s="145" t="n"/>
      <c r="K24" s="146" t="n"/>
      <c r="L24" s="144" t="n"/>
      <c r="M24" s="145" t="n"/>
      <c r="N24" s="145" t="n"/>
      <c r="O24" s="145" t="n"/>
      <c r="P24" s="145" t="n"/>
      <c r="Q24" s="145" t="n"/>
      <c r="R24" s="145" t="n"/>
      <c r="S24" s="145" t="n"/>
      <c r="T24" s="145" t="n"/>
      <c r="U24" s="145" t="n"/>
      <c r="X24" s="145" t="n"/>
      <c r="Y24" s="145" t="n"/>
      <c r="AC24" s="145" t="n"/>
      <c r="AD24" s="145" t="n"/>
      <c r="AH24" s="145" t="n"/>
      <c r="AI24" s="145" t="n"/>
      <c r="AJ24" s="145" t="n"/>
      <c r="AK24" s="145" t="n"/>
      <c r="AL24" s="145" t="n"/>
      <c r="AM24" s="145" t="n"/>
      <c r="AN24" s="145" t="n"/>
      <c r="AO24" s="145" t="n"/>
      <c r="AP24" s="145" t="n"/>
      <c r="AQ24" s="145" t="n"/>
      <c r="AR24" s="145" t="n"/>
      <c r="AS24" s="145" t="n"/>
      <c r="AT24" s="146"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41" t="n"/>
      <c r="BV24" s="142" t="n"/>
      <c r="BW24" s="141" t="n"/>
      <c r="CG24" s="142" t="n"/>
      <c r="DU24" s="142" t="n"/>
      <c r="DV24" s="2" t="n"/>
      <c r="DW24" s="2" t="n"/>
      <c r="DX24" s="2" t="n"/>
      <c r="DY24" s="2" t="n"/>
      <c r="DZ24" s="2" t="n"/>
      <c r="EA24" s="2" t="n"/>
      <c r="EB24" s="2" t="n"/>
      <c r="EC24" s="2" t="n"/>
    </row>
    <row r="25" ht="6.75" customHeight="1" s="118">
      <c r="A25" s="2" t="n"/>
      <c r="B25" s="2" t="n"/>
      <c r="C25" s="2" t="n"/>
      <c r="D25" s="2" t="n"/>
      <c r="E25" s="157" t="inlineStr">
        <is>
          <t>ふ り が な</t>
        </is>
      </c>
      <c r="F25" s="138" t="n"/>
      <c r="G25" s="138" t="n"/>
      <c r="H25" s="138" t="n"/>
      <c r="I25" s="138" t="n"/>
      <c r="J25" s="138" t="n"/>
      <c r="K25" s="139" t="n"/>
      <c r="L25" s="158">
        <f>計算!$J$14</f>
        <v/>
      </c>
      <c r="M25" s="138" t="n"/>
      <c r="N25" s="138" t="n"/>
      <c r="O25" s="138" t="n"/>
      <c r="P25" s="138" t="n"/>
      <c r="Q25" s="138" t="n"/>
      <c r="R25" s="138" t="n"/>
      <c r="S25" s="138" t="n"/>
      <c r="T25" s="138" t="n"/>
      <c r="U25" s="138" t="n"/>
      <c r="V25" s="138" t="n"/>
      <c r="W25" s="138" t="n"/>
      <c r="X25" s="138" t="n"/>
      <c r="Y25" s="138" t="n"/>
      <c r="Z25" s="138" t="n"/>
      <c r="AA25" s="138" t="n"/>
      <c r="AB25" s="138" t="n"/>
      <c r="AC25" s="138" t="n"/>
      <c r="AD25" s="138" t="n"/>
      <c r="AE25" s="138" t="n"/>
      <c r="AF25" s="138" t="n"/>
      <c r="AG25" s="138" t="n"/>
      <c r="AH25" s="138" t="n"/>
      <c r="AI25" s="138" t="n"/>
      <c r="AJ25" s="138" t="n"/>
      <c r="AK25" s="138" t="n"/>
      <c r="AL25" s="138" t="n"/>
      <c r="AM25" s="138" t="n"/>
      <c r="AN25" s="138" t="n"/>
      <c r="AO25" s="138" t="n"/>
      <c r="AP25" s="138" t="n"/>
      <c r="AQ25" s="138" t="n"/>
      <c r="AR25" s="138" t="n"/>
      <c r="AS25" s="138" t="n"/>
      <c r="AT25" s="138" t="n"/>
      <c r="AU25" s="138" t="n"/>
      <c r="AV25" s="138" t="n"/>
      <c r="AW25" s="138" t="n"/>
      <c r="AX25" s="138" t="n"/>
      <c r="AY25" s="138" t="n"/>
      <c r="AZ25" s="138" t="n"/>
      <c r="BA25" s="138" t="n"/>
      <c r="BB25" s="138" t="n"/>
      <c r="BC25" s="138" t="n"/>
      <c r="BD25" s="138" t="n"/>
      <c r="BE25" s="138" t="n"/>
      <c r="BF25" s="138" t="n"/>
      <c r="BG25" s="138" t="n"/>
      <c r="BH25" s="138" t="n"/>
      <c r="BI25" s="139" t="n"/>
      <c r="BJ25" s="2" t="n"/>
      <c r="BK25" s="2" t="n"/>
      <c r="BL25" s="2" t="n"/>
      <c r="BM25" s="2" t="n"/>
      <c r="BN25" s="2" t="n"/>
      <c r="BO25" s="2" t="n"/>
      <c r="BP25" s="141" t="n"/>
      <c r="BV25" s="142" t="n"/>
      <c r="BW25" s="159">
        <f>計算!$W$14</f>
        <v/>
      </c>
      <c r="CG25" s="142" t="n"/>
      <c r="CH25" s="148">
        <f>計算!$X$14</f>
        <v/>
      </c>
      <c r="DU25" s="142" t="n"/>
      <c r="DV25" s="2" t="n"/>
      <c r="DW25" s="2" t="n"/>
      <c r="DX25" s="2" t="n"/>
      <c r="DY25" s="2" t="n"/>
      <c r="DZ25" s="2" t="n"/>
      <c r="EA25" s="2" t="n"/>
      <c r="EB25" s="2" t="n"/>
      <c r="EC25" s="2" t="n"/>
    </row>
    <row r="26" ht="6.75" customHeight="1" s="118">
      <c r="A26" s="2" t="n"/>
      <c r="B26" s="2" t="n"/>
      <c r="C26" s="2" t="n"/>
      <c r="D26" s="2" t="n"/>
      <c r="E26" s="141" t="n"/>
      <c r="K26" s="142" t="n"/>
      <c r="BI26" s="142" t="n"/>
      <c r="BJ26" s="2" t="n"/>
      <c r="BK26" s="2" t="n"/>
      <c r="BL26" s="2" t="n"/>
      <c r="BM26" s="2" t="n"/>
      <c r="BN26" s="2" t="n"/>
      <c r="BO26" s="2" t="n"/>
      <c r="BP26" s="141" t="n"/>
      <c r="BV26" s="142" t="n"/>
      <c r="BW26" s="141" t="n"/>
      <c r="CG26" s="142" t="n"/>
      <c r="DU26" s="142" t="n"/>
      <c r="DV26" s="2" t="n"/>
      <c r="DW26" s="2" t="n"/>
      <c r="DX26" s="2" t="n"/>
      <c r="DY26" s="2" t="n"/>
      <c r="DZ26" s="2" t="n"/>
      <c r="EA26" s="2" t="n"/>
      <c r="EB26" s="2" t="n"/>
      <c r="EC26" s="2" t="n"/>
    </row>
    <row r="27" ht="6.75" customHeight="1" s="118">
      <c r="A27" s="2" t="n"/>
      <c r="B27" s="2" t="n"/>
      <c r="C27" s="2" t="n"/>
      <c r="D27" s="2" t="n"/>
      <c r="E27" s="160" t="n"/>
      <c r="F27" s="161" t="n"/>
      <c r="G27" s="161" t="n"/>
      <c r="H27" s="161" t="n"/>
      <c r="I27" s="161" t="n"/>
      <c r="J27" s="161" t="n"/>
      <c r="K27" s="162" t="n"/>
      <c r="L27" s="161" t="n"/>
      <c r="M27" s="161" t="n"/>
      <c r="N27" s="161" t="n"/>
      <c r="O27" s="161" t="n"/>
      <c r="P27" s="161" t="n"/>
      <c r="Q27" s="161" t="n"/>
      <c r="R27" s="161" t="n"/>
      <c r="S27" s="161" t="n"/>
      <c r="T27" s="161" t="n"/>
      <c r="U27" s="161" t="n"/>
      <c r="V27" s="161" t="n"/>
      <c r="W27" s="161" t="n"/>
      <c r="X27" s="161" t="n"/>
      <c r="Y27" s="161" t="n"/>
      <c r="Z27" s="161" t="n"/>
      <c r="AA27" s="161" t="n"/>
      <c r="AB27" s="161" t="n"/>
      <c r="AC27" s="161" t="n"/>
      <c r="AD27" s="161" t="n"/>
      <c r="AE27" s="161" t="n"/>
      <c r="AF27" s="161" t="n"/>
      <c r="AG27" s="161" t="n"/>
      <c r="AH27" s="161" t="n"/>
      <c r="AI27" s="161" t="n"/>
      <c r="AJ27" s="161" t="n"/>
      <c r="AK27" s="161" t="n"/>
      <c r="AL27" s="161" t="n"/>
      <c r="AM27" s="161" t="n"/>
      <c r="AN27" s="161" t="n"/>
      <c r="AO27" s="161" t="n"/>
      <c r="AP27" s="161" t="n"/>
      <c r="AQ27" s="161" t="n"/>
      <c r="AR27" s="161" t="n"/>
      <c r="AS27" s="161" t="n"/>
      <c r="AT27" s="161" t="n"/>
      <c r="AU27" s="161" t="n"/>
      <c r="AV27" s="161" t="n"/>
      <c r="AW27" s="161" t="n"/>
      <c r="AX27" s="161" t="n"/>
      <c r="AY27" s="161" t="n"/>
      <c r="AZ27" s="161" t="n"/>
      <c r="BA27" s="161" t="n"/>
      <c r="BB27" s="161" t="n"/>
      <c r="BC27" s="161" t="n"/>
      <c r="BD27" s="161" t="n"/>
      <c r="BE27" s="161" t="n"/>
      <c r="BF27" s="161" t="n"/>
      <c r="BG27" s="161" t="n"/>
      <c r="BH27" s="161" t="n"/>
      <c r="BI27" s="162" t="n"/>
      <c r="BJ27" s="2" t="n"/>
      <c r="BK27" s="2" t="n"/>
      <c r="BL27" s="2" t="n"/>
      <c r="BM27" s="2" t="n"/>
      <c r="BN27" s="2" t="n"/>
      <c r="BO27" s="2" t="n"/>
      <c r="BP27" s="141" t="n"/>
      <c r="BV27" s="142" t="n"/>
      <c r="BW27" s="141" t="n"/>
      <c r="CG27" s="142" t="n"/>
      <c r="DU27" s="142" t="n"/>
      <c r="DV27" s="2" t="n"/>
      <c r="DW27" s="2" t="n"/>
      <c r="DX27" s="2" t="n"/>
      <c r="DY27" s="2" t="n"/>
      <c r="DZ27" s="2" t="n"/>
      <c r="EA27" s="2" t="n"/>
      <c r="EB27" s="2" t="n"/>
      <c r="EC27" s="2" t="n"/>
    </row>
    <row r="28" ht="6.75" customHeight="1" s="118">
      <c r="A28" s="2" t="n"/>
      <c r="B28" s="2" t="n"/>
      <c r="C28" s="2" t="n"/>
      <c r="D28" s="2" t="n"/>
      <c r="E28" s="163" t="inlineStr">
        <is>
          <t>現住所</t>
        </is>
      </c>
      <c r="F28" s="164" t="n"/>
      <c r="G28" s="164" t="n"/>
      <c r="H28" s="164" t="n"/>
      <c r="I28" s="164" t="n"/>
      <c r="J28" s="164" t="n"/>
      <c r="K28" s="165" t="n"/>
      <c r="L28" s="107" t="inlineStr">
        <is>
          <t>〒</t>
        </is>
      </c>
      <c r="M28" s="164" t="n"/>
      <c r="N28" s="164" t="n"/>
      <c r="O28" s="164" t="n"/>
      <c r="P28" s="166">
        <f>計算!$H$14</f>
        <v/>
      </c>
      <c r="Q28" s="164" t="n"/>
      <c r="R28" s="164" t="n"/>
      <c r="S28" s="164" t="n"/>
      <c r="T28" s="164" t="n"/>
      <c r="U28" s="164" t="n"/>
      <c r="V28" s="164" t="n"/>
      <c r="W28" s="164" t="n"/>
      <c r="X28" s="164" t="n"/>
      <c r="Y28" s="164" t="n"/>
      <c r="Z28" s="164" t="n"/>
      <c r="AA28" s="164" t="n"/>
      <c r="AB28" s="164" t="n"/>
      <c r="AC28" s="164" t="n"/>
      <c r="AD28" s="164" t="n"/>
      <c r="AE28" s="164" t="n"/>
      <c r="AF28" s="164" t="n"/>
      <c r="AG28" s="164" t="n"/>
      <c r="AH28" s="164" t="n"/>
      <c r="AI28" s="164" t="n"/>
      <c r="AJ28" s="164"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41" t="n"/>
      <c r="BV28" s="142" t="n"/>
      <c r="BW28" s="141" t="n"/>
      <c r="CG28" s="142" t="n"/>
      <c r="DU28" s="142" t="n"/>
      <c r="DV28" s="2" t="n"/>
      <c r="DW28" s="2" t="n"/>
      <c r="DX28" s="2" t="n"/>
      <c r="DY28" s="2" t="n"/>
      <c r="DZ28" s="2" t="n"/>
      <c r="EA28" s="2" t="n"/>
      <c r="EB28" s="2" t="n"/>
      <c r="EC28" s="2" t="n"/>
    </row>
    <row r="29" ht="4.5" customHeight="1" s="118">
      <c r="A29" s="2" t="n"/>
      <c r="B29" s="2" t="n"/>
      <c r="C29" s="2" t="n"/>
      <c r="D29" s="2" t="n"/>
      <c r="E29" s="141" t="n"/>
      <c r="K29" s="142" t="n"/>
      <c r="L29" s="141"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4" t="n"/>
      <c r="BQ29" s="145" t="n"/>
      <c r="BR29" s="145" t="n"/>
      <c r="BS29" s="145" t="n"/>
      <c r="BT29" s="145" t="n"/>
      <c r="BU29" s="145" t="n"/>
      <c r="BV29" s="146" t="n"/>
      <c r="BW29" s="144" t="n"/>
      <c r="BX29" s="145" t="n"/>
      <c r="BY29" s="145" t="n"/>
      <c r="BZ29" s="145" t="n"/>
      <c r="CA29" s="145" t="n"/>
      <c r="CB29" s="145" t="n"/>
      <c r="CC29" s="145" t="n"/>
      <c r="CD29" s="145" t="n"/>
      <c r="CE29" s="145" t="n"/>
      <c r="CF29" s="145" t="n"/>
      <c r="CG29" s="146" t="n"/>
      <c r="DU29" s="142" t="n"/>
      <c r="DV29" s="2" t="n"/>
      <c r="DW29" s="2" t="n"/>
      <c r="DX29" s="2" t="n"/>
      <c r="DY29" s="2" t="n"/>
      <c r="DZ29" s="2" t="n"/>
      <c r="EA29" s="2" t="n"/>
      <c r="EB29" s="2" t="n"/>
      <c r="EC29" s="2" t="n"/>
    </row>
    <row r="30" ht="6.75" customHeight="1" s="118">
      <c r="A30" s="2" t="n"/>
      <c r="B30" s="2" t="n"/>
      <c r="C30" s="2" t="n"/>
      <c r="D30" s="2" t="n"/>
      <c r="E30" s="141" t="n"/>
      <c r="K30" s="142" t="n"/>
      <c r="L30" s="141"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7" t="inlineStr">
        <is>
          <t>校内外の諸活動</t>
        </is>
      </c>
      <c r="BQ30" s="138" t="n"/>
      <c r="BR30" s="138" t="n"/>
      <c r="BS30" s="138" t="n"/>
      <c r="BT30" s="138" t="n"/>
      <c r="BU30" s="138" t="n"/>
      <c r="BV30" s="139" t="n"/>
      <c r="BW30" s="168">
        <f>計算!$Y$14</f>
        <v/>
      </c>
      <c r="BX30" s="138" t="n"/>
      <c r="BY30" s="138" t="n"/>
      <c r="BZ30" s="138" t="n"/>
      <c r="CA30" s="138" t="n"/>
      <c r="CB30" s="138" t="n"/>
      <c r="CC30" s="138" t="n"/>
      <c r="CD30" s="138" t="n"/>
      <c r="CE30" s="138" t="n"/>
      <c r="CF30" s="138" t="n"/>
      <c r="CG30" s="138" t="n"/>
      <c r="CH30" s="138" t="n"/>
      <c r="CI30" s="138" t="n"/>
      <c r="CJ30" s="138" t="n"/>
      <c r="CK30" s="138" t="n"/>
      <c r="CL30" s="138" t="n"/>
      <c r="CM30" s="138" t="n"/>
      <c r="CN30" s="138" t="n"/>
      <c r="CO30" s="138" t="n"/>
      <c r="CP30" s="138" t="n"/>
      <c r="CQ30" s="138" t="n"/>
      <c r="CR30" s="138" t="n"/>
      <c r="CS30" s="138" t="n"/>
      <c r="CT30" s="138" t="n"/>
      <c r="CU30" s="138" t="n"/>
      <c r="CV30" s="138" t="n"/>
      <c r="CW30" s="138" t="n"/>
      <c r="CX30" s="138" t="n"/>
      <c r="CY30" s="138" t="n"/>
      <c r="CZ30" s="138" t="n"/>
      <c r="DA30" s="138" t="n"/>
      <c r="DB30" s="138" t="n"/>
      <c r="DC30" s="138" t="n"/>
      <c r="DD30" s="138" t="n"/>
      <c r="DE30" s="138" t="n"/>
      <c r="DF30" s="138" t="n"/>
      <c r="DG30" s="138" t="n"/>
      <c r="DH30" s="138" t="n"/>
      <c r="DI30" s="138" t="n"/>
      <c r="DJ30" s="138" t="n"/>
      <c r="DK30" s="138" t="n"/>
      <c r="DL30" s="138" t="n"/>
      <c r="DM30" s="138" t="n"/>
      <c r="DN30" s="138" t="n"/>
      <c r="DO30" s="138" t="n"/>
      <c r="DP30" s="138" t="n"/>
      <c r="DQ30" s="138" t="n"/>
      <c r="DR30" s="138" t="n"/>
      <c r="DS30" s="138" t="n"/>
      <c r="DT30" s="138" t="n"/>
      <c r="DU30" s="139" t="n"/>
      <c r="DV30" s="7" t="n"/>
      <c r="DW30" s="2" t="n"/>
      <c r="DX30" s="2" t="n"/>
      <c r="DY30" s="2" t="n"/>
      <c r="DZ30" s="2" t="n"/>
      <c r="EA30" s="2" t="n"/>
      <c r="EB30" s="2" t="n"/>
      <c r="EC30" s="2" t="n"/>
    </row>
    <row r="31" ht="6.75" customHeight="1" s="118">
      <c r="A31" s="2" t="n"/>
      <c r="B31" s="2" t="n"/>
      <c r="C31" s="2" t="n"/>
      <c r="D31" s="2" t="n"/>
      <c r="E31" s="141" t="n"/>
      <c r="K31" s="142" t="n"/>
      <c r="L31" s="169">
        <f>計算!$I$14</f>
        <v/>
      </c>
      <c r="BI31" s="142" t="n"/>
      <c r="BJ31" s="2" t="n"/>
      <c r="BK31" s="2" t="n"/>
      <c r="BL31" s="2" t="n"/>
      <c r="BM31" s="2" t="n"/>
      <c r="BN31" s="2" t="n"/>
      <c r="BO31" s="2" t="n"/>
      <c r="BP31" s="141" t="n"/>
      <c r="BV31" s="142" t="n"/>
      <c r="DU31" s="142" t="n"/>
      <c r="DV31" s="7" t="n"/>
      <c r="DW31" s="2" t="n"/>
      <c r="DX31" s="2" t="n"/>
      <c r="DY31" s="2" t="n"/>
      <c r="DZ31" s="2" t="n"/>
      <c r="EA31" s="2" t="n"/>
      <c r="EB31" s="2" t="n"/>
      <c r="EC31" s="2" t="n"/>
    </row>
    <row r="32" ht="6.75" customHeight="1" s="118">
      <c r="A32" s="2" t="n"/>
      <c r="B32" s="2" t="n"/>
      <c r="C32" s="2" t="n"/>
      <c r="D32" s="2" t="n"/>
      <c r="E32" s="141" t="n"/>
      <c r="K32" s="142" t="n"/>
      <c r="L32" s="141" t="n"/>
      <c r="BI32" s="142" t="n"/>
      <c r="BJ32" s="2" t="n"/>
      <c r="BK32" s="2" t="n"/>
      <c r="BL32" s="2" t="n"/>
      <c r="BM32" s="2" t="n"/>
      <c r="BN32" s="2" t="n"/>
      <c r="BO32" s="2" t="n"/>
      <c r="BP32" s="141" t="n"/>
      <c r="BV32" s="142" t="n"/>
      <c r="DU32" s="142" t="n"/>
      <c r="DV32" s="7" t="n"/>
      <c r="DW32" s="2" t="n"/>
      <c r="DX32" s="2" t="n"/>
      <c r="DY32" s="2" t="n"/>
      <c r="DZ32" s="2" t="n"/>
      <c r="EA32" s="2" t="n"/>
      <c r="EB32" s="2" t="n"/>
      <c r="EC32" s="2" t="n"/>
    </row>
    <row r="33" ht="6.75" customHeight="1" s="118">
      <c r="A33" s="2" t="n"/>
      <c r="B33" s="2" t="n"/>
      <c r="C33" s="2" t="n"/>
      <c r="D33" s="2" t="n"/>
      <c r="E33" s="144" t="n"/>
      <c r="F33" s="145" t="n"/>
      <c r="G33" s="145" t="n"/>
      <c r="H33" s="145" t="n"/>
      <c r="I33" s="145" t="n"/>
      <c r="J33" s="145" t="n"/>
      <c r="K33" s="146" t="n"/>
      <c r="L33" s="144" t="n"/>
      <c r="M33" s="145" t="n"/>
      <c r="N33" s="145" t="n"/>
      <c r="O33" s="145" t="n"/>
      <c r="P33" s="145" t="n"/>
      <c r="Q33" s="145" t="n"/>
      <c r="R33" s="145" t="n"/>
      <c r="S33" s="145" t="n"/>
      <c r="T33" s="145" t="n"/>
      <c r="U33" s="145" t="n"/>
      <c r="V33" s="145" t="n"/>
      <c r="W33" s="145" t="n"/>
      <c r="X33" s="145" t="n"/>
      <c r="Y33" s="145" t="n"/>
      <c r="Z33" s="145" t="n"/>
      <c r="AA33" s="145" t="n"/>
      <c r="AB33" s="145" t="n"/>
      <c r="AC33" s="145" t="n"/>
      <c r="AD33" s="145" t="n"/>
      <c r="AE33" s="145" t="n"/>
      <c r="AF33" s="145" t="n"/>
      <c r="AG33" s="145" t="n"/>
      <c r="AH33" s="145" t="n"/>
      <c r="AI33" s="145" t="n"/>
      <c r="AJ33" s="145" t="n"/>
      <c r="AK33" s="145" t="n"/>
      <c r="AL33" s="145" t="n"/>
      <c r="AM33" s="145" t="n"/>
      <c r="AN33" s="145" t="n"/>
      <c r="AO33" s="145" t="n"/>
      <c r="AP33" s="145" t="n"/>
      <c r="AQ33" s="145" t="n"/>
      <c r="AR33" s="145" t="n"/>
      <c r="AS33" s="145" t="n"/>
      <c r="AT33" s="145" t="n"/>
      <c r="AU33" s="145" t="n"/>
      <c r="AV33" s="145" t="n"/>
      <c r="AW33" s="145" t="n"/>
      <c r="AX33" s="145" t="n"/>
      <c r="AY33" s="145" t="n"/>
      <c r="AZ33" s="145" t="n"/>
      <c r="BA33" s="145" t="n"/>
      <c r="BB33" s="145" t="n"/>
      <c r="BC33" s="145" t="n"/>
      <c r="BD33" s="145" t="n"/>
      <c r="BE33" s="145" t="n"/>
      <c r="BF33" s="145" t="n"/>
      <c r="BG33" s="145" t="n"/>
      <c r="BH33" s="145" t="n"/>
      <c r="BI33" s="146" t="n"/>
      <c r="BJ33" s="2" t="n"/>
      <c r="BK33" s="2" t="n"/>
      <c r="BL33" s="2" t="n"/>
      <c r="BM33" s="2" t="n"/>
      <c r="BN33" s="2" t="n"/>
      <c r="BO33" s="2" t="n"/>
      <c r="BP33" s="141" t="n"/>
      <c r="BV33" s="142" t="n"/>
      <c r="DU33" s="142" t="n"/>
      <c r="DV33" s="7" t="n"/>
      <c r="DW33" s="2" t="n"/>
      <c r="DX33" s="2" t="n"/>
      <c r="DY33" s="2" t="n"/>
      <c r="DZ33" s="2" t="n"/>
      <c r="EA33" s="2" t="n"/>
      <c r="EB33" s="2" t="n"/>
      <c r="EC33" s="2" t="n"/>
    </row>
    <row r="34" ht="6.75" customHeight="1" s="118">
      <c r="A34" s="2" t="n"/>
      <c r="B34" s="2" t="n"/>
      <c r="C34" s="2" t="n"/>
      <c r="D34" s="2" t="n"/>
      <c r="E34" s="157" t="inlineStr">
        <is>
          <t>ふ り が な</t>
        </is>
      </c>
      <c r="F34" s="138" t="n"/>
      <c r="G34" s="138" t="n"/>
      <c r="H34" s="138" t="n"/>
      <c r="I34" s="138" t="n"/>
      <c r="J34" s="138" t="n"/>
      <c r="K34" s="139" t="n"/>
      <c r="L34" s="158">
        <f>計算!$M$14</f>
        <v/>
      </c>
      <c r="M34" s="138" t="n"/>
      <c r="N34" s="138" t="n"/>
      <c r="O34" s="138" t="n"/>
      <c r="P34" s="138" t="n"/>
      <c r="Q34" s="138" t="n"/>
      <c r="R34" s="138" t="n"/>
      <c r="S34" s="138" t="n"/>
      <c r="T34" s="138" t="n"/>
      <c r="U34" s="138" t="n"/>
      <c r="V34" s="138" t="n"/>
      <c r="W34" s="138" t="n"/>
      <c r="X34" s="138" t="n"/>
      <c r="Y34" s="138" t="n"/>
      <c r="Z34" s="138" t="n"/>
      <c r="AA34" s="138" t="n"/>
      <c r="AB34" s="138" t="n"/>
      <c r="AC34" s="138" t="n"/>
      <c r="AD34" s="138" t="n"/>
      <c r="AE34" s="138" t="n"/>
      <c r="AF34" s="138" t="n"/>
      <c r="AG34" s="138" t="n"/>
      <c r="AH34" s="138" t="n"/>
      <c r="AI34" s="138" t="n"/>
      <c r="AJ34" s="138" t="n"/>
      <c r="AK34" s="138" t="n"/>
      <c r="AL34" s="138" t="n"/>
      <c r="AM34" s="138" t="n"/>
      <c r="AN34" s="138" t="n"/>
      <c r="AO34" s="138" t="n"/>
      <c r="AP34" s="138" t="n"/>
      <c r="AQ34" s="138" t="n"/>
      <c r="AR34" s="138" t="n"/>
      <c r="AS34" s="138" t="n"/>
      <c r="AT34" s="138" t="n"/>
      <c r="AU34" s="138" t="n"/>
      <c r="AV34" s="138" t="n"/>
      <c r="AW34" s="138" t="n"/>
      <c r="AX34" s="138" t="n"/>
      <c r="AY34" s="138" t="n"/>
      <c r="AZ34" s="138" t="n"/>
      <c r="BA34" s="138" t="n"/>
      <c r="BB34" s="138" t="n"/>
      <c r="BC34" s="138" t="n"/>
      <c r="BD34" s="138" t="n"/>
      <c r="BE34" s="138" t="n"/>
      <c r="BF34" s="138" t="n"/>
      <c r="BG34" s="138" t="n"/>
      <c r="BH34" s="138" t="n"/>
      <c r="BI34" s="139" t="n"/>
      <c r="BJ34" s="2" t="n"/>
      <c r="BK34" s="2" t="n"/>
      <c r="BL34" s="2" t="n"/>
      <c r="BM34" s="2" t="n"/>
      <c r="BN34" s="2" t="n"/>
      <c r="BO34" s="2" t="n"/>
      <c r="BP34" s="141" t="n"/>
      <c r="BV34" s="142" t="n"/>
      <c r="DU34" s="142" t="n"/>
      <c r="DV34" s="7" t="n"/>
      <c r="DW34" s="2" t="n"/>
      <c r="DX34" s="2" t="n"/>
      <c r="DY34" s="2" t="n"/>
      <c r="DZ34" s="2" t="n"/>
      <c r="EA34" s="2" t="n"/>
      <c r="EB34" s="2" t="n"/>
      <c r="EC34" s="2" t="n"/>
    </row>
    <row r="35" ht="6.75" customHeight="1" s="118">
      <c r="A35" s="2" t="n"/>
      <c r="B35" s="2" t="n"/>
      <c r="C35" s="2" t="n"/>
      <c r="D35" s="2" t="n"/>
      <c r="E35" s="141" t="n"/>
      <c r="K35" s="142" t="n"/>
      <c r="BI35" s="142" t="n"/>
      <c r="BJ35" s="2" t="n"/>
      <c r="BK35" s="2" t="n"/>
      <c r="BL35" s="2" t="n"/>
      <c r="BM35" s="2" t="n"/>
      <c r="BN35" s="2" t="n"/>
      <c r="BO35" s="2" t="n"/>
      <c r="BP35" s="141" t="n"/>
      <c r="BV35" s="142" t="n"/>
      <c r="DU35" s="142" t="n"/>
      <c r="DV35" s="7" t="n"/>
      <c r="DW35" s="2" t="n"/>
      <c r="DX35" s="2" t="n"/>
      <c r="DY35" s="2" t="n"/>
      <c r="DZ35" s="2" t="n"/>
      <c r="EA35" s="2" t="n"/>
      <c r="EB35" s="2" t="n"/>
      <c r="EC35" s="2" t="n"/>
    </row>
    <row r="36" ht="6.75" customHeight="1" s="118">
      <c r="A36" s="2" t="n"/>
      <c r="B36" s="2" t="n"/>
      <c r="C36" s="2" t="n"/>
      <c r="D36" s="2" t="n"/>
      <c r="E36" s="160" t="n"/>
      <c r="F36" s="161" t="n"/>
      <c r="G36" s="161" t="n"/>
      <c r="H36" s="161" t="n"/>
      <c r="I36" s="161" t="n"/>
      <c r="J36" s="161" t="n"/>
      <c r="K36" s="162" t="n"/>
      <c r="L36" s="161" t="n"/>
      <c r="M36" s="161" t="n"/>
      <c r="N36" s="161" t="n"/>
      <c r="O36" s="161" t="n"/>
      <c r="P36" s="161" t="n"/>
      <c r="Q36" s="161" t="n"/>
      <c r="R36" s="161" t="n"/>
      <c r="S36" s="161" t="n"/>
      <c r="T36" s="161" t="n"/>
      <c r="U36" s="161" t="n"/>
      <c r="V36" s="161" t="n"/>
      <c r="W36" s="161" t="n"/>
      <c r="X36" s="161" t="n"/>
      <c r="Y36" s="161" t="n"/>
      <c r="Z36" s="161" t="n"/>
      <c r="AA36" s="161" t="n"/>
      <c r="AB36" s="161" t="n"/>
      <c r="AC36" s="161" t="n"/>
      <c r="AD36" s="161" t="n"/>
      <c r="AE36" s="161" t="n"/>
      <c r="AF36" s="161" t="n"/>
      <c r="AG36" s="161" t="n"/>
      <c r="AH36" s="161" t="n"/>
      <c r="AI36" s="161" t="n"/>
      <c r="AJ36" s="161" t="n"/>
      <c r="AK36" s="161" t="n"/>
      <c r="AL36" s="161" t="n"/>
      <c r="AM36" s="161" t="n"/>
      <c r="AN36" s="161" t="n"/>
      <c r="AO36" s="161" t="n"/>
      <c r="AP36" s="161" t="n"/>
      <c r="AQ36" s="161" t="n"/>
      <c r="AR36" s="161" t="n"/>
      <c r="AS36" s="161" t="n"/>
      <c r="AT36" s="161" t="n"/>
      <c r="AU36" s="161" t="n"/>
      <c r="AV36" s="161" t="n"/>
      <c r="AW36" s="161" t="n"/>
      <c r="AX36" s="161" t="n"/>
      <c r="AY36" s="161" t="n"/>
      <c r="AZ36" s="161" t="n"/>
      <c r="BA36" s="161" t="n"/>
      <c r="BB36" s="161" t="n"/>
      <c r="BC36" s="161" t="n"/>
      <c r="BD36" s="161" t="n"/>
      <c r="BE36" s="161" t="n"/>
      <c r="BF36" s="161" t="n"/>
      <c r="BG36" s="161" t="n"/>
      <c r="BH36" s="161" t="n"/>
      <c r="BI36" s="162" t="n"/>
      <c r="BJ36" s="2" t="n"/>
      <c r="BK36" s="2" t="n"/>
      <c r="BL36" s="2" t="n"/>
      <c r="BM36" s="2" t="n"/>
      <c r="BN36" s="2" t="n"/>
      <c r="BO36" s="2" t="n"/>
      <c r="BP36" s="141" t="n"/>
      <c r="BV36" s="142" t="n"/>
      <c r="DU36" s="142" t="n"/>
      <c r="DV36" s="7" t="n"/>
      <c r="DW36" s="2" t="n"/>
      <c r="DX36" s="2" t="n"/>
      <c r="DY36" s="2" t="n"/>
      <c r="DZ36" s="2" t="n"/>
      <c r="EA36" s="2" t="n"/>
      <c r="EB36" s="2" t="n"/>
      <c r="EC36" s="2" t="n"/>
    </row>
    <row r="37" ht="6.75" customHeight="1" s="118">
      <c r="A37" s="2" t="n"/>
      <c r="B37" s="2" t="n"/>
      <c r="C37" s="2" t="n"/>
      <c r="D37" s="2" t="n"/>
      <c r="E37" s="163" t="inlineStr">
        <is>
          <t>連絡先</t>
        </is>
      </c>
      <c r="F37" s="164" t="n"/>
      <c r="G37" s="164" t="n"/>
      <c r="H37" s="164" t="n"/>
      <c r="I37" s="164" t="n"/>
      <c r="J37" s="164" t="n"/>
      <c r="K37" s="165" t="n"/>
      <c r="L37" s="107" t="inlineStr">
        <is>
          <t>〒</t>
        </is>
      </c>
      <c r="M37" s="164" t="n"/>
      <c r="N37" s="164" t="n"/>
      <c r="O37" s="164" t="n"/>
      <c r="P37" s="170">
        <f>計算!$K$14</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41" t="n"/>
      <c r="BV37" s="142" t="n"/>
      <c r="DU37" s="142" t="n"/>
      <c r="DV37" s="7" t="n"/>
      <c r="DW37" s="2" t="n"/>
      <c r="DX37" s="2" t="n"/>
      <c r="DY37" s="2" t="n"/>
      <c r="DZ37" s="2" t="n"/>
      <c r="EA37" s="2" t="n"/>
      <c r="EB37" s="2" t="n"/>
      <c r="EC37" s="2" t="n"/>
    </row>
    <row r="38" ht="6.75" customHeight="1" s="118">
      <c r="A38" s="2" t="n"/>
      <c r="B38" s="2" t="n"/>
      <c r="C38" s="2" t="n"/>
      <c r="D38" s="2" t="n"/>
      <c r="E38" s="141" t="n"/>
      <c r="K38" s="142" t="n"/>
      <c r="L38" s="141"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41" t="n"/>
      <c r="BV38" s="142" t="n"/>
      <c r="DU38" s="142" t="n"/>
      <c r="DV38" s="7" t="n"/>
      <c r="DW38" s="2" t="n"/>
      <c r="DX38" s="2" t="n"/>
      <c r="DY38" s="2" t="n"/>
      <c r="DZ38" s="2" t="n"/>
      <c r="EA38" s="2" t="n"/>
      <c r="EB38" s="2" t="n"/>
      <c r="EC38" s="2" t="n"/>
    </row>
    <row r="39" ht="6.75" customHeight="1" s="118">
      <c r="A39" s="2" t="n"/>
      <c r="B39" s="2" t="n"/>
      <c r="C39" s="2" t="n"/>
      <c r="D39" s="2" t="n"/>
      <c r="E39" s="141" t="n"/>
      <c r="K39" s="142" t="n"/>
      <c r="L39" s="141"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41" t="n"/>
      <c r="BV39" s="142" t="n"/>
      <c r="DU39" s="142" t="n"/>
      <c r="DV39" s="7" t="n"/>
      <c r="DW39" s="2" t="n"/>
      <c r="DX39" s="2" t="n"/>
      <c r="DY39" s="2" t="n"/>
      <c r="DZ39" s="2" t="n"/>
      <c r="EA39" s="2" t="n"/>
      <c r="EB39" s="2" t="n"/>
      <c r="EC39" s="2" t="n"/>
    </row>
    <row r="40" ht="6.75" customHeight="1" s="118">
      <c r="A40" s="2" t="n"/>
      <c r="B40" s="2" t="n"/>
      <c r="C40" s="2" t="n"/>
      <c r="D40" s="2" t="n"/>
      <c r="E40" s="141" t="n"/>
      <c r="K40" s="142" t="n"/>
      <c r="L40" s="171">
        <f>計算!$L$14</f>
        <v/>
      </c>
      <c r="BI40" s="142" t="n"/>
      <c r="BJ40" s="2" t="n"/>
      <c r="BK40" s="2" t="n"/>
      <c r="BL40" s="2" t="n"/>
      <c r="BM40" s="2" t="n"/>
      <c r="BN40" s="2" t="n"/>
      <c r="BO40" s="2" t="n"/>
      <c r="BP40" s="141" t="n"/>
      <c r="BV40" s="142" t="n"/>
      <c r="DU40" s="142" t="n"/>
      <c r="DV40" s="7" t="n"/>
      <c r="DW40" s="2" t="n"/>
      <c r="DX40" s="2" t="n"/>
      <c r="DY40" s="2" t="n"/>
      <c r="DZ40" s="2" t="n"/>
      <c r="EA40" s="2" t="n"/>
      <c r="EB40" s="2" t="n"/>
      <c r="EC40" s="2" t="n"/>
    </row>
    <row r="41" ht="6.75" customHeight="1" s="118">
      <c r="A41" s="2" t="n"/>
      <c r="B41" s="2" t="n"/>
      <c r="C41" s="2" t="n"/>
      <c r="D41" s="2" t="n"/>
      <c r="E41" s="144" t="n"/>
      <c r="F41" s="145" t="n"/>
      <c r="G41" s="145" t="n"/>
      <c r="H41" s="145" t="n"/>
      <c r="I41" s="145" t="n"/>
      <c r="J41" s="145" t="n"/>
      <c r="K41" s="146" t="n"/>
      <c r="L41" s="145" t="n"/>
      <c r="M41" s="145" t="n"/>
      <c r="N41" s="145" t="n"/>
      <c r="O41" s="145" t="n"/>
      <c r="P41" s="145" t="n"/>
      <c r="Q41" s="145" t="n"/>
      <c r="R41" s="145" t="n"/>
      <c r="S41" s="145" t="n"/>
      <c r="T41" s="145" t="n"/>
      <c r="U41" s="145" t="n"/>
      <c r="V41" s="145" t="n"/>
      <c r="W41" s="145" t="n"/>
      <c r="X41" s="145" t="n"/>
      <c r="Y41" s="145" t="n"/>
      <c r="Z41" s="145" t="n"/>
      <c r="AA41" s="145" t="n"/>
      <c r="AB41" s="145" t="n"/>
      <c r="AC41" s="145" t="n"/>
      <c r="AD41" s="145" t="n"/>
      <c r="AE41" s="145" t="n"/>
      <c r="AF41" s="145" t="n"/>
      <c r="AG41" s="145" t="n"/>
      <c r="AH41" s="145" t="n"/>
      <c r="AI41" s="145" t="n"/>
      <c r="AJ41" s="145" t="n"/>
      <c r="AK41" s="145" t="n"/>
      <c r="AL41" s="145" t="n"/>
      <c r="AM41" s="145" t="n"/>
      <c r="AN41" s="145" t="n"/>
      <c r="AO41" s="145" t="n"/>
      <c r="AP41" s="145" t="n"/>
      <c r="AQ41" s="145" t="n"/>
      <c r="AR41" s="145" t="n"/>
      <c r="AS41" s="145" t="n"/>
      <c r="AT41" s="145" t="n"/>
      <c r="AU41" s="145" t="n"/>
      <c r="AV41" s="145" t="n"/>
      <c r="AW41" s="145" t="n"/>
      <c r="AX41" s="145" t="n"/>
      <c r="AY41" s="145" t="n"/>
      <c r="AZ41" s="145" t="n"/>
      <c r="BA41" s="145" t="n"/>
      <c r="BB41" s="145" t="n"/>
      <c r="BC41" s="145" t="n"/>
      <c r="BD41" s="145" t="n"/>
      <c r="BE41" s="145" t="n"/>
      <c r="BF41" s="145" t="n"/>
      <c r="BG41" s="145" t="n"/>
      <c r="BH41" s="145" t="n"/>
      <c r="BI41" s="146" t="n"/>
      <c r="BJ41" s="2" t="n"/>
      <c r="BK41" s="2" t="n"/>
      <c r="BL41" s="2" t="n"/>
      <c r="BM41" s="2" t="n"/>
      <c r="BN41" s="2" t="n"/>
      <c r="BO41" s="2" t="n"/>
      <c r="BP41" s="141" t="n"/>
      <c r="BV41" s="142" t="n"/>
      <c r="DU41" s="142"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41" t="n"/>
      <c r="BV42" s="142" t="n"/>
      <c r="DU42" s="142"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41" t="n"/>
      <c r="BV43" s="142" t="n"/>
      <c r="DU43" s="142"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41" t="n"/>
      <c r="BV44" s="142" t="n"/>
      <c r="DU44" s="142"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41" t="n"/>
      <c r="BV45" s="142" t="n"/>
      <c r="DU45" s="142"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41" t="n"/>
      <c r="BV46" s="142" t="n"/>
      <c r="DU46" s="142"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2" t="n"/>
      <c r="BQ47" s="138" t="n"/>
      <c r="BR47" s="173" t="n"/>
      <c r="BS47" s="138" t="n"/>
      <c r="BT47" s="138" t="n"/>
      <c r="BU47" s="28" t="n"/>
      <c r="BV47" s="29" t="n"/>
      <c r="BW47" s="174">
        <f>計算!$Z$14</f>
        <v/>
      </c>
      <c r="BX47" s="138" t="n"/>
      <c r="BY47" s="138" t="n"/>
      <c r="BZ47" s="138" t="n"/>
      <c r="CA47" s="138" t="n"/>
      <c r="CB47" s="138" t="n"/>
      <c r="CC47" s="138" t="n"/>
      <c r="CD47" s="138" t="n"/>
      <c r="CE47" s="138" t="n"/>
      <c r="CF47" s="138" t="n"/>
      <c r="CG47" s="138" t="n"/>
      <c r="CH47" s="138" t="n"/>
      <c r="CI47" s="138" t="n"/>
      <c r="CJ47" s="138" t="n"/>
      <c r="CK47" s="138" t="n"/>
      <c r="CL47" s="138" t="n"/>
      <c r="CM47" s="138" t="n"/>
      <c r="CN47" s="138" t="n"/>
      <c r="CO47" s="138" t="n"/>
      <c r="CP47" s="138" t="n"/>
      <c r="CQ47" s="138" t="n"/>
      <c r="CR47" s="138" t="n"/>
      <c r="CS47" s="138" t="n"/>
      <c r="CT47" s="138" t="n"/>
      <c r="CU47" s="138" t="n"/>
      <c r="CV47" s="138" t="n"/>
      <c r="CW47" s="138" t="n"/>
      <c r="CX47" s="138" t="n"/>
      <c r="CY47" s="138" t="n"/>
      <c r="CZ47" s="138" t="n"/>
      <c r="DA47" s="138" t="n"/>
      <c r="DB47" s="138" t="n"/>
      <c r="DC47" s="138" t="n"/>
      <c r="DD47" s="138" t="n"/>
      <c r="DE47" s="138" t="n"/>
      <c r="DF47" s="138" t="n"/>
      <c r="DG47" s="138" t="n"/>
      <c r="DH47" s="138" t="n"/>
      <c r="DI47" s="138" t="n"/>
      <c r="DJ47" s="138" t="n"/>
      <c r="DK47" s="138" t="n"/>
      <c r="DL47" s="138" t="n"/>
      <c r="DM47" s="138" t="n"/>
      <c r="DN47" s="138" t="n"/>
      <c r="DO47" s="138" t="n"/>
      <c r="DP47" s="138" t="n"/>
      <c r="DQ47" s="138" t="n"/>
      <c r="DR47" s="138" t="n"/>
      <c r="DS47" s="138" t="n"/>
      <c r="DT47" s="138" t="n"/>
      <c r="DU47" s="139"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41" t="n"/>
      <c r="BU48" s="31" t="n"/>
      <c r="BV48" s="32" t="n"/>
      <c r="DU48" s="142"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41" t="n"/>
      <c r="BU49" s="72" t="n"/>
      <c r="BV49" s="142" t="n"/>
      <c r="DU49" s="142"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41" t="n"/>
      <c r="BV50" s="142" t="n"/>
      <c r="DU50" s="142"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41" t="n"/>
      <c r="BV51" s="142" t="n"/>
      <c r="DU51" s="142"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41" t="n"/>
      <c r="BV52" s="142" t="n"/>
      <c r="DU52" s="142" t="n"/>
      <c r="DV52" s="7" t="n"/>
      <c r="DW52" s="2" t="n"/>
      <c r="DX52" s="2" t="n"/>
      <c r="DY52" s="2" t="n"/>
      <c r="DZ52" s="2" t="n"/>
      <c r="EA52" s="2" t="n"/>
      <c r="EB52" s="2" t="n"/>
      <c r="EC52" s="2" t="n"/>
    </row>
    <row r="53" ht="6.75" customHeight="1" s="118">
      <c r="A53" s="2" t="n"/>
      <c r="B53" s="2" t="n"/>
      <c r="C53" s="2" t="n"/>
      <c r="D53" s="2" t="n"/>
      <c r="E53" s="175" t="inlineStr">
        <is>
          <t>在籍校</t>
        </is>
      </c>
      <c r="F53" s="138" t="n"/>
      <c r="G53" s="138" t="n"/>
      <c r="H53" s="138" t="n"/>
      <c r="I53" s="138" t="n"/>
      <c r="J53" s="138" t="n"/>
      <c r="K53" s="139"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8" t="n"/>
      <c r="AY53" s="138" t="n"/>
      <c r="AZ53" s="138" t="n"/>
      <c r="BA53" s="138" t="n"/>
      <c r="BB53" s="138" t="n"/>
      <c r="BC53" s="138" t="n"/>
      <c r="BD53" s="138" t="n"/>
      <c r="BE53" s="138" t="n"/>
      <c r="BF53" s="138" t="n"/>
      <c r="BG53" s="138" t="n"/>
      <c r="BH53" s="138" t="n"/>
      <c r="BI53" s="139" t="n"/>
      <c r="BJ53" s="2" t="n"/>
      <c r="BK53" s="2" t="n"/>
      <c r="BL53" s="2" t="n"/>
      <c r="BM53" s="2" t="n"/>
      <c r="BN53" s="2" t="n"/>
      <c r="BO53" s="2" t="n"/>
      <c r="BP53" s="141" t="n"/>
      <c r="BV53" s="142" t="n"/>
      <c r="DU53" s="142" t="n"/>
      <c r="DV53" s="2" t="n"/>
      <c r="DW53" s="2" t="n"/>
      <c r="DX53" s="2" t="n"/>
      <c r="DY53" s="2" t="n"/>
      <c r="DZ53" s="2" t="n"/>
      <c r="EA53" s="2" t="n"/>
      <c r="EB53" s="2" t="n"/>
      <c r="EC53" s="2" t="n"/>
    </row>
    <row r="54" ht="6.75" customHeight="1" s="118">
      <c r="A54" s="2" t="n"/>
      <c r="B54" s="2" t="n"/>
      <c r="C54" s="2" t="n"/>
      <c r="D54" s="2" t="n"/>
      <c r="E54" s="141" t="n"/>
      <c r="K54" s="142" t="n"/>
      <c r="L54" s="36" t="n"/>
      <c r="M54" s="19" t="n"/>
      <c r="N54" s="19" t="n"/>
      <c r="O54" s="19" t="n"/>
      <c r="P54" s="19" t="n"/>
      <c r="Q54" s="19" t="n"/>
      <c r="R54" s="19" t="n"/>
      <c r="S54" s="19" t="n"/>
      <c r="T54" s="19" t="n"/>
      <c r="U54" s="19" t="n"/>
      <c r="V54" s="19" t="n"/>
      <c r="W54" s="19" t="n"/>
      <c r="X54" s="37" t="n"/>
      <c r="Y54" s="176">
        <f>計算!$N$14</f>
        <v/>
      </c>
      <c r="BI54" s="142" t="n"/>
      <c r="BJ54" s="2" t="n"/>
      <c r="BK54" s="2" t="n"/>
      <c r="BL54" s="2" t="n"/>
      <c r="BM54" s="2" t="n"/>
      <c r="BN54" s="2" t="n"/>
      <c r="BO54" s="2" t="n"/>
      <c r="BP54" s="141" t="n"/>
      <c r="BV54" s="142" t="n"/>
      <c r="DU54" s="142" t="n"/>
      <c r="DV54" s="2" t="n"/>
      <c r="DW54" s="2" t="n"/>
      <c r="DX54" s="2" t="n"/>
      <c r="DY54" s="2" t="n"/>
      <c r="DZ54" s="2" t="n"/>
      <c r="EA54" s="2" t="n"/>
      <c r="EB54" s="2" t="n"/>
      <c r="EC54" s="2" t="n"/>
    </row>
    <row r="55" ht="6.75" customHeight="1" s="118">
      <c r="A55" s="2" t="n"/>
      <c r="B55" s="2" t="n"/>
      <c r="C55" s="2" t="n"/>
      <c r="D55" s="2" t="n"/>
      <c r="E55" s="141" t="n"/>
      <c r="K55" s="142" t="n"/>
      <c r="L55" s="36" t="n"/>
      <c r="M55" s="19" t="n"/>
      <c r="N55" s="19" t="n"/>
      <c r="O55" s="19" t="n"/>
      <c r="P55" s="177">
        <f>設定!$B$6</f>
        <v/>
      </c>
      <c r="S55" s="11" t="n"/>
      <c r="T55" s="11" t="n"/>
      <c r="U55" s="177">
        <f>設定!$B$7</f>
        <v/>
      </c>
      <c r="W55" s="11" t="n"/>
      <c r="X55" s="12" t="n"/>
      <c r="Y55" s="141" t="n"/>
      <c r="BI55" s="142" t="n"/>
      <c r="BJ55" s="2" t="n"/>
      <c r="BK55" s="2" t="n"/>
      <c r="BL55" s="2" t="n"/>
      <c r="BM55" s="2" t="n"/>
      <c r="BN55" s="2" t="n"/>
      <c r="BO55" s="2" t="n"/>
      <c r="BP55" s="141" t="n"/>
      <c r="BV55" s="142" t="n"/>
      <c r="DU55" s="142" t="n"/>
      <c r="DV55" s="2" t="n"/>
      <c r="DW55" s="2" t="n"/>
      <c r="DX55" s="2" t="n"/>
      <c r="DY55" s="2" t="n"/>
      <c r="DZ55" s="2" t="n"/>
      <c r="EA55" s="2" t="n"/>
      <c r="EB55" s="2" t="n"/>
      <c r="EC55" s="2" t="n"/>
    </row>
    <row r="56" ht="6.75" customHeight="1" s="118">
      <c r="A56" s="2" t="n"/>
      <c r="B56" s="2" t="n"/>
      <c r="C56" s="2" t="n"/>
      <c r="D56" s="2" t="n"/>
      <c r="E56" s="141" t="n"/>
      <c r="K56" s="142" t="n"/>
      <c r="L56" s="92" t="inlineStr">
        <is>
          <t>令和</t>
        </is>
      </c>
      <c r="S56" s="52" t="inlineStr">
        <is>
          <t>年</t>
        </is>
      </c>
      <c r="W56" s="53" t="inlineStr">
        <is>
          <t>月</t>
        </is>
      </c>
      <c r="X56" s="142" t="n"/>
      <c r="Y56" s="141" t="n"/>
      <c r="BI56" s="142" t="n"/>
      <c r="BJ56" s="2" t="n"/>
      <c r="BK56" s="2" t="n"/>
      <c r="BL56" s="2" t="n"/>
      <c r="BM56" s="2" t="n"/>
      <c r="BN56" s="2" t="n"/>
      <c r="BO56" s="2" t="n"/>
      <c r="BP56" s="141" t="n"/>
      <c r="BV56" s="142" t="n"/>
      <c r="DU56" s="142" t="n"/>
      <c r="DV56" s="2" t="n"/>
      <c r="DW56" s="2" t="n"/>
      <c r="DX56" s="2" t="n"/>
      <c r="DY56" s="2" t="n"/>
      <c r="DZ56" s="2" t="n"/>
      <c r="EA56" s="2" t="n"/>
      <c r="EB56" s="2" t="n"/>
      <c r="EC56" s="2" t="n"/>
    </row>
    <row r="57" ht="6.75" customHeight="1" s="118">
      <c r="A57" s="2" t="n"/>
      <c r="B57" s="2" t="n"/>
      <c r="C57" s="2" t="n"/>
      <c r="D57" s="2" t="n"/>
      <c r="E57" s="141" t="n"/>
      <c r="K57" s="142" t="n"/>
      <c r="L57" s="141" t="n"/>
      <c r="X57" s="142" t="n"/>
      <c r="Y57" s="141" t="n"/>
      <c r="AW57" s="75" t="inlineStr">
        <is>
          <t>卒業</t>
        </is>
      </c>
      <c r="BI57" s="142" t="n"/>
      <c r="BJ57" s="2" t="n"/>
      <c r="BK57" s="2" t="n"/>
      <c r="BL57" s="2" t="n"/>
      <c r="BM57" s="2" t="n"/>
      <c r="BN57" s="2" t="n"/>
      <c r="BO57" s="2" t="n"/>
      <c r="BP57" s="141" t="n"/>
      <c r="BV57" s="142" t="n"/>
      <c r="DU57" s="142" t="n"/>
      <c r="DV57" s="2" t="n"/>
      <c r="DW57" s="2" t="n"/>
      <c r="DX57" s="2" t="n"/>
      <c r="DY57" s="2" t="n"/>
      <c r="DZ57" s="2" t="n"/>
      <c r="EA57" s="2" t="n"/>
      <c r="EB57" s="2" t="n"/>
      <c r="EC57" s="2" t="n"/>
    </row>
    <row r="58" ht="6.75" customHeight="1" s="118">
      <c r="A58" s="2" t="n"/>
      <c r="B58" s="2" t="n"/>
      <c r="C58" s="2" t="n"/>
      <c r="D58" s="2" t="n"/>
      <c r="E58" s="141" t="n"/>
      <c r="K58" s="142" t="n"/>
      <c r="L58" s="36" t="n"/>
      <c r="M58" s="19" t="n"/>
      <c r="N58" s="19" t="n"/>
      <c r="O58" s="19" t="n"/>
      <c r="P58" s="19" t="n"/>
      <c r="Q58" s="19" t="n"/>
      <c r="R58" s="19" t="n"/>
      <c r="S58" s="19" t="n"/>
      <c r="T58" s="19" t="n"/>
      <c r="U58" s="19" t="n"/>
      <c r="V58" s="19" t="n"/>
      <c r="W58" s="19" t="n"/>
      <c r="X58" s="37" t="n"/>
      <c r="Y58" s="141" t="n"/>
      <c r="BI58" s="142" t="n"/>
      <c r="BJ58" s="2" t="n"/>
      <c r="BK58" s="2" t="n"/>
      <c r="BL58" s="2" t="n"/>
      <c r="BM58" s="2" t="n"/>
      <c r="BN58" s="2" t="n"/>
      <c r="BO58" s="2" t="n"/>
      <c r="BP58" s="141" t="n"/>
      <c r="BV58" s="142" t="n"/>
      <c r="DU58" s="142" t="n"/>
      <c r="DV58" s="2" t="n"/>
      <c r="DW58" s="2" t="n"/>
      <c r="DX58" s="2" t="n"/>
      <c r="DY58" s="2" t="n"/>
      <c r="DZ58" s="2" t="n"/>
      <c r="EA58" s="2" t="n"/>
      <c r="EB58" s="2" t="n"/>
      <c r="EC58" s="2" t="n"/>
    </row>
    <row r="59" ht="6.75" customHeight="1" s="118">
      <c r="A59" s="2" t="n"/>
      <c r="B59" s="2" t="n"/>
      <c r="C59" s="2" t="n"/>
      <c r="D59" s="2" t="n"/>
      <c r="E59" s="141" t="n"/>
      <c r="K59" s="142" t="n"/>
      <c r="L59" s="36" t="n"/>
      <c r="M59" s="19" t="n"/>
      <c r="N59" s="19" t="n"/>
      <c r="O59" s="19" t="n"/>
      <c r="P59" s="19" t="n"/>
      <c r="Q59" s="19" t="n"/>
      <c r="R59" s="19" t="n"/>
      <c r="S59" s="19" t="n"/>
      <c r="T59" s="19" t="n"/>
      <c r="U59" s="19" t="n"/>
      <c r="V59" s="19" t="n"/>
      <c r="W59" s="19" t="n"/>
      <c r="X59" s="37" t="n"/>
      <c r="Y59" s="141" t="n"/>
      <c r="BI59" s="142" t="n"/>
      <c r="BJ59" s="2" t="n"/>
      <c r="BK59" s="2" t="n"/>
      <c r="BL59" s="2" t="n"/>
      <c r="BM59" s="2" t="n"/>
      <c r="BN59" s="2" t="n"/>
      <c r="BO59" s="2" t="n"/>
      <c r="BP59" s="141" t="n"/>
      <c r="BV59" s="142" t="n"/>
      <c r="DU59" s="142" t="n"/>
      <c r="DV59" s="2" t="n"/>
      <c r="DW59" s="2" t="n"/>
      <c r="DX59" s="2" t="n"/>
      <c r="DY59" s="2" t="n"/>
      <c r="DZ59" s="2" t="n"/>
      <c r="EA59" s="2" t="n"/>
      <c r="EB59" s="2" t="n"/>
      <c r="EC59" s="2" t="n"/>
    </row>
    <row r="60" ht="6.75" customHeight="1" s="118">
      <c r="A60" s="2" t="n"/>
      <c r="B60" s="2" t="n"/>
      <c r="C60" s="2" t="n"/>
      <c r="D60" s="2" t="n"/>
      <c r="E60" s="144" t="n"/>
      <c r="F60" s="145" t="n"/>
      <c r="G60" s="145" t="n"/>
      <c r="H60" s="145" t="n"/>
      <c r="I60" s="145" t="n"/>
      <c r="J60" s="145" t="n"/>
      <c r="K60" s="146"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5" t="n"/>
      <c r="AX60" s="145" t="n"/>
      <c r="AY60" s="145" t="n"/>
      <c r="AZ60" s="145" t="n"/>
      <c r="BA60" s="145" t="n"/>
      <c r="BB60" s="145" t="n"/>
      <c r="BC60" s="145" t="n"/>
      <c r="BD60" s="145" t="n"/>
      <c r="BE60" s="145" t="n"/>
      <c r="BF60" s="145" t="n"/>
      <c r="BG60" s="145" t="n"/>
      <c r="BH60" s="145" t="n"/>
      <c r="BI60" s="146" t="n"/>
      <c r="BJ60" s="2" t="n"/>
      <c r="BK60" s="2" t="n"/>
      <c r="BL60" s="2" t="n"/>
      <c r="BM60" s="2" t="n"/>
      <c r="BN60" s="2" t="n"/>
      <c r="BO60" s="2" t="n"/>
      <c r="BP60" s="141" t="n"/>
      <c r="BV60" s="142" t="n"/>
      <c r="DU60" s="142"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8" t="n"/>
      <c r="U61" s="17" t="n"/>
      <c r="V61" s="17" t="n"/>
      <c r="W61" s="76" t="n"/>
      <c r="X61" s="138"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41" t="n"/>
      <c r="BV61" s="142" t="n"/>
      <c r="DU61" s="142"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41" t="n"/>
      <c r="BV62" s="142" t="n"/>
      <c r="DU62" s="142"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41" t="n"/>
      <c r="BV63" s="142" t="n"/>
      <c r="DU63" s="142" t="n"/>
      <c r="DV63" s="2" t="n"/>
      <c r="DW63" s="2" t="n"/>
      <c r="DX63" s="2" t="n"/>
      <c r="DY63" s="2" t="n"/>
      <c r="DZ63" s="2" t="n"/>
      <c r="EA63" s="2" t="n"/>
      <c r="EB63" s="2" t="n"/>
      <c r="EC63" s="2" t="n"/>
    </row>
    <row r="64" ht="6.75" customHeight="1" s="118">
      <c r="A64" s="2" t="n"/>
      <c r="B64" s="2" t="n"/>
      <c r="C64" s="2" t="n"/>
      <c r="D64" s="2" t="n"/>
      <c r="E64" s="178" t="inlineStr">
        <is>
          <t>職　歴</t>
        </is>
      </c>
      <c r="K64" s="142" t="n"/>
      <c r="L64" s="54" t="inlineStr">
        <is>
          <t>平成</t>
        </is>
      </c>
      <c r="M64" s="138" t="n"/>
      <c r="N64" s="138" t="n"/>
      <c r="O64" s="138" t="n"/>
      <c r="P64" s="19" t="n"/>
      <c r="Q64" s="19" t="n"/>
      <c r="R64" s="19" t="n"/>
      <c r="S64" s="19" t="n"/>
      <c r="T64" s="19" t="n"/>
      <c r="U64" s="19" t="n"/>
      <c r="V64" s="19" t="n"/>
      <c r="W64" s="19" t="n"/>
      <c r="X64" s="37" t="n"/>
      <c r="Y64" s="169">
        <f>計算!$AD$14</f>
        <v/>
      </c>
      <c r="BI64" s="142" t="n"/>
      <c r="BJ64" s="2" t="n"/>
      <c r="BK64" s="2" t="n"/>
      <c r="BL64" s="2" t="n"/>
      <c r="BM64" s="2" t="n"/>
      <c r="BN64" s="2" t="n"/>
      <c r="BO64" s="2" t="n"/>
      <c r="BP64" s="141" t="n"/>
      <c r="BV64" s="142" t="n"/>
      <c r="DU64" s="142" t="n"/>
      <c r="DV64" s="2" t="n"/>
      <c r="DW64" s="2" t="n"/>
      <c r="DX64" s="2" t="n"/>
      <c r="DY64" s="2" t="n"/>
      <c r="DZ64" s="2" t="n"/>
      <c r="EA64" s="2" t="n"/>
      <c r="EB64" s="2" t="n"/>
      <c r="EC64" s="2" t="n"/>
    </row>
    <row r="65" ht="6.75" customHeight="1" s="118">
      <c r="A65" s="2" t="n"/>
      <c r="B65" s="2" t="n"/>
      <c r="C65" s="2" t="n"/>
      <c r="D65" s="2" t="n"/>
      <c r="E65" s="141" t="n"/>
      <c r="K65" s="142" t="n"/>
      <c r="L65" s="141" t="n"/>
      <c r="P65" s="19" t="n"/>
      <c r="Q65" s="19" t="n"/>
      <c r="R65" s="19" t="n"/>
      <c r="S65" s="19" t="n"/>
      <c r="T65" s="19" t="n"/>
      <c r="U65" s="19" t="n"/>
      <c r="V65" s="19" t="n"/>
      <c r="W65" s="19" t="n"/>
      <c r="X65" s="37" t="n"/>
      <c r="Y65" s="141" t="n"/>
      <c r="BI65" s="142" t="n"/>
      <c r="BJ65" s="2" t="n"/>
      <c r="BK65" s="2" t="n"/>
      <c r="BL65" s="2" t="n"/>
      <c r="BM65" s="2" t="n"/>
      <c r="BN65" s="2" t="n"/>
      <c r="BO65" s="2" t="n"/>
      <c r="BP65" s="141" t="n"/>
      <c r="BV65" s="142" t="n"/>
      <c r="DU65" s="142" t="n"/>
      <c r="DV65" s="2" t="n"/>
      <c r="DW65" s="2" t="n"/>
      <c r="DX65" s="2" t="n"/>
      <c r="DY65" s="2" t="n"/>
      <c r="DZ65" s="2" t="n"/>
      <c r="EA65" s="2" t="n"/>
      <c r="EB65" s="2" t="n"/>
      <c r="EC65" s="2" t="n"/>
    </row>
    <row r="66" ht="6.75" customHeight="1" s="118">
      <c r="A66" s="2" t="n"/>
      <c r="B66" s="2" t="n"/>
      <c r="C66" s="2" t="n"/>
      <c r="D66" s="2" t="n"/>
      <c r="E66" s="141" t="n"/>
      <c r="K66" s="142" t="n"/>
      <c r="L66" s="141" t="n"/>
      <c r="P66" s="177">
        <f>計算!$AB$14</f>
        <v/>
      </c>
      <c r="S66" s="52" t="inlineStr">
        <is>
          <t>年</t>
        </is>
      </c>
      <c r="U66" s="177">
        <f>計算!$AC$14</f>
        <v/>
      </c>
      <c r="W66" s="53" t="inlineStr">
        <is>
          <t>月</t>
        </is>
      </c>
      <c r="X66" s="142" t="n"/>
      <c r="Y66" s="141" t="n"/>
      <c r="BI66" s="142" t="n"/>
      <c r="BJ66" s="2" t="n"/>
      <c r="BK66" s="2" t="n"/>
      <c r="BL66" s="2" t="n"/>
      <c r="BM66" s="2" t="n"/>
      <c r="BN66" s="2" t="n"/>
      <c r="BO66" s="2" t="n"/>
      <c r="BP66" s="141" t="n"/>
      <c r="BV66" s="142" t="n"/>
      <c r="DU66" s="142" t="n"/>
      <c r="DV66" s="2" t="n"/>
      <c r="DW66" s="2" t="n"/>
      <c r="DX66" s="2" t="n"/>
      <c r="DY66" s="2" t="n"/>
      <c r="DZ66" s="2" t="n"/>
      <c r="EA66" s="2" t="n"/>
      <c r="EB66" s="2" t="n"/>
      <c r="EC66" s="2" t="n"/>
    </row>
    <row r="67" ht="6.75" customHeight="1" s="118">
      <c r="A67" s="2" t="n"/>
      <c r="B67" s="2" t="n"/>
      <c r="C67" s="2" t="n"/>
      <c r="D67" s="2" t="n"/>
      <c r="E67" s="141" t="n"/>
      <c r="K67" s="142" t="n"/>
      <c r="L67" s="49" t="inlineStr">
        <is>
          <t>令和</t>
        </is>
      </c>
      <c r="X67" s="142" t="n"/>
      <c r="Y67" s="141" t="n"/>
      <c r="BI67" s="142" t="n"/>
      <c r="BJ67" s="2" t="n"/>
      <c r="BK67" s="2" t="n"/>
      <c r="BL67" s="2" t="n"/>
      <c r="BM67" s="2" t="n"/>
      <c r="BN67" s="2" t="n"/>
      <c r="BO67" s="2" t="n"/>
      <c r="BP67" s="141" t="n"/>
      <c r="BV67" s="142" t="n"/>
      <c r="DU67" s="142" t="n"/>
      <c r="DV67" s="2" t="n"/>
      <c r="DW67" s="2" t="n"/>
      <c r="DX67" s="2" t="n"/>
      <c r="DY67" s="2" t="n"/>
      <c r="DZ67" s="2" t="n"/>
      <c r="EA67" s="2" t="n"/>
      <c r="EB67" s="2" t="n"/>
      <c r="EC67" s="2" t="n"/>
    </row>
    <row r="68" ht="6.75" customHeight="1" s="118">
      <c r="A68" s="2" t="n"/>
      <c r="B68" s="2" t="n"/>
      <c r="C68" s="2" t="n"/>
      <c r="D68" s="2" t="n"/>
      <c r="E68" s="141" t="n"/>
      <c r="K68" s="142" t="n"/>
      <c r="L68" s="141" t="n"/>
      <c r="P68" s="19" t="n"/>
      <c r="Q68" s="19" t="n"/>
      <c r="R68" s="19" t="n"/>
      <c r="S68" s="19" t="n"/>
      <c r="T68" s="19" t="n"/>
      <c r="U68" s="19" t="n"/>
      <c r="V68" s="19" t="n"/>
      <c r="W68" s="19" t="n"/>
      <c r="X68" s="37" t="n"/>
      <c r="Y68" s="141" t="n"/>
      <c r="BI68" s="142" t="n"/>
      <c r="BJ68" s="2" t="n"/>
      <c r="BK68" s="2" t="n"/>
      <c r="BL68" s="2" t="n"/>
      <c r="BM68" s="2" t="n"/>
      <c r="BN68" s="2" t="n"/>
      <c r="BO68" s="2" t="n"/>
      <c r="BP68" s="141" t="n"/>
      <c r="BV68" s="142" t="n"/>
      <c r="DU68" s="142" t="n"/>
      <c r="DV68" s="2" t="n"/>
      <c r="DW68" s="2" t="n"/>
      <c r="DX68" s="2" t="n"/>
      <c r="DY68" s="2" t="n"/>
      <c r="DZ68" s="2" t="n"/>
      <c r="EA68" s="2" t="n"/>
      <c r="EB68" s="2" t="n"/>
      <c r="EC68" s="2" t="n"/>
    </row>
    <row r="69" ht="5.25" customHeight="1" s="118">
      <c r="A69" s="2" t="n"/>
      <c r="B69" s="2" t="n"/>
      <c r="C69" s="2" t="n"/>
      <c r="D69" s="2" t="n"/>
      <c r="E69" s="141" t="n"/>
      <c r="K69" s="142" t="n"/>
      <c r="L69" s="144" t="n"/>
      <c r="M69" s="145" t="n"/>
      <c r="N69" s="145" t="n"/>
      <c r="O69" s="145" t="n"/>
      <c r="P69" s="20" t="n"/>
      <c r="Q69" s="20" t="n"/>
      <c r="R69" s="20" t="n"/>
      <c r="S69" s="20" t="n"/>
      <c r="T69" s="20" t="n"/>
      <c r="U69" s="20" t="n"/>
      <c r="V69" s="20" t="n"/>
      <c r="W69" s="20" t="n"/>
      <c r="X69" s="39" t="n"/>
      <c r="Y69" s="144" t="n"/>
      <c r="Z69" s="145" t="n"/>
      <c r="AA69" s="145" t="n"/>
      <c r="AB69" s="145" t="n"/>
      <c r="AC69" s="145" t="n"/>
      <c r="AD69" s="145" t="n"/>
      <c r="AE69" s="145" t="n"/>
      <c r="AF69" s="145" t="n"/>
      <c r="AG69" s="145" t="n"/>
      <c r="AH69" s="145" t="n"/>
      <c r="AI69" s="145" t="n"/>
      <c r="AJ69" s="145" t="n"/>
      <c r="AK69" s="145" t="n"/>
      <c r="AL69" s="145" t="n"/>
      <c r="AM69" s="145" t="n"/>
      <c r="AN69" s="145" t="n"/>
      <c r="AO69" s="145" t="n"/>
      <c r="AP69" s="145" t="n"/>
      <c r="AQ69" s="145" t="n"/>
      <c r="AR69" s="145" t="n"/>
      <c r="AS69" s="145" t="n"/>
      <c r="AT69" s="145" t="n"/>
      <c r="AU69" s="145" t="n"/>
      <c r="AV69" s="145" t="n"/>
      <c r="AW69" s="145" t="n"/>
      <c r="AX69" s="145" t="n"/>
      <c r="AY69" s="145" t="n"/>
      <c r="AZ69" s="145" t="n"/>
      <c r="BA69" s="145" t="n"/>
      <c r="BB69" s="145" t="n"/>
      <c r="BC69" s="145" t="n"/>
      <c r="BD69" s="145" t="n"/>
      <c r="BE69" s="145" t="n"/>
      <c r="BF69" s="145" t="n"/>
      <c r="BG69" s="145" t="n"/>
      <c r="BH69" s="145" t="n"/>
      <c r="BI69" s="146" t="n"/>
      <c r="BJ69" s="2" t="n"/>
      <c r="BK69" s="2" t="n"/>
      <c r="BL69" s="2" t="n"/>
      <c r="BM69" s="2" t="n"/>
      <c r="BN69" s="2" t="n"/>
      <c r="BO69" s="2" t="n"/>
      <c r="BP69" s="141" t="n"/>
      <c r="BV69" s="142" t="n"/>
      <c r="DU69" s="142" t="n"/>
      <c r="DV69" s="2" t="n"/>
      <c r="DW69" s="2" t="n"/>
      <c r="DX69" s="2" t="n"/>
      <c r="DY69" s="2" t="n"/>
      <c r="DZ69" s="2" t="n"/>
      <c r="EA69" s="2" t="n"/>
      <c r="EB69" s="2" t="n"/>
      <c r="EC69" s="2" t="n"/>
    </row>
    <row r="70" ht="6.75" customHeight="1" s="118">
      <c r="A70" s="2" t="n"/>
      <c r="B70" s="2" t="n"/>
      <c r="C70" s="2" t="n"/>
      <c r="D70" s="2" t="n"/>
      <c r="E70" s="141" t="n"/>
      <c r="K70" s="142" t="n"/>
      <c r="L70" s="54" t="inlineStr">
        <is>
          <t>平成</t>
        </is>
      </c>
      <c r="M70" s="138" t="n"/>
      <c r="N70" s="138" t="n"/>
      <c r="O70" s="138" t="n"/>
      <c r="P70" s="18" t="n"/>
      <c r="Q70" s="18" t="n"/>
      <c r="R70" s="18" t="n"/>
      <c r="S70" s="18" t="n"/>
      <c r="T70" s="18" t="n"/>
      <c r="U70" s="18" t="n"/>
      <c r="V70" s="18" t="n"/>
      <c r="W70" s="18" t="n"/>
      <c r="X70" s="35" t="n"/>
      <c r="Y70" s="169">
        <f>計算!$AG$14</f>
        <v/>
      </c>
      <c r="BI70" s="142" t="n"/>
      <c r="BJ70" s="2" t="n"/>
      <c r="BK70" s="2" t="n"/>
      <c r="BL70" s="2" t="n"/>
      <c r="BM70" s="2" t="n"/>
      <c r="BN70" s="2" t="n"/>
      <c r="BO70" s="2" t="n"/>
      <c r="BP70" s="141" t="n"/>
      <c r="BV70" s="142" t="n"/>
      <c r="DU70" s="142" t="n"/>
      <c r="DV70" s="2" t="n"/>
      <c r="DW70" s="2" t="n"/>
      <c r="DX70" s="2" t="n"/>
      <c r="DY70" s="2" t="n"/>
      <c r="DZ70" s="2" t="n"/>
      <c r="EA70" s="2" t="n"/>
      <c r="EB70" s="2" t="n"/>
      <c r="EC70" s="2" t="n"/>
    </row>
    <row r="71" ht="6.75" customHeight="1" s="118">
      <c r="A71" s="2" t="n"/>
      <c r="B71" s="2" t="n"/>
      <c r="C71" s="2" t="n"/>
      <c r="D71" s="2" t="n"/>
      <c r="E71" s="141" t="n"/>
      <c r="K71" s="142" t="n"/>
      <c r="L71" s="141" t="n"/>
      <c r="P71" s="19" t="n"/>
      <c r="Q71" s="19" t="n"/>
      <c r="R71" s="19" t="n"/>
      <c r="S71" s="19" t="n"/>
      <c r="T71" s="19" t="n"/>
      <c r="U71" s="19" t="n"/>
      <c r="V71" s="19" t="n"/>
      <c r="W71" s="19" t="n"/>
      <c r="X71" s="37" t="n"/>
      <c r="Y71" s="141" t="n"/>
      <c r="BI71" s="142" t="n"/>
      <c r="BJ71" s="2" t="n"/>
      <c r="BK71" s="2" t="n"/>
      <c r="BL71" s="2" t="n"/>
      <c r="BM71" s="2" t="n"/>
      <c r="BN71" s="2" t="n"/>
      <c r="BO71" s="2" t="n"/>
      <c r="BP71" s="141" t="n"/>
      <c r="BV71" s="142" t="n"/>
      <c r="DU71" s="142" t="n"/>
      <c r="DV71" s="2" t="n"/>
      <c r="DW71" s="2" t="n"/>
      <c r="DX71" s="2" t="n"/>
      <c r="DY71" s="2" t="n"/>
      <c r="DZ71" s="2" t="n"/>
      <c r="EA71" s="2" t="n"/>
      <c r="EB71" s="2" t="n"/>
      <c r="EC71" s="2" t="n"/>
    </row>
    <row r="72" ht="6.75" customHeight="1" s="118">
      <c r="A72" s="2" t="n"/>
      <c r="B72" s="2" t="n"/>
      <c r="C72" s="2" t="n"/>
      <c r="D72" s="2" t="n"/>
      <c r="E72" s="141" t="n"/>
      <c r="K72" s="142" t="n"/>
      <c r="L72" s="141" t="n"/>
      <c r="P72" s="177">
        <f>計算!$AE$14</f>
        <v/>
      </c>
      <c r="S72" s="52" t="inlineStr">
        <is>
          <t>年</t>
        </is>
      </c>
      <c r="U72" s="177">
        <f>計算!$AF$14</f>
        <v/>
      </c>
      <c r="W72" s="53" t="inlineStr">
        <is>
          <t>月</t>
        </is>
      </c>
      <c r="X72" s="142" t="n"/>
      <c r="Y72" s="141" t="n"/>
      <c r="BI72" s="142" t="n"/>
      <c r="BJ72" s="2" t="n"/>
      <c r="BK72" s="2" t="n"/>
      <c r="BL72" s="2" t="n"/>
      <c r="BM72" s="2" t="n"/>
      <c r="BN72" s="2" t="n"/>
      <c r="BO72" s="2" t="n"/>
      <c r="BP72" s="141" t="n"/>
      <c r="BV72" s="142" t="n"/>
      <c r="DU72" s="142" t="n"/>
      <c r="DV72" s="2" t="n"/>
      <c r="DW72" s="2" t="n"/>
      <c r="DX72" s="2" t="n"/>
      <c r="DY72" s="2" t="n"/>
      <c r="DZ72" s="2" t="n"/>
      <c r="EA72" s="2" t="n"/>
      <c r="EB72" s="2" t="n"/>
      <c r="EC72" s="2" t="n"/>
    </row>
    <row r="73" ht="6.75" customHeight="1" s="118">
      <c r="A73" s="2" t="n"/>
      <c r="B73" s="2" t="n"/>
      <c r="C73" s="2" t="n"/>
      <c r="D73" s="2" t="n"/>
      <c r="E73" s="141" t="n"/>
      <c r="K73" s="142" t="n"/>
      <c r="L73" s="49" t="inlineStr">
        <is>
          <t>令和</t>
        </is>
      </c>
      <c r="X73" s="142" t="n"/>
      <c r="Y73" s="141" t="n"/>
      <c r="BI73" s="142" t="n"/>
      <c r="BJ73" s="2" t="n"/>
      <c r="BK73" s="2" t="n"/>
      <c r="BL73" s="2" t="n"/>
      <c r="BM73" s="2" t="n"/>
      <c r="BN73" s="2" t="n"/>
      <c r="BO73" s="2" t="n"/>
      <c r="BP73" s="141" t="n"/>
      <c r="BV73" s="142" t="n"/>
      <c r="DU73" s="142" t="n"/>
      <c r="DV73" s="2" t="n"/>
      <c r="DW73" s="2" t="n"/>
      <c r="DX73" s="2" t="n"/>
      <c r="DY73" s="2" t="n"/>
      <c r="DZ73" s="2" t="n"/>
      <c r="EA73" s="2" t="n"/>
      <c r="EB73" s="2" t="n"/>
      <c r="EC73" s="2" t="n"/>
    </row>
    <row r="74" ht="6.75" customHeight="1" s="118">
      <c r="A74" s="2" t="n"/>
      <c r="B74" s="2" t="n"/>
      <c r="C74" s="2" t="n"/>
      <c r="D74" s="2" t="n"/>
      <c r="E74" s="141" t="n"/>
      <c r="K74" s="142" t="n"/>
      <c r="L74" s="141" t="n"/>
      <c r="P74" s="19" t="n"/>
      <c r="Q74" s="19" t="n"/>
      <c r="R74" s="19" t="n"/>
      <c r="S74" s="19" t="n"/>
      <c r="T74" s="19" t="n"/>
      <c r="U74" s="19" t="n"/>
      <c r="V74" s="19" t="n"/>
      <c r="W74" s="19" t="n"/>
      <c r="X74" s="37" t="n"/>
      <c r="Y74" s="141" t="n"/>
      <c r="BI74" s="142" t="n"/>
      <c r="BJ74" s="2" t="n"/>
      <c r="BK74" s="2" t="n"/>
      <c r="BL74" s="2" t="n"/>
      <c r="BM74" s="2" t="n"/>
      <c r="BN74" s="2" t="n"/>
      <c r="BO74" s="2" t="n"/>
      <c r="BP74" s="141" t="n"/>
      <c r="BU74" s="43" t="n"/>
      <c r="BV74" s="44" t="n"/>
      <c r="DU74" s="142" t="n"/>
      <c r="DV74" s="2" t="n"/>
      <c r="DW74" s="2" t="n"/>
      <c r="DX74" s="2" t="n"/>
      <c r="DY74" s="2" t="n"/>
      <c r="DZ74" s="2" t="n"/>
      <c r="EA74" s="2" t="n"/>
      <c r="EB74" s="2" t="n"/>
      <c r="EC74" s="2" t="n"/>
    </row>
    <row r="75" ht="4.5" customHeight="1" s="118">
      <c r="A75" s="2" t="n"/>
      <c r="B75" s="2" t="n"/>
      <c r="C75" s="2" t="n"/>
      <c r="D75" s="2" t="n"/>
      <c r="E75" s="141" t="n"/>
      <c r="K75" s="142" t="n"/>
      <c r="L75" s="144" t="n"/>
      <c r="M75" s="145" t="n"/>
      <c r="N75" s="145" t="n"/>
      <c r="O75" s="145" t="n"/>
      <c r="P75" s="20" t="n"/>
      <c r="Q75" s="20" t="n"/>
      <c r="R75" s="20" t="n"/>
      <c r="S75" s="20" t="n"/>
      <c r="T75" s="20" t="n"/>
      <c r="U75" s="20" t="n"/>
      <c r="V75" s="20" t="n"/>
      <c r="W75" s="20" t="n"/>
      <c r="X75" s="39" t="n"/>
      <c r="Y75" s="144" t="n"/>
      <c r="Z75" s="145" t="n"/>
      <c r="AA75" s="145" t="n"/>
      <c r="AB75" s="145" t="n"/>
      <c r="AC75" s="145" t="n"/>
      <c r="AD75" s="145" t="n"/>
      <c r="AE75" s="145" t="n"/>
      <c r="AF75" s="145" t="n"/>
      <c r="AG75" s="145" t="n"/>
      <c r="AH75" s="145" t="n"/>
      <c r="AI75" s="145" t="n"/>
      <c r="AJ75" s="145" t="n"/>
      <c r="AK75" s="145" t="n"/>
      <c r="AL75" s="145" t="n"/>
      <c r="AM75" s="145" t="n"/>
      <c r="AN75" s="145" t="n"/>
      <c r="AO75" s="145" t="n"/>
      <c r="AP75" s="145" t="n"/>
      <c r="AQ75" s="145" t="n"/>
      <c r="AR75" s="145" t="n"/>
      <c r="AS75" s="145" t="n"/>
      <c r="AT75" s="145" t="n"/>
      <c r="AU75" s="145" t="n"/>
      <c r="AV75" s="145" t="n"/>
      <c r="AW75" s="145" t="n"/>
      <c r="AX75" s="145" t="n"/>
      <c r="AY75" s="145" t="n"/>
      <c r="AZ75" s="145" t="n"/>
      <c r="BA75" s="145" t="n"/>
      <c r="BB75" s="145" t="n"/>
      <c r="BC75" s="145" t="n"/>
      <c r="BD75" s="145" t="n"/>
      <c r="BE75" s="145" t="n"/>
      <c r="BF75" s="145" t="n"/>
      <c r="BG75" s="145" t="n"/>
      <c r="BH75" s="145" t="n"/>
      <c r="BI75" s="146" t="n"/>
      <c r="BJ75" s="2" t="n"/>
      <c r="BK75" s="2" t="n"/>
      <c r="BL75" s="2" t="n"/>
      <c r="BM75" s="2" t="n"/>
      <c r="BN75" s="2" t="n"/>
      <c r="BO75" s="2" t="n"/>
      <c r="BP75" s="144" t="n"/>
      <c r="BQ75" s="145" t="n"/>
      <c r="BR75" s="145" t="n"/>
      <c r="BS75" s="145" t="n"/>
      <c r="BT75" s="145" t="n"/>
      <c r="BU75" s="42" t="n"/>
      <c r="BV75" s="45" t="n"/>
      <c r="BW75" s="145" t="n"/>
      <c r="BX75" s="145" t="n"/>
      <c r="BY75" s="145" t="n"/>
      <c r="BZ75" s="145" t="n"/>
      <c r="CA75" s="145" t="n"/>
      <c r="CB75" s="145" t="n"/>
      <c r="CC75" s="145" t="n"/>
      <c r="CD75" s="145" t="n"/>
      <c r="CE75" s="145" t="n"/>
      <c r="CF75" s="145" t="n"/>
      <c r="CG75" s="145" t="n"/>
      <c r="CH75" s="145" t="n"/>
      <c r="CI75" s="145" t="n"/>
      <c r="CJ75" s="145" t="n"/>
      <c r="CK75" s="145" t="n"/>
      <c r="CL75" s="145" t="n"/>
      <c r="CM75" s="145" t="n"/>
      <c r="CN75" s="145" t="n"/>
      <c r="CO75" s="145" t="n"/>
      <c r="CP75" s="145" t="n"/>
      <c r="CQ75" s="145" t="n"/>
      <c r="CR75" s="145" t="n"/>
      <c r="CS75" s="145" t="n"/>
      <c r="CT75" s="145" t="n"/>
      <c r="CU75" s="145" t="n"/>
      <c r="CV75" s="145" t="n"/>
      <c r="CW75" s="145" t="n"/>
      <c r="CX75" s="145" t="n"/>
      <c r="CY75" s="145" t="n"/>
      <c r="CZ75" s="145" t="n"/>
      <c r="DA75" s="145" t="n"/>
      <c r="DB75" s="145" t="n"/>
      <c r="DC75" s="145" t="n"/>
      <c r="DD75" s="145" t="n"/>
      <c r="DE75" s="145" t="n"/>
      <c r="DF75" s="145" t="n"/>
      <c r="DG75" s="145" t="n"/>
      <c r="DH75" s="145" t="n"/>
      <c r="DI75" s="145" t="n"/>
      <c r="DJ75" s="145" t="n"/>
      <c r="DK75" s="145" t="n"/>
      <c r="DL75" s="145" t="n"/>
      <c r="DM75" s="145" t="n"/>
      <c r="DN75" s="145" t="n"/>
      <c r="DO75" s="145" t="n"/>
      <c r="DP75" s="145" t="n"/>
      <c r="DQ75" s="145" t="n"/>
      <c r="DR75" s="145" t="n"/>
      <c r="DS75" s="145" t="n"/>
      <c r="DT75" s="145" t="n"/>
      <c r="DU75" s="146" t="n"/>
      <c r="DV75" s="2" t="n"/>
      <c r="DW75" s="2" t="n"/>
      <c r="DX75" s="2" t="n"/>
      <c r="DY75" s="2" t="n"/>
      <c r="DZ75" s="2" t="n"/>
      <c r="EA75" s="2" t="n"/>
      <c r="EB75" s="2" t="n"/>
      <c r="EC75" s="2" t="n"/>
    </row>
    <row r="76" ht="6.75" customHeight="1" s="118">
      <c r="A76" s="2" t="n"/>
      <c r="B76" s="2" t="n"/>
      <c r="C76" s="2" t="n"/>
      <c r="D76" s="2" t="n"/>
      <c r="E76" s="141" t="n"/>
      <c r="K76" s="142" t="n"/>
      <c r="L76" s="54" t="inlineStr">
        <is>
          <t>平成</t>
        </is>
      </c>
      <c r="M76" s="138" t="n"/>
      <c r="N76" s="138" t="n"/>
      <c r="O76" s="138"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7" t="inlineStr">
        <is>
          <t>備　考</t>
        </is>
      </c>
      <c r="BQ76" s="138" t="n"/>
      <c r="BR76" s="138" t="n"/>
      <c r="BS76" s="138" t="n"/>
      <c r="BT76" s="138" t="n"/>
      <c r="BU76" s="138" t="n"/>
      <c r="BV76" s="139" t="n"/>
      <c r="BW76" s="174">
        <f>計算!$AA$14</f>
        <v/>
      </c>
      <c r="BX76" s="138" t="n"/>
      <c r="BY76" s="138" t="n"/>
      <c r="BZ76" s="138" t="n"/>
      <c r="CA76" s="138" t="n"/>
      <c r="CB76" s="138" t="n"/>
      <c r="CC76" s="138" t="n"/>
      <c r="CD76" s="138" t="n"/>
      <c r="CE76" s="138" t="n"/>
      <c r="CF76" s="138" t="n"/>
      <c r="CG76" s="138" t="n"/>
      <c r="CH76" s="138" t="n"/>
      <c r="CI76" s="138" t="n"/>
      <c r="CJ76" s="138" t="n"/>
      <c r="CK76" s="138" t="n"/>
      <c r="CL76" s="138" t="n"/>
      <c r="CM76" s="138" t="n"/>
      <c r="CN76" s="138" t="n"/>
      <c r="CO76" s="138" t="n"/>
      <c r="CP76" s="138" t="n"/>
      <c r="CQ76" s="138" t="n"/>
      <c r="CR76" s="138" t="n"/>
      <c r="CS76" s="138" t="n"/>
      <c r="CT76" s="138" t="n"/>
      <c r="CU76" s="138" t="n"/>
      <c r="CV76" s="138" t="n"/>
      <c r="CW76" s="138" t="n"/>
      <c r="CX76" s="138" t="n"/>
      <c r="CY76" s="138" t="n"/>
      <c r="CZ76" s="138" t="n"/>
      <c r="DA76" s="138" t="n"/>
      <c r="DB76" s="138" t="n"/>
      <c r="DC76" s="138" t="n"/>
      <c r="DD76" s="138" t="n"/>
      <c r="DE76" s="138" t="n"/>
      <c r="DF76" s="138" t="n"/>
      <c r="DG76" s="138" t="n"/>
      <c r="DH76" s="138" t="n"/>
      <c r="DI76" s="138" t="n"/>
      <c r="DJ76" s="138" t="n"/>
      <c r="DK76" s="138" t="n"/>
      <c r="DL76" s="138" t="n"/>
      <c r="DM76" s="138" t="n"/>
      <c r="DN76" s="138" t="n"/>
      <c r="DO76" s="138" t="n"/>
      <c r="DP76" s="138" t="n"/>
      <c r="DQ76" s="138" t="n"/>
      <c r="DR76" s="138" t="n"/>
      <c r="DS76" s="138" t="n"/>
      <c r="DT76" s="138" t="n"/>
      <c r="DU76" s="139" t="n"/>
      <c r="DV76" s="2" t="n"/>
      <c r="DW76" s="2" t="n"/>
      <c r="DX76" s="2" t="n"/>
      <c r="DY76" s="2" t="n"/>
      <c r="DZ76" s="2" t="n"/>
      <c r="EA76" s="2" t="n"/>
      <c r="EB76" s="2" t="n"/>
      <c r="EC76" s="2" t="n"/>
    </row>
    <row r="77" ht="6.75" customHeight="1" s="118">
      <c r="A77" s="2" t="n"/>
      <c r="B77" s="2" t="n"/>
      <c r="C77" s="2" t="n"/>
      <c r="D77" s="2" t="n"/>
      <c r="E77" s="141" t="n"/>
      <c r="K77" s="142" t="n"/>
      <c r="L77" s="141"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41" t="n"/>
      <c r="BV77" s="142" t="n"/>
      <c r="DU77" s="142" t="n"/>
      <c r="DV77" s="2" t="n"/>
      <c r="DW77" s="2" t="n"/>
      <c r="DX77" s="2" t="n"/>
      <c r="DY77" s="2" t="n"/>
      <c r="DZ77" s="2" t="n"/>
      <c r="EA77" s="2" t="n"/>
      <c r="EB77" s="2" t="n"/>
      <c r="EC77" s="2" t="n"/>
    </row>
    <row r="78" ht="6.75" customHeight="1" s="118">
      <c r="A78" s="2" t="n"/>
      <c r="B78" s="2" t="n"/>
      <c r="C78" s="2" t="n"/>
      <c r="D78" s="2" t="n"/>
      <c r="E78" s="141" t="n"/>
      <c r="K78" s="142" t="n"/>
      <c r="L78" s="141" t="n"/>
      <c r="P78" s="19" t="n"/>
      <c r="Q78" s="19" t="n"/>
      <c r="R78" s="19" t="n"/>
      <c r="S78" s="52" t="inlineStr">
        <is>
          <t>年</t>
        </is>
      </c>
      <c r="U78" s="11" t="n"/>
      <c r="V78" s="11" t="n"/>
      <c r="W78" s="53" t="inlineStr">
        <is>
          <t>月</t>
        </is>
      </c>
      <c r="X78" s="142"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41" t="n"/>
      <c r="BV78" s="142" t="n"/>
      <c r="DU78" s="142" t="n"/>
      <c r="DV78" s="2" t="n"/>
      <c r="DW78" s="2" t="n"/>
      <c r="DX78" s="2" t="n"/>
      <c r="DY78" s="2" t="n"/>
      <c r="DZ78" s="2" t="n"/>
      <c r="EA78" s="2" t="n"/>
      <c r="EB78" s="2" t="n"/>
      <c r="EC78" s="2" t="n"/>
    </row>
    <row r="79" ht="6.75" customHeight="1" s="118">
      <c r="A79" s="2" t="n"/>
      <c r="B79" s="2" t="n"/>
      <c r="C79" s="2" t="n"/>
      <c r="D79" s="2" t="n"/>
      <c r="E79" s="141" t="n"/>
      <c r="K79" s="142" t="n"/>
      <c r="L79" s="49" t="inlineStr">
        <is>
          <t>令和</t>
        </is>
      </c>
      <c r="P79" s="19" t="n"/>
      <c r="Q79" s="19" t="n"/>
      <c r="R79" s="19" t="n"/>
      <c r="U79" s="11" t="n"/>
      <c r="V79" s="11" t="n"/>
      <c r="X79" s="142"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41" t="n"/>
      <c r="BV79" s="142" t="n"/>
      <c r="DU79" s="142" t="n"/>
      <c r="DV79" s="2" t="n"/>
      <c r="DW79" s="2" t="n"/>
      <c r="DX79" s="2" t="n"/>
      <c r="DY79" s="2" t="n"/>
      <c r="DZ79" s="2" t="n"/>
      <c r="EA79" s="2" t="n"/>
      <c r="EB79" s="2" t="n"/>
      <c r="EC79" s="2" t="n"/>
    </row>
    <row r="80" ht="6.75" customHeight="1" s="118">
      <c r="A80" s="2" t="n"/>
      <c r="B80" s="2" t="n"/>
      <c r="C80" s="2" t="n"/>
      <c r="D80" s="2" t="n"/>
      <c r="E80" s="141" t="n"/>
      <c r="K80" s="142" t="n"/>
      <c r="L80" s="141"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41" t="n"/>
      <c r="BV80" s="142" t="n"/>
      <c r="DU80" s="142" t="n"/>
      <c r="DV80" s="2" t="n"/>
      <c r="DW80" s="2" t="n"/>
      <c r="DX80" s="2" t="n"/>
      <c r="DY80" s="2" t="n"/>
      <c r="DZ80" s="2" t="n"/>
      <c r="EA80" s="2" t="n"/>
      <c r="EB80" s="2" t="n"/>
      <c r="EC80" s="2" t="n"/>
    </row>
    <row r="81" ht="3.75" customHeight="1" s="118">
      <c r="A81" s="2" t="n"/>
      <c r="B81" s="2" t="n"/>
      <c r="C81" s="2" t="n"/>
      <c r="D81" s="2" t="n"/>
      <c r="E81" s="141" t="n"/>
      <c r="K81" s="142" t="n"/>
      <c r="L81" s="144" t="n"/>
      <c r="M81" s="145" t="n"/>
      <c r="N81" s="145" t="n"/>
      <c r="O81" s="145"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41" t="n"/>
      <c r="BV81" s="142" t="n"/>
      <c r="DU81" s="142" t="n"/>
      <c r="DV81" s="2" t="n"/>
      <c r="DW81" s="2" t="n"/>
      <c r="DX81" s="2" t="n"/>
      <c r="DY81" s="2" t="n"/>
      <c r="DZ81" s="2" t="n"/>
      <c r="EA81" s="2" t="n"/>
      <c r="EB81" s="2" t="n"/>
      <c r="EC81" s="2" t="n"/>
    </row>
    <row r="82" ht="6.75" customHeight="1" s="118">
      <c r="A82" s="2" t="n"/>
      <c r="B82" s="2" t="n"/>
      <c r="C82" s="2" t="n"/>
      <c r="D82" s="2" t="n"/>
      <c r="E82" s="141" t="n"/>
      <c r="K82" s="142" t="n"/>
      <c r="L82" s="54" t="inlineStr">
        <is>
          <t>平成</t>
        </is>
      </c>
      <c r="M82" s="138" t="n"/>
      <c r="N82" s="138" t="n"/>
      <c r="O82" s="138"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41" t="n"/>
      <c r="BV82" s="142" t="n"/>
      <c r="DU82" s="142" t="n"/>
      <c r="DV82" s="2" t="n"/>
      <c r="DW82" s="2" t="n"/>
      <c r="DX82" s="2" t="n"/>
      <c r="DY82" s="2" t="n"/>
      <c r="DZ82" s="2" t="n"/>
      <c r="EA82" s="2" t="n"/>
      <c r="EB82" s="2" t="n"/>
      <c r="EC82" s="2" t="n"/>
    </row>
    <row r="83" ht="6.75" customHeight="1" s="118">
      <c r="A83" s="2" t="n"/>
      <c r="B83" s="2" t="n"/>
      <c r="C83" s="2" t="n"/>
      <c r="D83" s="2" t="n"/>
      <c r="E83" s="141" t="n"/>
      <c r="K83" s="142" t="n"/>
      <c r="L83" s="141"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41" t="n"/>
      <c r="BV83" s="142" t="n"/>
      <c r="DU83" s="142" t="n"/>
      <c r="DV83" s="2" t="n"/>
      <c r="DW83" s="2" t="n"/>
      <c r="DX83" s="2" t="n"/>
      <c r="DY83" s="2" t="n"/>
      <c r="DZ83" s="2" t="n"/>
      <c r="EA83" s="2" t="n"/>
      <c r="EB83" s="2" t="n"/>
      <c r="EC83" s="2" t="n"/>
    </row>
    <row r="84" ht="6.75" customHeight="1" s="118">
      <c r="A84" s="2" t="n"/>
      <c r="B84" s="2" t="n"/>
      <c r="C84" s="2" t="n"/>
      <c r="D84" s="2" t="n"/>
      <c r="E84" s="141" t="n"/>
      <c r="K84" s="142" t="n"/>
      <c r="L84" s="141" t="n"/>
      <c r="P84" s="19" t="n"/>
      <c r="Q84" s="19" t="n"/>
      <c r="R84" s="19" t="n"/>
      <c r="S84" s="52" t="inlineStr">
        <is>
          <t>年</t>
        </is>
      </c>
      <c r="U84" s="11" t="n"/>
      <c r="V84" s="11" t="n"/>
      <c r="W84" s="53" t="inlineStr">
        <is>
          <t>月</t>
        </is>
      </c>
      <c r="X84" s="142"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41" t="n"/>
      <c r="BV84" s="142" t="n"/>
      <c r="DU84" s="142" t="n"/>
      <c r="DV84" s="2" t="n"/>
      <c r="DW84" s="2" t="n"/>
      <c r="DX84" s="2" t="n"/>
      <c r="DY84" s="2" t="n"/>
      <c r="DZ84" s="2" t="n"/>
      <c r="EA84" s="2" t="n"/>
      <c r="EB84" s="2" t="n"/>
      <c r="EC84" s="2" t="n"/>
    </row>
    <row r="85" ht="6.75" customHeight="1" s="118">
      <c r="A85" s="2" t="n"/>
      <c r="B85" s="2" t="n"/>
      <c r="C85" s="2" t="n"/>
      <c r="D85" s="2" t="n"/>
      <c r="E85" s="141" t="n"/>
      <c r="K85" s="142" t="n"/>
      <c r="L85" s="49" t="inlineStr">
        <is>
          <t>令和</t>
        </is>
      </c>
      <c r="P85" s="19" t="n"/>
      <c r="Q85" s="19" t="n"/>
      <c r="R85" s="19" t="n"/>
      <c r="U85" s="11" t="n"/>
      <c r="V85" s="11" t="n"/>
      <c r="X85" s="142"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41" t="n"/>
      <c r="BV85" s="142" t="n"/>
      <c r="DU85" s="142" t="n"/>
      <c r="DV85" s="2" t="n"/>
      <c r="DW85" s="2" t="n"/>
      <c r="DX85" s="2" t="n"/>
      <c r="DY85" s="2" t="n"/>
      <c r="DZ85" s="2" t="n"/>
      <c r="EA85" s="2" t="n"/>
      <c r="EB85" s="2" t="n"/>
      <c r="EC85" s="2" t="n"/>
    </row>
    <row r="86" ht="6.75" customHeight="1" s="118">
      <c r="A86" s="2" t="n"/>
      <c r="B86" s="2" t="n"/>
      <c r="C86" s="2" t="n"/>
      <c r="D86" s="2" t="n"/>
      <c r="E86" s="141" t="n"/>
      <c r="K86" s="142" t="n"/>
      <c r="L86" s="141"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41" t="n"/>
      <c r="BV86" s="142" t="n"/>
      <c r="DU86" s="142" t="n"/>
      <c r="DV86" s="2" t="n"/>
      <c r="DW86" s="2" t="n"/>
      <c r="DX86" s="2" t="n"/>
      <c r="DY86" s="2" t="n"/>
      <c r="DZ86" s="2" t="n"/>
      <c r="EA86" s="2" t="n"/>
      <c r="EB86" s="2" t="n"/>
      <c r="EC86" s="2" t="n"/>
    </row>
    <row r="87" ht="6.75" customHeight="1" s="118">
      <c r="A87" s="2" t="n"/>
      <c r="B87" s="2" t="n"/>
      <c r="C87" s="2" t="n"/>
      <c r="D87" s="2" t="n"/>
      <c r="E87" s="144" t="n"/>
      <c r="F87" s="145" t="n"/>
      <c r="G87" s="145" t="n"/>
      <c r="H87" s="145" t="n"/>
      <c r="I87" s="145" t="n"/>
      <c r="J87" s="145" t="n"/>
      <c r="K87" s="146" t="n"/>
      <c r="L87" s="144" t="n"/>
      <c r="M87" s="145" t="n"/>
      <c r="N87" s="145" t="n"/>
      <c r="O87" s="145"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4" t="n"/>
      <c r="BQ87" s="145" t="n"/>
      <c r="BR87" s="145" t="n"/>
      <c r="BS87" s="145" t="n"/>
      <c r="BT87" s="145" t="n"/>
      <c r="BU87" s="145" t="n"/>
      <c r="BV87" s="146" t="n"/>
      <c r="BW87" s="145" t="n"/>
      <c r="BX87" s="145" t="n"/>
      <c r="BY87" s="145" t="n"/>
      <c r="BZ87" s="145" t="n"/>
      <c r="CA87" s="145" t="n"/>
      <c r="CB87" s="145" t="n"/>
      <c r="CC87" s="145" t="n"/>
      <c r="CD87" s="145" t="n"/>
      <c r="CE87" s="145" t="n"/>
      <c r="CF87" s="145" t="n"/>
      <c r="CG87" s="145" t="n"/>
      <c r="CH87" s="145" t="n"/>
      <c r="CI87" s="145" t="n"/>
      <c r="CJ87" s="145" t="n"/>
      <c r="CK87" s="145" t="n"/>
      <c r="CL87" s="145" t="n"/>
      <c r="CM87" s="145" t="n"/>
      <c r="CN87" s="145" t="n"/>
      <c r="CO87" s="145" t="n"/>
      <c r="CP87" s="145" t="n"/>
      <c r="CQ87" s="145" t="n"/>
      <c r="CR87" s="145" t="n"/>
      <c r="CS87" s="145" t="n"/>
      <c r="CT87" s="145" t="n"/>
      <c r="CU87" s="145" t="n"/>
      <c r="CV87" s="145" t="n"/>
      <c r="CW87" s="145" t="n"/>
      <c r="CX87" s="145" t="n"/>
      <c r="CY87" s="145" t="n"/>
      <c r="CZ87" s="145" t="n"/>
      <c r="DA87" s="145" t="n"/>
      <c r="DB87" s="145" t="n"/>
      <c r="DC87" s="145" t="n"/>
      <c r="DD87" s="145" t="n"/>
      <c r="DE87" s="145" t="n"/>
      <c r="DF87" s="145" t="n"/>
      <c r="DG87" s="145" t="n"/>
      <c r="DH87" s="145" t="n"/>
      <c r="DI87" s="145" t="n"/>
      <c r="DJ87" s="145" t="n"/>
      <c r="DK87" s="145" t="n"/>
      <c r="DL87" s="145" t="n"/>
      <c r="DM87" s="145" t="n"/>
      <c r="DN87" s="145" t="n"/>
      <c r="DO87" s="145" t="n"/>
      <c r="DP87" s="145" t="n"/>
      <c r="DQ87" s="145" t="n"/>
      <c r="DR87" s="145" t="n"/>
      <c r="DS87" s="145" t="n"/>
      <c r="DT87" s="145" t="n"/>
      <c r="DU87" s="146"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22.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7" t="inlineStr">
        <is>
          <t xml:space="preserve">資 　格  等      </t>
        </is>
      </c>
      <c r="BQ5" s="138" t="n"/>
      <c r="BR5" s="138" t="n"/>
      <c r="BS5" s="138" t="n"/>
      <c r="BT5" s="138" t="n"/>
      <c r="BU5" s="138" t="n"/>
      <c r="BV5" s="139" t="n"/>
      <c r="BW5" s="140" t="inlineStr">
        <is>
          <t>取  得  年  月</t>
        </is>
      </c>
      <c r="BX5" s="138" t="n"/>
      <c r="BY5" s="138" t="n"/>
      <c r="BZ5" s="138" t="n"/>
      <c r="CA5" s="138" t="n"/>
      <c r="CB5" s="138" t="n"/>
      <c r="CC5" s="138" t="n"/>
      <c r="CD5" s="138" t="n"/>
      <c r="CE5" s="138" t="n"/>
      <c r="CF5" s="138" t="n"/>
      <c r="CG5" s="139" t="n"/>
      <c r="CH5" s="140" t="inlineStr">
        <is>
          <t>資       格       等       の       名       称</t>
        </is>
      </c>
      <c r="CI5" s="138" t="n"/>
      <c r="CJ5" s="138" t="n"/>
      <c r="CK5" s="138" t="n"/>
      <c r="CL5" s="138" t="n"/>
      <c r="CM5" s="138" t="n"/>
      <c r="CN5" s="138" t="n"/>
      <c r="CO5" s="138" t="n"/>
      <c r="CP5" s="138" t="n"/>
      <c r="CQ5" s="138" t="n"/>
      <c r="CR5" s="138" t="n"/>
      <c r="CS5" s="138" t="n"/>
      <c r="CT5" s="138" t="n"/>
      <c r="CU5" s="138" t="n"/>
      <c r="CV5" s="138" t="n"/>
      <c r="CW5" s="138" t="n"/>
      <c r="CX5" s="138" t="n"/>
      <c r="CY5" s="138" t="n"/>
      <c r="CZ5" s="138" t="n"/>
      <c r="DA5" s="138" t="n"/>
      <c r="DB5" s="138" t="n"/>
      <c r="DC5" s="138" t="n"/>
      <c r="DD5" s="138" t="n"/>
      <c r="DE5" s="138" t="n"/>
      <c r="DF5" s="138" t="n"/>
      <c r="DG5" s="138" t="n"/>
      <c r="DH5" s="138" t="n"/>
      <c r="DI5" s="138" t="n"/>
      <c r="DJ5" s="138" t="n"/>
      <c r="DK5" s="138" t="n"/>
      <c r="DL5" s="138" t="n"/>
      <c r="DM5" s="138" t="n"/>
      <c r="DN5" s="138" t="n"/>
      <c r="DO5" s="138" t="n"/>
      <c r="DP5" s="138" t="n"/>
      <c r="DQ5" s="138" t="n"/>
      <c r="DR5" s="138" t="n"/>
      <c r="DS5" s="138" t="n"/>
      <c r="DT5" s="138" t="n"/>
      <c r="DU5" s="139"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41" t="n"/>
      <c r="BV6" s="142" t="n"/>
      <c r="BW6" s="141" t="n"/>
      <c r="CG6" s="142" t="n"/>
      <c r="CH6" s="141" t="n"/>
      <c r="DU6" s="142"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41" t="n"/>
      <c r="BV7" s="142" t="n"/>
      <c r="BW7" s="141" t="n"/>
      <c r="CG7" s="142" t="n"/>
      <c r="CH7" s="141" t="n"/>
      <c r="DU7" s="142"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3">
        <f>IF(N(設定!$B$3)=0,"",YEAR(設定!$B$3)-2018)</f>
        <v/>
      </c>
      <c r="AG8" s="95" t="inlineStr">
        <is>
          <t>年</t>
        </is>
      </c>
      <c r="AI8" s="143">
        <f>IF(N(設定!$B$3)=0,"",MONTH(設定!$B$3))</f>
        <v/>
      </c>
      <c r="AL8" s="95" t="inlineStr">
        <is>
          <t>月</t>
        </is>
      </c>
      <c r="AN8" s="143">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41" t="n"/>
      <c r="BV8" s="142" t="n"/>
      <c r="BW8" s="144" t="n"/>
      <c r="BX8" s="145" t="n"/>
      <c r="BY8" s="145" t="n"/>
      <c r="BZ8" s="145" t="n"/>
      <c r="CA8" s="145" t="n"/>
      <c r="CB8" s="145" t="n"/>
      <c r="CC8" s="145" t="n"/>
      <c r="CD8" s="145" t="n"/>
      <c r="CE8" s="145" t="n"/>
      <c r="CF8" s="145" t="n"/>
      <c r="CG8" s="146" t="n"/>
      <c r="CH8" s="144" t="n"/>
      <c r="CI8" s="145" t="n"/>
      <c r="CJ8" s="145" t="n"/>
      <c r="CK8" s="145" t="n"/>
      <c r="CL8" s="145" t="n"/>
      <c r="CM8" s="145" t="n"/>
      <c r="CN8" s="145" t="n"/>
      <c r="CO8" s="145" t="n"/>
      <c r="CP8" s="145" t="n"/>
      <c r="CQ8" s="145" t="n"/>
      <c r="CR8" s="145" t="n"/>
      <c r="CS8" s="145" t="n"/>
      <c r="CT8" s="145" t="n"/>
      <c r="CU8" s="145" t="n"/>
      <c r="CV8" s="145" t="n"/>
      <c r="CW8" s="145" t="n"/>
      <c r="CX8" s="145" t="n"/>
      <c r="CY8" s="145" t="n"/>
      <c r="CZ8" s="145" t="n"/>
      <c r="DA8" s="145" t="n"/>
      <c r="DB8" s="145" t="n"/>
      <c r="DC8" s="145" t="n"/>
      <c r="DD8" s="145" t="n"/>
      <c r="DE8" s="145" t="n"/>
      <c r="DF8" s="145" t="n"/>
      <c r="DG8" s="145" t="n"/>
      <c r="DH8" s="145" t="n"/>
      <c r="DI8" s="145" t="n"/>
      <c r="DJ8" s="145" t="n"/>
      <c r="DK8" s="145" t="n"/>
      <c r="DL8" s="145" t="n"/>
      <c r="DM8" s="145" t="n"/>
      <c r="DN8" s="145" t="n"/>
      <c r="DO8" s="145" t="n"/>
      <c r="DP8" s="145" t="n"/>
      <c r="DQ8" s="145" t="n"/>
      <c r="DR8" s="145" t="n"/>
      <c r="DS8" s="145" t="n"/>
      <c r="DT8" s="145" t="n"/>
      <c r="DU8" s="146"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41" t="n"/>
      <c r="BV9" s="142" t="n"/>
      <c r="BW9" s="147">
        <f>計算!$O$15</f>
        <v/>
      </c>
      <c r="CG9" s="142" t="n"/>
      <c r="CH9" s="148">
        <f>計算!$P$15</f>
        <v/>
      </c>
      <c r="DU9" s="142"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5" t="n"/>
      <c r="AA10" s="145" t="n"/>
      <c r="AB10" s="145" t="n"/>
      <c r="AC10" s="145" t="n"/>
      <c r="AD10" s="145" t="n"/>
      <c r="AE10" s="145" t="n"/>
      <c r="AF10" s="145" t="n"/>
      <c r="AG10" s="145" t="n"/>
      <c r="AH10" s="145" t="n"/>
      <c r="AI10" s="145" t="n"/>
      <c r="AJ10" s="145" t="n"/>
      <c r="AK10" s="145" t="n"/>
      <c r="AL10" s="145" t="n"/>
      <c r="AM10" s="145" t="n"/>
      <c r="AN10" s="145" t="n"/>
      <c r="AO10" s="145" t="n"/>
      <c r="AP10" s="145" t="n"/>
      <c r="AQ10" s="145" t="n"/>
      <c r="AR10" s="145" t="n"/>
      <c r="AS10" s="145" t="n"/>
      <c r="AT10" s="145" t="n"/>
      <c r="AU10" s="12" t="n"/>
      <c r="AV10" s="7" t="n"/>
      <c r="BI10" s="8" t="n"/>
      <c r="BJ10" s="7" t="n"/>
      <c r="BK10" s="2" t="n"/>
      <c r="BL10" s="2" t="n"/>
      <c r="BM10" s="2" t="n"/>
      <c r="BN10" s="2" t="n"/>
      <c r="BO10" s="2" t="n"/>
      <c r="BP10" s="141" t="n"/>
      <c r="BV10" s="142" t="n"/>
      <c r="BW10" s="141" t="n"/>
      <c r="CG10" s="142" t="n"/>
      <c r="DU10" s="142" t="n"/>
      <c r="DV10" s="2" t="n"/>
      <c r="DW10" s="2" t="n"/>
      <c r="DX10" s="2" t="n"/>
      <c r="DY10" s="2" t="n"/>
      <c r="DZ10" s="2" t="n"/>
      <c r="EA10" s="2" t="n"/>
      <c r="EB10" s="2" t="n"/>
      <c r="EC10" s="2" t="n"/>
    </row>
    <row r="11" ht="6.75" customHeight="1" s="118">
      <c r="A11" s="2" t="n"/>
      <c r="B11" s="2" t="n"/>
      <c r="C11" s="2" t="n"/>
      <c r="D11" s="2" t="n"/>
      <c r="E11" s="140" t="inlineStr">
        <is>
          <t>ふ り が な</t>
        </is>
      </c>
      <c r="F11" s="138" t="n"/>
      <c r="G11" s="138" t="n"/>
      <c r="H11" s="138" t="n"/>
      <c r="I11" s="138" t="n"/>
      <c r="J11" s="138" t="n"/>
      <c r="K11" s="139" t="n"/>
      <c r="L11" s="149">
        <f>計算!$C$15</f>
        <v/>
      </c>
      <c r="M11" s="138" t="n"/>
      <c r="N11" s="138" t="n"/>
      <c r="O11" s="138" t="n"/>
      <c r="P11" s="138" t="n"/>
      <c r="Q11" s="138" t="n"/>
      <c r="R11" s="138" t="n"/>
      <c r="S11" s="138" t="n"/>
      <c r="T11" s="138" t="n"/>
      <c r="U11" s="138" t="n"/>
      <c r="V11" s="138" t="n"/>
      <c r="W11" s="138" t="n"/>
      <c r="X11" s="138" t="n"/>
      <c r="Y11" s="138" t="n"/>
      <c r="Z11" s="138" t="n"/>
      <c r="AA11" s="138" t="n"/>
      <c r="AB11" s="138" t="n"/>
      <c r="AC11" s="138" t="n"/>
      <c r="AD11" s="138" t="n"/>
      <c r="AE11" s="138" t="n"/>
      <c r="AF11" s="138" t="n"/>
      <c r="AG11" s="138" t="n"/>
      <c r="AH11" s="138" t="n"/>
      <c r="AI11" s="138" t="n"/>
      <c r="AJ11" s="138" t="n"/>
      <c r="AK11" s="138" t="n"/>
      <c r="AL11" s="138" t="n"/>
      <c r="AM11" s="138" t="n"/>
      <c r="AN11" s="138" t="n"/>
      <c r="AO11" s="138" t="n"/>
      <c r="AP11" s="138" t="n"/>
      <c r="AQ11" s="138" t="n"/>
      <c r="AR11" s="138" t="n"/>
      <c r="AS11" s="138" t="n"/>
      <c r="AT11" s="139"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41" t="n"/>
      <c r="BV11" s="142" t="n"/>
      <c r="BW11" s="141" t="n"/>
      <c r="CG11" s="142" t="n"/>
      <c r="DU11" s="142" t="n"/>
      <c r="DV11" s="2" t="n"/>
      <c r="DW11" s="2" t="n"/>
      <c r="DX11" s="2" t="n"/>
      <c r="DY11" s="2" t="n"/>
      <c r="DZ11" s="2" t="n"/>
      <c r="EA11" s="2" t="n"/>
      <c r="EB11" s="2" t="n"/>
      <c r="EC11" s="2" t="n"/>
    </row>
    <row r="12" ht="6.75" customHeight="1" s="118">
      <c r="A12" s="2" t="n"/>
      <c r="B12" s="2" t="n"/>
      <c r="C12" s="2" t="n"/>
      <c r="D12" s="2" t="n"/>
      <c r="E12" s="141" t="n"/>
      <c r="K12" s="142" t="n"/>
      <c r="AT12" s="142"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41" t="n"/>
      <c r="BV12" s="142" t="n"/>
      <c r="BW12" s="141" t="n"/>
      <c r="CG12" s="142" t="n"/>
      <c r="DU12" s="142" t="n"/>
      <c r="DV12" s="2" t="n"/>
      <c r="DW12" s="2" t="n"/>
      <c r="DX12" s="2" t="n"/>
      <c r="DY12" s="2" t="n"/>
      <c r="DZ12" s="2" t="n"/>
      <c r="EA12" s="2" t="n"/>
      <c r="EB12" s="2" t="n"/>
      <c r="EC12" s="2" t="n"/>
    </row>
    <row r="13" ht="6.75" customHeight="1" s="118">
      <c r="A13" s="2" t="n"/>
      <c r="B13" s="2" t="n"/>
      <c r="C13" s="2" t="n"/>
      <c r="D13" s="2" t="n"/>
      <c r="E13" s="141" t="n"/>
      <c r="K13" s="142" t="n"/>
      <c r="AT13" s="142"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41" t="n"/>
      <c r="BV13" s="142" t="n"/>
      <c r="BW13" s="147">
        <f>計算!$Q$15</f>
        <v/>
      </c>
      <c r="CG13" s="142" t="n"/>
      <c r="CH13" s="148">
        <f>計算!$R$15</f>
        <v/>
      </c>
      <c r="DU13" s="142" t="n"/>
      <c r="DV13" s="2" t="n"/>
      <c r="DW13" s="2" t="n"/>
      <c r="DX13" s="2" t="n"/>
      <c r="DY13" s="2" t="n"/>
      <c r="DZ13" s="2" t="n"/>
      <c r="EA13" s="2" t="n"/>
      <c r="EB13" s="2" t="n"/>
      <c r="EC13" s="2" t="n"/>
    </row>
    <row r="14" ht="6.75" customHeight="1" s="118">
      <c r="A14" s="2" t="n"/>
      <c r="B14" s="2" t="n"/>
      <c r="C14" s="2" t="n"/>
      <c r="D14" s="2" t="n"/>
      <c r="E14" s="144" t="n"/>
      <c r="F14" s="145" t="n"/>
      <c r="G14" s="145" t="n"/>
      <c r="H14" s="145" t="n"/>
      <c r="I14" s="145" t="n"/>
      <c r="J14" s="145" t="n"/>
      <c r="K14" s="146" t="n"/>
      <c r="L14" s="145" t="n"/>
      <c r="M14" s="145" t="n"/>
      <c r="N14" s="145" t="n"/>
      <c r="O14" s="145" t="n"/>
      <c r="P14" s="145" t="n"/>
      <c r="Q14" s="145" t="n"/>
      <c r="R14" s="145" t="n"/>
      <c r="S14" s="145" t="n"/>
      <c r="T14" s="145" t="n"/>
      <c r="U14" s="145" t="n"/>
      <c r="V14" s="145" t="n"/>
      <c r="W14" s="145" t="n"/>
      <c r="X14" s="145" t="n"/>
      <c r="Y14" s="145" t="n"/>
      <c r="Z14" s="145" t="n"/>
      <c r="AA14" s="145" t="n"/>
      <c r="AB14" s="145" t="n"/>
      <c r="AC14" s="145" t="n"/>
      <c r="AD14" s="145" t="n"/>
      <c r="AE14" s="145" t="n"/>
      <c r="AF14" s="145" t="n"/>
      <c r="AG14" s="145" t="n"/>
      <c r="AH14" s="145" t="n"/>
      <c r="AI14" s="145" t="n"/>
      <c r="AJ14" s="145" t="n"/>
      <c r="AK14" s="145" t="n"/>
      <c r="AL14" s="145" t="n"/>
      <c r="AM14" s="145" t="n"/>
      <c r="AN14" s="145" t="n"/>
      <c r="AO14" s="145" t="n"/>
      <c r="AP14" s="145" t="n"/>
      <c r="AQ14" s="145" t="n"/>
      <c r="AR14" s="145" t="n"/>
      <c r="AS14" s="145" t="n"/>
      <c r="AT14" s="146"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41" t="n"/>
      <c r="BV14" s="142" t="n"/>
      <c r="BW14" s="141" t="n"/>
      <c r="CG14" s="142" t="n"/>
      <c r="DU14" s="142" t="n"/>
      <c r="DV14" s="2" t="n"/>
      <c r="DW14" s="2" t="n"/>
      <c r="DX14" s="2" t="n"/>
      <c r="DY14" s="2" t="n"/>
      <c r="DZ14" s="2" t="n"/>
      <c r="EA14" s="2" t="n"/>
      <c r="EB14" s="2" t="n"/>
      <c r="EC14" s="2" t="n"/>
    </row>
    <row r="15" ht="6.75" customHeight="1" s="118">
      <c r="A15" s="2" t="n"/>
      <c r="B15" s="2" t="n"/>
      <c r="C15" s="2" t="n"/>
      <c r="D15" s="2" t="n"/>
      <c r="E15" s="150" t="inlineStr">
        <is>
          <t>名　前</t>
        </is>
      </c>
      <c r="F15" s="138" t="n"/>
      <c r="G15" s="138" t="n"/>
      <c r="H15" s="138" t="n"/>
      <c r="I15" s="138" t="n"/>
      <c r="J15" s="138" t="n"/>
      <c r="K15" s="139" t="n"/>
      <c r="L15" s="151">
        <f>計算!$B$15</f>
        <v/>
      </c>
      <c r="M15" s="138" t="n"/>
      <c r="N15" s="138" t="n"/>
      <c r="O15" s="138" t="n"/>
      <c r="P15" s="138" t="n"/>
      <c r="Q15" s="138" t="n"/>
      <c r="R15" s="138" t="n"/>
      <c r="S15" s="138" t="n"/>
      <c r="T15" s="138" t="n"/>
      <c r="U15" s="138" t="n"/>
      <c r="V15" s="138" t="n"/>
      <c r="W15" s="138" t="n"/>
      <c r="X15" s="138" t="n"/>
      <c r="Y15" s="138" t="n"/>
      <c r="Z15" s="138" t="n"/>
      <c r="AA15" s="138" t="n"/>
      <c r="AB15" s="138" t="n"/>
      <c r="AC15" s="138" t="n"/>
      <c r="AD15" s="138" t="n"/>
      <c r="AE15" s="138" t="n"/>
      <c r="AF15" s="138" t="n"/>
      <c r="AG15" s="138" t="n"/>
      <c r="AH15" s="138" t="n"/>
      <c r="AI15" s="138" t="n"/>
      <c r="AJ15" s="138" t="n"/>
      <c r="AK15" s="138" t="n"/>
      <c r="AL15" s="138" t="n"/>
      <c r="AM15" s="138" t="n"/>
      <c r="AN15" s="138" t="n"/>
      <c r="AO15" s="138" t="n"/>
      <c r="AP15" s="138" t="n"/>
      <c r="AQ15" s="138" t="n"/>
      <c r="AR15" s="138" t="n"/>
      <c r="AS15" s="138" t="n"/>
      <c r="AT15" s="139"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41" t="n"/>
      <c r="BV15" s="142" t="n"/>
      <c r="BW15" s="141" t="n"/>
      <c r="CG15" s="142" t="n"/>
      <c r="DU15" s="142" t="n"/>
      <c r="DV15" s="2" t="n"/>
      <c r="DW15" s="2" t="n"/>
      <c r="DX15" s="2" t="n"/>
      <c r="DY15" s="2" t="n"/>
      <c r="DZ15" s="2" t="n"/>
      <c r="EA15" s="2" t="n"/>
      <c r="EB15" s="2" t="n"/>
      <c r="EC15" s="2" t="n"/>
    </row>
    <row r="16" ht="6.75" customHeight="1" s="118">
      <c r="A16" s="2" t="n"/>
      <c r="B16" s="2" t="n"/>
      <c r="C16" s="2" t="n"/>
      <c r="D16" s="2" t="n"/>
      <c r="E16" s="141" t="n"/>
      <c r="K16" s="142" t="n"/>
      <c r="L16" s="141" t="n"/>
      <c r="AT16" s="142" t="n"/>
      <c r="AU16" s="8" t="n"/>
      <c r="AV16" s="7" t="n"/>
      <c r="AW16" s="2" t="n"/>
      <c r="AX16" s="52" t="inlineStr">
        <is>
          <t>（30×40mm）</t>
        </is>
      </c>
      <c r="BH16" s="2" t="n"/>
      <c r="BI16" s="8" t="n"/>
      <c r="BJ16" s="7" t="n"/>
      <c r="BK16" s="2" t="n"/>
      <c r="BL16" s="2" t="n"/>
      <c r="BM16" s="2" t="n"/>
      <c r="BN16" s="2" t="n"/>
      <c r="BO16" s="2" t="n"/>
      <c r="BP16" s="141" t="n"/>
      <c r="BV16" s="142" t="n"/>
      <c r="BW16" s="141" t="n"/>
      <c r="CG16" s="142" t="n"/>
      <c r="DU16" s="142" t="n"/>
      <c r="DV16" s="2" t="n"/>
      <c r="DW16" s="2" t="n"/>
      <c r="DX16" s="2" t="n"/>
      <c r="DY16" s="2" t="n"/>
      <c r="DZ16" s="2" t="n"/>
      <c r="EA16" s="2" t="n"/>
      <c r="EB16" s="2" t="n"/>
      <c r="EC16" s="2" t="n"/>
    </row>
    <row r="17" ht="6.75" customHeight="1" s="118">
      <c r="A17" s="2" t="n"/>
      <c r="B17" s="2" t="n"/>
      <c r="C17" s="2" t="n"/>
      <c r="D17" s="2" t="n"/>
      <c r="E17" s="141" t="n"/>
      <c r="K17" s="142" t="n"/>
      <c r="L17" s="141" t="n"/>
      <c r="AT17" s="142" t="n"/>
      <c r="AU17" s="8" t="n"/>
      <c r="AV17" s="7" t="n"/>
      <c r="AW17" s="2" t="n"/>
      <c r="BH17" s="2" t="n"/>
      <c r="BI17" s="8" t="n"/>
      <c r="BJ17" s="7" t="n"/>
      <c r="BK17" s="2" t="n"/>
      <c r="BL17" s="2" t="n"/>
      <c r="BM17" s="2" t="n"/>
      <c r="BN17" s="2" t="n"/>
      <c r="BO17" s="2" t="n"/>
      <c r="BP17" s="141" t="n"/>
      <c r="BV17" s="142" t="n"/>
      <c r="BW17" s="147">
        <f>計算!$S$15</f>
        <v/>
      </c>
      <c r="CG17" s="142" t="n"/>
      <c r="CH17" s="148">
        <f>計算!$T$15</f>
        <v/>
      </c>
      <c r="DU17" s="142" t="n"/>
      <c r="DV17" s="2" t="n"/>
      <c r="DW17" s="2" t="n"/>
      <c r="DX17" s="2" t="n"/>
      <c r="DY17" s="2" t="n"/>
      <c r="DZ17" s="2" t="n"/>
      <c r="EA17" s="2" t="n"/>
      <c r="EB17" s="2" t="n"/>
      <c r="EC17" s="2" t="n"/>
    </row>
    <row r="18" ht="6.75" customHeight="1" s="118">
      <c r="A18" s="2" t="n"/>
      <c r="B18" s="2" t="n"/>
      <c r="C18" s="2" t="n"/>
      <c r="D18" s="2" t="n"/>
      <c r="E18" s="141" t="n"/>
      <c r="K18" s="142" t="n"/>
      <c r="L18" s="141" t="n"/>
      <c r="AT18" s="142"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41" t="n"/>
      <c r="BV18" s="142" t="n"/>
      <c r="BW18" s="141" t="n"/>
      <c r="CG18" s="142" t="n"/>
      <c r="DU18" s="142" t="n"/>
      <c r="DV18" s="2" t="n"/>
      <c r="DW18" s="2" t="n"/>
      <c r="DX18" s="2" t="n"/>
      <c r="DY18" s="2" t="n"/>
      <c r="DZ18" s="2" t="n"/>
      <c r="EA18" s="2" t="n"/>
      <c r="EB18" s="2" t="n"/>
      <c r="EC18" s="2" t="n"/>
    </row>
    <row r="19" ht="6.75" customHeight="1" s="118">
      <c r="A19" s="2" t="n"/>
      <c r="B19" s="2" t="n"/>
      <c r="C19" s="2" t="n"/>
      <c r="D19" s="2" t="n"/>
      <c r="E19" s="141" t="n"/>
      <c r="K19" s="142" t="n"/>
      <c r="L19" s="141" t="n"/>
      <c r="AT19" s="142"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41" t="n"/>
      <c r="BV19" s="142" t="n"/>
      <c r="BW19" s="141" t="n"/>
      <c r="CG19" s="142" t="n"/>
      <c r="DU19" s="142" t="n"/>
      <c r="DV19" s="2" t="n"/>
      <c r="DW19" s="2" t="n"/>
      <c r="DX19" s="2" t="n"/>
      <c r="DY19" s="2" t="n"/>
      <c r="DZ19" s="2" t="n"/>
      <c r="EA19" s="2" t="n"/>
      <c r="EB19" s="2" t="n"/>
      <c r="EC19" s="2" t="n"/>
    </row>
    <row r="20" ht="4.5" customHeight="1" s="118">
      <c r="A20" s="2" t="n"/>
      <c r="B20" s="2" t="n"/>
      <c r="C20" s="2" t="n"/>
      <c r="D20" s="2" t="n"/>
      <c r="E20" s="144" t="n"/>
      <c r="F20" s="145" t="n"/>
      <c r="G20" s="145" t="n"/>
      <c r="H20" s="145" t="n"/>
      <c r="I20" s="145" t="n"/>
      <c r="J20" s="145" t="n"/>
      <c r="K20" s="146" t="n"/>
      <c r="L20" s="144" t="n"/>
      <c r="M20" s="145" t="n"/>
      <c r="N20" s="145" t="n"/>
      <c r="O20" s="145" t="n"/>
      <c r="P20" s="145" t="n"/>
      <c r="Q20" s="145" t="n"/>
      <c r="R20" s="145" t="n"/>
      <c r="S20" s="145" t="n"/>
      <c r="T20" s="145" t="n"/>
      <c r="U20" s="145" t="n"/>
      <c r="V20" s="145" t="n"/>
      <c r="W20" s="145" t="n"/>
      <c r="X20" s="145" t="n"/>
      <c r="Y20" s="145" t="n"/>
      <c r="Z20" s="145" t="n"/>
      <c r="AA20" s="145" t="n"/>
      <c r="AB20" s="145" t="n"/>
      <c r="AC20" s="145" t="n"/>
      <c r="AD20" s="145" t="n"/>
      <c r="AE20" s="145" t="n"/>
      <c r="AF20" s="145" t="n"/>
      <c r="AG20" s="145" t="n"/>
      <c r="AH20" s="145" t="n"/>
      <c r="AI20" s="145" t="n"/>
      <c r="AJ20" s="145" t="n"/>
      <c r="AK20" s="145" t="n"/>
      <c r="AL20" s="145" t="n"/>
      <c r="AM20" s="145" t="n"/>
      <c r="AN20" s="145" t="n"/>
      <c r="AO20" s="145" t="n"/>
      <c r="AP20" s="145" t="n"/>
      <c r="AQ20" s="145" t="n"/>
      <c r="AR20" s="145" t="n"/>
      <c r="AS20" s="145" t="n"/>
      <c r="AT20" s="146"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41" t="n"/>
      <c r="BV20" s="142" t="n"/>
      <c r="BW20" s="141" t="n"/>
      <c r="CG20" s="142" t="n"/>
      <c r="DU20" s="142" t="n"/>
      <c r="DV20" s="2" t="n"/>
      <c r="DW20" s="2" t="n"/>
      <c r="DX20" s="2" t="n"/>
      <c r="DY20" s="2" t="n"/>
      <c r="DZ20" s="2" t="n"/>
      <c r="EA20" s="2" t="n"/>
      <c r="EB20" s="2" t="n"/>
      <c r="EC20" s="2" t="n"/>
    </row>
    <row r="21" ht="6.75" customHeight="1" s="118">
      <c r="A21" s="2" t="n"/>
      <c r="B21" s="2" t="n"/>
      <c r="C21" s="2" t="n"/>
      <c r="D21" s="2" t="n"/>
      <c r="E21" s="150" t="inlineStr">
        <is>
          <t>生年月日</t>
        </is>
      </c>
      <c r="F21" s="138" t="n"/>
      <c r="G21" s="138" t="n"/>
      <c r="H21" s="138" t="n"/>
      <c r="I21" s="138" t="n"/>
      <c r="J21" s="138" t="n"/>
      <c r="K21" s="139" t="n"/>
      <c r="L21" s="152" t="inlineStr">
        <is>
          <t>昭和 ・ 平成</t>
        </is>
      </c>
      <c r="M21" s="138" t="n"/>
      <c r="N21" s="138" t="n"/>
      <c r="O21" s="138" t="n"/>
      <c r="P21" s="138" t="n"/>
      <c r="Q21" s="138" t="n"/>
      <c r="R21" s="138" t="n"/>
      <c r="S21" s="138" t="n"/>
      <c r="T21" s="138" t="n"/>
      <c r="U21" s="138" t="n"/>
      <c r="V21" s="153">
        <f>計算!$D$15</f>
        <v/>
      </c>
      <c r="W21" s="138" t="n"/>
      <c r="X21" s="154" t="inlineStr">
        <is>
          <t>年</t>
        </is>
      </c>
      <c r="Y21" s="138" t="n"/>
      <c r="Z21" s="153">
        <f>計算!$E$15</f>
        <v/>
      </c>
      <c r="AA21" s="138" t="n"/>
      <c r="AB21" s="138" t="n"/>
      <c r="AC21" s="154" t="inlineStr">
        <is>
          <t>月</t>
        </is>
      </c>
      <c r="AD21" s="138" t="n"/>
      <c r="AE21" s="153">
        <f>計算!$F$15</f>
        <v/>
      </c>
      <c r="AF21" s="138" t="n"/>
      <c r="AG21" s="138" t="n"/>
      <c r="AH21" s="154" t="inlineStr">
        <is>
          <t>日　生 （満</t>
        </is>
      </c>
      <c r="AI21" s="138" t="n"/>
      <c r="AJ21" s="138" t="n"/>
      <c r="AK21" s="138" t="n"/>
      <c r="AL21" s="138" t="n"/>
      <c r="AM21" s="138" t="n"/>
      <c r="AN21" s="138" t="n"/>
      <c r="AO21" s="138" t="n"/>
      <c r="AP21" s="155">
        <f>計算!$G$15</f>
        <v/>
      </c>
      <c r="AQ21" s="138" t="n"/>
      <c r="AR21" s="156" t="inlineStr">
        <is>
          <t>歳）</t>
        </is>
      </c>
      <c r="AS21" s="138" t="n"/>
      <c r="AT21" s="139"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41" t="n"/>
      <c r="BV21" s="142" t="n"/>
      <c r="BW21" s="147">
        <f>計算!$U$15</f>
        <v/>
      </c>
      <c r="CG21" s="142" t="n"/>
      <c r="CH21" s="148">
        <f>計算!$V$15</f>
        <v/>
      </c>
      <c r="DU21" s="142" t="n"/>
      <c r="DV21" s="2" t="n"/>
      <c r="DW21" s="2" t="n"/>
      <c r="DX21" s="2" t="n"/>
      <c r="DY21" s="2" t="n"/>
      <c r="DZ21" s="2" t="n"/>
      <c r="EA21" s="2" t="n"/>
      <c r="EB21" s="2" t="n"/>
      <c r="EC21" s="2" t="n"/>
    </row>
    <row r="22" ht="6.75" customHeight="1" s="118">
      <c r="A22" s="2" t="n"/>
      <c r="B22" s="2" t="n"/>
      <c r="C22" s="2" t="n"/>
      <c r="D22" s="2" t="n"/>
      <c r="E22" s="141" t="n"/>
      <c r="K22" s="142" t="n"/>
      <c r="L22" s="141" t="n"/>
      <c r="AT22" s="142"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41" t="n"/>
      <c r="BV22" s="142" t="n"/>
      <c r="BW22" s="141" t="n"/>
      <c r="CG22" s="142" t="n"/>
      <c r="DU22" s="142" t="n"/>
      <c r="DV22" s="2" t="n"/>
      <c r="DW22" s="2" t="n"/>
      <c r="DX22" s="2" t="n"/>
      <c r="DY22" s="2" t="n"/>
      <c r="DZ22" s="2" t="n"/>
      <c r="EA22" s="2" t="n"/>
      <c r="EB22" s="2" t="n"/>
      <c r="EC22" s="2" t="n"/>
    </row>
    <row r="23" ht="6.75" customHeight="1" s="118">
      <c r="A23" s="2" t="n"/>
      <c r="B23" s="2" t="n"/>
      <c r="C23" s="2" t="n"/>
      <c r="D23" s="2" t="n"/>
      <c r="E23" s="141" t="n"/>
      <c r="K23" s="142" t="n"/>
      <c r="L23" s="141" t="n"/>
      <c r="AT23" s="142"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41" t="n"/>
      <c r="BV23" s="142" t="n"/>
      <c r="BW23" s="141" t="n"/>
      <c r="CG23" s="142" t="n"/>
      <c r="DU23" s="142" t="n"/>
      <c r="DV23" s="2" t="n"/>
      <c r="DW23" s="2" t="n"/>
      <c r="DX23" s="2" t="n"/>
      <c r="DY23" s="2" t="n"/>
      <c r="DZ23" s="2" t="n"/>
      <c r="EA23" s="2" t="n"/>
      <c r="EB23" s="2" t="n"/>
      <c r="EC23" s="2" t="n"/>
    </row>
    <row r="24" ht="3.75" customHeight="1" s="118">
      <c r="A24" s="2" t="n"/>
      <c r="B24" s="2" t="n"/>
      <c r="C24" s="2" t="n"/>
      <c r="D24" s="2" t="n"/>
      <c r="E24" s="144" t="n"/>
      <c r="F24" s="145" t="n"/>
      <c r="G24" s="145" t="n"/>
      <c r="H24" s="145" t="n"/>
      <c r="I24" s="145" t="n"/>
      <c r="J24" s="145" t="n"/>
      <c r="K24" s="146" t="n"/>
      <c r="L24" s="144" t="n"/>
      <c r="M24" s="145" t="n"/>
      <c r="N24" s="145" t="n"/>
      <c r="O24" s="145" t="n"/>
      <c r="P24" s="145" t="n"/>
      <c r="Q24" s="145" t="n"/>
      <c r="R24" s="145" t="n"/>
      <c r="S24" s="145" t="n"/>
      <c r="T24" s="145" t="n"/>
      <c r="U24" s="145" t="n"/>
      <c r="X24" s="145" t="n"/>
      <c r="Y24" s="145" t="n"/>
      <c r="AC24" s="145" t="n"/>
      <c r="AD24" s="145" t="n"/>
      <c r="AH24" s="145" t="n"/>
      <c r="AI24" s="145" t="n"/>
      <c r="AJ24" s="145" t="n"/>
      <c r="AK24" s="145" t="n"/>
      <c r="AL24" s="145" t="n"/>
      <c r="AM24" s="145" t="n"/>
      <c r="AN24" s="145" t="n"/>
      <c r="AO24" s="145" t="n"/>
      <c r="AP24" s="145" t="n"/>
      <c r="AQ24" s="145" t="n"/>
      <c r="AR24" s="145" t="n"/>
      <c r="AS24" s="145" t="n"/>
      <c r="AT24" s="146"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41" t="n"/>
      <c r="BV24" s="142" t="n"/>
      <c r="BW24" s="141" t="n"/>
      <c r="CG24" s="142" t="n"/>
      <c r="DU24" s="142" t="n"/>
      <c r="DV24" s="2" t="n"/>
      <c r="DW24" s="2" t="n"/>
      <c r="DX24" s="2" t="n"/>
      <c r="DY24" s="2" t="n"/>
      <c r="DZ24" s="2" t="n"/>
      <c r="EA24" s="2" t="n"/>
      <c r="EB24" s="2" t="n"/>
      <c r="EC24" s="2" t="n"/>
    </row>
    <row r="25" ht="6.75" customHeight="1" s="118">
      <c r="A25" s="2" t="n"/>
      <c r="B25" s="2" t="n"/>
      <c r="C25" s="2" t="n"/>
      <c r="D25" s="2" t="n"/>
      <c r="E25" s="157" t="inlineStr">
        <is>
          <t>ふ り が な</t>
        </is>
      </c>
      <c r="F25" s="138" t="n"/>
      <c r="G25" s="138" t="n"/>
      <c r="H25" s="138" t="n"/>
      <c r="I25" s="138" t="n"/>
      <c r="J25" s="138" t="n"/>
      <c r="K25" s="139" t="n"/>
      <c r="L25" s="158">
        <f>計算!$J$15</f>
        <v/>
      </c>
      <c r="M25" s="138" t="n"/>
      <c r="N25" s="138" t="n"/>
      <c r="O25" s="138" t="n"/>
      <c r="P25" s="138" t="n"/>
      <c r="Q25" s="138" t="n"/>
      <c r="R25" s="138" t="n"/>
      <c r="S25" s="138" t="n"/>
      <c r="T25" s="138" t="n"/>
      <c r="U25" s="138" t="n"/>
      <c r="V25" s="138" t="n"/>
      <c r="W25" s="138" t="n"/>
      <c r="X25" s="138" t="n"/>
      <c r="Y25" s="138" t="n"/>
      <c r="Z25" s="138" t="n"/>
      <c r="AA25" s="138" t="n"/>
      <c r="AB25" s="138" t="n"/>
      <c r="AC25" s="138" t="n"/>
      <c r="AD25" s="138" t="n"/>
      <c r="AE25" s="138" t="n"/>
      <c r="AF25" s="138" t="n"/>
      <c r="AG25" s="138" t="n"/>
      <c r="AH25" s="138" t="n"/>
      <c r="AI25" s="138" t="n"/>
      <c r="AJ25" s="138" t="n"/>
      <c r="AK25" s="138" t="n"/>
      <c r="AL25" s="138" t="n"/>
      <c r="AM25" s="138" t="n"/>
      <c r="AN25" s="138" t="n"/>
      <c r="AO25" s="138" t="n"/>
      <c r="AP25" s="138" t="n"/>
      <c r="AQ25" s="138" t="n"/>
      <c r="AR25" s="138" t="n"/>
      <c r="AS25" s="138" t="n"/>
      <c r="AT25" s="138" t="n"/>
      <c r="AU25" s="138" t="n"/>
      <c r="AV25" s="138" t="n"/>
      <c r="AW25" s="138" t="n"/>
      <c r="AX25" s="138" t="n"/>
      <c r="AY25" s="138" t="n"/>
      <c r="AZ25" s="138" t="n"/>
      <c r="BA25" s="138" t="n"/>
      <c r="BB25" s="138" t="n"/>
      <c r="BC25" s="138" t="n"/>
      <c r="BD25" s="138" t="n"/>
      <c r="BE25" s="138" t="n"/>
      <c r="BF25" s="138" t="n"/>
      <c r="BG25" s="138" t="n"/>
      <c r="BH25" s="138" t="n"/>
      <c r="BI25" s="139" t="n"/>
      <c r="BJ25" s="2" t="n"/>
      <c r="BK25" s="2" t="n"/>
      <c r="BL25" s="2" t="n"/>
      <c r="BM25" s="2" t="n"/>
      <c r="BN25" s="2" t="n"/>
      <c r="BO25" s="2" t="n"/>
      <c r="BP25" s="141" t="n"/>
      <c r="BV25" s="142" t="n"/>
      <c r="BW25" s="159">
        <f>計算!$W$15</f>
        <v/>
      </c>
      <c r="CG25" s="142" t="n"/>
      <c r="CH25" s="148">
        <f>計算!$X$15</f>
        <v/>
      </c>
      <c r="DU25" s="142" t="n"/>
      <c r="DV25" s="2" t="n"/>
      <c r="DW25" s="2" t="n"/>
      <c r="DX25" s="2" t="n"/>
      <c r="DY25" s="2" t="n"/>
      <c r="DZ25" s="2" t="n"/>
      <c r="EA25" s="2" t="n"/>
      <c r="EB25" s="2" t="n"/>
      <c r="EC25" s="2" t="n"/>
    </row>
    <row r="26" ht="6.75" customHeight="1" s="118">
      <c r="A26" s="2" t="n"/>
      <c r="B26" s="2" t="n"/>
      <c r="C26" s="2" t="n"/>
      <c r="D26" s="2" t="n"/>
      <c r="E26" s="141" t="n"/>
      <c r="K26" s="142" t="n"/>
      <c r="BI26" s="142" t="n"/>
      <c r="BJ26" s="2" t="n"/>
      <c r="BK26" s="2" t="n"/>
      <c r="BL26" s="2" t="n"/>
      <c r="BM26" s="2" t="n"/>
      <c r="BN26" s="2" t="n"/>
      <c r="BO26" s="2" t="n"/>
      <c r="BP26" s="141" t="n"/>
      <c r="BV26" s="142" t="n"/>
      <c r="BW26" s="141" t="n"/>
      <c r="CG26" s="142" t="n"/>
      <c r="DU26" s="142" t="n"/>
      <c r="DV26" s="2" t="n"/>
      <c r="DW26" s="2" t="n"/>
      <c r="DX26" s="2" t="n"/>
      <c r="DY26" s="2" t="n"/>
      <c r="DZ26" s="2" t="n"/>
      <c r="EA26" s="2" t="n"/>
      <c r="EB26" s="2" t="n"/>
      <c r="EC26" s="2" t="n"/>
    </row>
    <row r="27" ht="6.75" customHeight="1" s="118">
      <c r="A27" s="2" t="n"/>
      <c r="B27" s="2" t="n"/>
      <c r="C27" s="2" t="n"/>
      <c r="D27" s="2" t="n"/>
      <c r="E27" s="160" t="n"/>
      <c r="F27" s="161" t="n"/>
      <c r="G27" s="161" t="n"/>
      <c r="H27" s="161" t="n"/>
      <c r="I27" s="161" t="n"/>
      <c r="J27" s="161" t="n"/>
      <c r="K27" s="162" t="n"/>
      <c r="L27" s="161" t="n"/>
      <c r="M27" s="161" t="n"/>
      <c r="N27" s="161" t="n"/>
      <c r="O27" s="161" t="n"/>
      <c r="P27" s="161" t="n"/>
      <c r="Q27" s="161" t="n"/>
      <c r="R27" s="161" t="n"/>
      <c r="S27" s="161" t="n"/>
      <c r="T27" s="161" t="n"/>
      <c r="U27" s="161" t="n"/>
      <c r="V27" s="161" t="n"/>
      <c r="W27" s="161" t="n"/>
      <c r="X27" s="161" t="n"/>
      <c r="Y27" s="161" t="n"/>
      <c r="Z27" s="161" t="n"/>
      <c r="AA27" s="161" t="n"/>
      <c r="AB27" s="161" t="n"/>
      <c r="AC27" s="161" t="n"/>
      <c r="AD27" s="161" t="n"/>
      <c r="AE27" s="161" t="n"/>
      <c r="AF27" s="161" t="n"/>
      <c r="AG27" s="161" t="n"/>
      <c r="AH27" s="161" t="n"/>
      <c r="AI27" s="161" t="n"/>
      <c r="AJ27" s="161" t="n"/>
      <c r="AK27" s="161" t="n"/>
      <c r="AL27" s="161" t="n"/>
      <c r="AM27" s="161" t="n"/>
      <c r="AN27" s="161" t="n"/>
      <c r="AO27" s="161" t="n"/>
      <c r="AP27" s="161" t="n"/>
      <c r="AQ27" s="161" t="n"/>
      <c r="AR27" s="161" t="n"/>
      <c r="AS27" s="161" t="n"/>
      <c r="AT27" s="161" t="n"/>
      <c r="AU27" s="161" t="n"/>
      <c r="AV27" s="161" t="n"/>
      <c r="AW27" s="161" t="n"/>
      <c r="AX27" s="161" t="n"/>
      <c r="AY27" s="161" t="n"/>
      <c r="AZ27" s="161" t="n"/>
      <c r="BA27" s="161" t="n"/>
      <c r="BB27" s="161" t="n"/>
      <c r="BC27" s="161" t="n"/>
      <c r="BD27" s="161" t="n"/>
      <c r="BE27" s="161" t="n"/>
      <c r="BF27" s="161" t="n"/>
      <c r="BG27" s="161" t="n"/>
      <c r="BH27" s="161" t="n"/>
      <c r="BI27" s="162" t="n"/>
      <c r="BJ27" s="2" t="n"/>
      <c r="BK27" s="2" t="n"/>
      <c r="BL27" s="2" t="n"/>
      <c r="BM27" s="2" t="n"/>
      <c r="BN27" s="2" t="n"/>
      <c r="BO27" s="2" t="n"/>
      <c r="BP27" s="141" t="n"/>
      <c r="BV27" s="142" t="n"/>
      <c r="BW27" s="141" t="n"/>
      <c r="CG27" s="142" t="n"/>
      <c r="DU27" s="142" t="n"/>
      <c r="DV27" s="2" t="n"/>
      <c r="DW27" s="2" t="n"/>
      <c r="DX27" s="2" t="n"/>
      <c r="DY27" s="2" t="n"/>
      <c r="DZ27" s="2" t="n"/>
      <c r="EA27" s="2" t="n"/>
      <c r="EB27" s="2" t="n"/>
      <c r="EC27" s="2" t="n"/>
    </row>
    <row r="28" ht="6.75" customHeight="1" s="118">
      <c r="A28" s="2" t="n"/>
      <c r="B28" s="2" t="n"/>
      <c r="C28" s="2" t="n"/>
      <c r="D28" s="2" t="n"/>
      <c r="E28" s="163" t="inlineStr">
        <is>
          <t>現住所</t>
        </is>
      </c>
      <c r="F28" s="164" t="n"/>
      <c r="G28" s="164" t="n"/>
      <c r="H28" s="164" t="n"/>
      <c r="I28" s="164" t="n"/>
      <c r="J28" s="164" t="n"/>
      <c r="K28" s="165" t="n"/>
      <c r="L28" s="107" t="inlineStr">
        <is>
          <t>〒</t>
        </is>
      </c>
      <c r="M28" s="164" t="n"/>
      <c r="N28" s="164" t="n"/>
      <c r="O28" s="164" t="n"/>
      <c r="P28" s="166">
        <f>計算!$H$15</f>
        <v/>
      </c>
      <c r="Q28" s="164" t="n"/>
      <c r="R28" s="164" t="n"/>
      <c r="S28" s="164" t="n"/>
      <c r="T28" s="164" t="n"/>
      <c r="U28" s="164" t="n"/>
      <c r="V28" s="164" t="n"/>
      <c r="W28" s="164" t="n"/>
      <c r="X28" s="164" t="n"/>
      <c r="Y28" s="164" t="n"/>
      <c r="Z28" s="164" t="n"/>
      <c r="AA28" s="164" t="n"/>
      <c r="AB28" s="164" t="n"/>
      <c r="AC28" s="164" t="n"/>
      <c r="AD28" s="164" t="n"/>
      <c r="AE28" s="164" t="n"/>
      <c r="AF28" s="164" t="n"/>
      <c r="AG28" s="164" t="n"/>
      <c r="AH28" s="164" t="n"/>
      <c r="AI28" s="164" t="n"/>
      <c r="AJ28" s="164"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41" t="n"/>
      <c r="BV28" s="142" t="n"/>
      <c r="BW28" s="141" t="n"/>
      <c r="CG28" s="142" t="n"/>
      <c r="DU28" s="142" t="n"/>
      <c r="DV28" s="2" t="n"/>
      <c r="DW28" s="2" t="n"/>
      <c r="DX28" s="2" t="n"/>
      <c r="DY28" s="2" t="n"/>
      <c r="DZ28" s="2" t="n"/>
      <c r="EA28" s="2" t="n"/>
      <c r="EB28" s="2" t="n"/>
      <c r="EC28" s="2" t="n"/>
    </row>
    <row r="29" ht="4.5" customHeight="1" s="118">
      <c r="A29" s="2" t="n"/>
      <c r="B29" s="2" t="n"/>
      <c r="C29" s="2" t="n"/>
      <c r="D29" s="2" t="n"/>
      <c r="E29" s="141" t="n"/>
      <c r="K29" s="142" t="n"/>
      <c r="L29" s="141"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4" t="n"/>
      <c r="BQ29" s="145" t="n"/>
      <c r="BR29" s="145" t="n"/>
      <c r="BS29" s="145" t="n"/>
      <c r="BT29" s="145" t="n"/>
      <c r="BU29" s="145" t="n"/>
      <c r="BV29" s="146" t="n"/>
      <c r="BW29" s="144" t="n"/>
      <c r="BX29" s="145" t="n"/>
      <c r="BY29" s="145" t="n"/>
      <c r="BZ29" s="145" t="n"/>
      <c r="CA29" s="145" t="n"/>
      <c r="CB29" s="145" t="n"/>
      <c r="CC29" s="145" t="n"/>
      <c r="CD29" s="145" t="n"/>
      <c r="CE29" s="145" t="n"/>
      <c r="CF29" s="145" t="n"/>
      <c r="CG29" s="146" t="n"/>
      <c r="DU29" s="142" t="n"/>
      <c r="DV29" s="2" t="n"/>
      <c r="DW29" s="2" t="n"/>
      <c r="DX29" s="2" t="n"/>
      <c r="DY29" s="2" t="n"/>
      <c r="DZ29" s="2" t="n"/>
      <c r="EA29" s="2" t="n"/>
      <c r="EB29" s="2" t="n"/>
      <c r="EC29" s="2" t="n"/>
    </row>
    <row r="30" ht="6.75" customHeight="1" s="118">
      <c r="A30" s="2" t="n"/>
      <c r="B30" s="2" t="n"/>
      <c r="C30" s="2" t="n"/>
      <c r="D30" s="2" t="n"/>
      <c r="E30" s="141" t="n"/>
      <c r="K30" s="142" t="n"/>
      <c r="L30" s="141"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7" t="inlineStr">
        <is>
          <t>校内外の諸活動</t>
        </is>
      </c>
      <c r="BQ30" s="138" t="n"/>
      <c r="BR30" s="138" t="n"/>
      <c r="BS30" s="138" t="n"/>
      <c r="BT30" s="138" t="n"/>
      <c r="BU30" s="138" t="n"/>
      <c r="BV30" s="139" t="n"/>
      <c r="BW30" s="168">
        <f>計算!$Y$15</f>
        <v/>
      </c>
      <c r="BX30" s="138" t="n"/>
      <c r="BY30" s="138" t="n"/>
      <c r="BZ30" s="138" t="n"/>
      <c r="CA30" s="138" t="n"/>
      <c r="CB30" s="138" t="n"/>
      <c r="CC30" s="138" t="n"/>
      <c r="CD30" s="138" t="n"/>
      <c r="CE30" s="138" t="n"/>
      <c r="CF30" s="138" t="n"/>
      <c r="CG30" s="138" t="n"/>
      <c r="CH30" s="138" t="n"/>
      <c r="CI30" s="138" t="n"/>
      <c r="CJ30" s="138" t="n"/>
      <c r="CK30" s="138" t="n"/>
      <c r="CL30" s="138" t="n"/>
      <c r="CM30" s="138" t="n"/>
      <c r="CN30" s="138" t="n"/>
      <c r="CO30" s="138" t="n"/>
      <c r="CP30" s="138" t="n"/>
      <c r="CQ30" s="138" t="n"/>
      <c r="CR30" s="138" t="n"/>
      <c r="CS30" s="138" t="n"/>
      <c r="CT30" s="138" t="n"/>
      <c r="CU30" s="138" t="n"/>
      <c r="CV30" s="138" t="n"/>
      <c r="CW30" s="138" t="n"/>
      <c r="CX30" s="138" t="n"/>
      <c r="CY30" s="138" t="n"/>
      <c r="CZ30" s="138" t="n"/>
      <c r="DA30" s="138" t="n"/>
      <c r="DB30" s="138" t="n"/>
      <c r="DC30" s="138" t="n"/>
      <c r="DD30" s="138" t="n"/>
      <c r="DE30" s="138" t="n"/>
      <c r="DF30" s="138" t="n"/>
      <c r="DG30" s="138" t="n"/>
      <c r="DH30" s="138" t="n"/>
      <c r="DI30" s="138" t="n"/>
      <c r="DJ30" s="138" t="n"/>
      <c r="DK30" s="138" t="n"/>
      <c r="DL30" s="138" t="n"/>
      <c r="DM30" s="138" t="n"/>
      <c r="DN30" s="138" t="n"/>
      <c r="DO30" s="138" t="n"/>
      <c r="DP30" s="138" t="n"/>
      <c r="DQ30" s="138" t="n"/>
      <c r="DR30" s="138" t="n"/>
      <c r="DS30" s="138" t="n"/>
      <c r="DT30" s="138" t="n"/>
      <c r="DU30" s="139" t="n"/>
      <c r="DV30" s="7" t="n"/>
      <c r="DW30" s="2" t="n"/>
      <c r="DX30" s="2" t="n"/>
      <c r="DY30" s="2" t="n"/>
      <c r="DZ30" s="2" t="n"/>
      <c r="EA30" s="2" t="n"/>
      <c r="EB30" s="2" t="n"/>
      <c r="EC30" s="2" t="n"/>
    </row>
    <row r="31" ht="6.75" customHeight="1" s="118">
      <c r="A31" s="2" t="n"/>
      <c r="B31" s="2" t="n"/>
      <c r="C31" s="2" t="n"/>
      <c r="D31" s="2" t="n"/>
      <c r="E31" s="141" t="n"/>
      <c r="K31" s="142" t="n"/>
      <c r="L31" s="169">
        <f>計算!$I$15</f>
        <v/>
      </c>
      <c r="BI31" s="142" t="n"/>
      <c r="BJ31" s="2" t="n"/>
      <c r="BK31" s="2" t="n"/>
      <c r="BL31" s="2" t="n"/>
      <c r="BM31" s="2" t="n"/>
      <c r="BN31" s="2" t="n"/>
      <c r="BO31" s="2" t="n"/>
      <c r="BP31" s="141" t="n"/>
      <c r="BV31" s="142" t="n"/>
      <c r="DU31" s="142" t="n"/>
      <c r="DV31" s="7" t="n"/>
      <c r="DW31" s="2" t="n"/>
      <c r="DX31" s="2" t="n"/>
      <c r="DY31" s="2" t="n"/>
      <c r="DZ31" s="2" t="n"/>
      <c r="EA31" s="2" t="n"/>
      <c r="EB31" s="2" t="n"/>
      <c r="EC31" s="2" t="n"/>
    </row>
    <row r="32" ht="6.75" customHeight="1" s="118">
      <c r="A32" s="2" t="n"/>
      <c r="B32" s="2" t="n"/>
      <c r="C32" s="2" t="n"/>
      <c r="D32" s="2" t="n"/>
      <c r="E32" s="141" t="n"/>
      <c r="K32" s="142" t="n"/>
      <c r="L32" s="141" t="n"/>
      <c r="BI32" s="142" t="n"/>
      <c r="BJ32" s="2" t="n"/>
      <c r="BK32" s="2" t="n"/>
      <c r="BL32" s="2" t="n"/>
      <c r="BM32" s="2" t="n"/>
      <c r="BN32" s="2" t="n"/>
      <c r="BO32" s="2" t="n"/>
      <c r="BP32" s="141" t="n"/>
      <c r="BV32" s="142" t="n"/>
      <c r="DU32" s="142" t="n"/>
      <c r="DV32" s="7" t="n"/>
      <c r="DW32" s="2" t="n"/>
      <c r="DX32" s="2" t="n"/>
      <c r="DY32" s="2" t="n"/>
      <c r="DZ32" s="2" t="n"/>
      <c r="EA32" s="2" t="n"/>
      <c r="EB32" s="2" t="n"/>
      <c r="EC32" s="2" t="n"/>
    </row>
    <row r="33" ht="6.75" customHeight="1" s="118">
      <c r="A33" s="2" t="n"/>
      <c r="B33" s="2" t="n"/>
      <c r="C33" s="2" t="n"/>
      <c r="D33" s="2" t="n"/>
      <c r="E33" s="144" t="n"/>
      <c r="F33" s="145" t="n"/>
      <c r="G33" s="145" t="n"/>
      <c r="H33" s="145" t="n"/>
      <c r="I33" s="145" t="n"/>
      <c r="J33" s="145" t="n"/>
      <c r="K33" s="146" t="n"/>
      <c r="L33" s="144" t="n"/>
      <c r="M33" s="145" t="n"/>
      <c r="N33" s="145" t="n"/>
      <c r="O33" s="145" t="n"/>
      <c r="P33" s="145" t="n"/>
      <c r="Q33" s="145" t="n"/>
      <c r="R33" s="145" t="n"/>
      <c r="S33" s="145" t="n"/>
      <c r="T33" s="145" t="n"/>
      <c r="U33" s="145" t="n"/>
      <c r="V33" s="145" t="n"/>
      <c r="W33" s="145" t="n"/>
      <c r="X33" s="145" t="n"/>
      <c r="Y33" s="145" t="n"/>
      <c r="Z33" s="145" t="n"/>
      <c r="AA33" s="145" t="n"/>
      <c r="AB33" s="145" t="n"/>
      <c r="AC33" s="145" t="n"/>
      <c r="AD33" s="145" t="n"/>
      <c r="AE33" s="145" t="n"/>
      <c r="AF33" s="145" t="n"/>
      <c r="AG33" s="145" t="n"/>
      <c r="AH33" s="145" t="n"/>
      <c r="AI33" s="145" t="n"/>
      <c r="AJ33" s="145" t="n"/>
      <c r="AK33" s="145" t="n"/>
      <c r="AL33" s="145" t="n"/>
      <c r="AM33" s="145" t="n"/>
      <c r="AN33" s="145" t="n"/>
      <c r="AO33" s="145" t="n"/>
      <c r="AP33" s="145" t="n"/>
      <c r="AQ33" s="145" t="n"/>
      <c r="AR33" s="145" t="n"/>
      <c r="AS33" s="145" t="n"/>
      <c r="AT33" s="145" t="n"/>
      <c r="AU33" s="145" t="n"/>
      <c r="AV33" s="145" t="n"/>
      <c r="AW33" s="145" t="n"/>
      <c r="AX33" s="145" t="n"/>
      <c r="AY33" s="145" t="n"/>
      <c r="AZ33" s="145" t="n"/>
      <c r="BA33" s="145" t="n"/>
      <c r="BB33" s="145" t="n"/>
      <c r="BC33" s="145" t="n"/>
      <c r="BD33" s="145" t="n"/>
      <c r="BE33" s="145" t="n"/>
      <c r="BF33" s="145" t="n"/>
      <c r="BG33" s="145" t="n"/>
      <c r="BH33" s="145" t="n"/>
      <c r="BI33" s="146" t="n"/>
      <c r="BJ33" s="2" t="n"/>
      <c r="BK33" s="2" t="n"/>
      <c r="BL33" s="2" t="n"/>
      <c r="BM33" s="2" t="n"/>
      <c r="BN33" s="2" t="n"/>
      <c r="BO33" s="2" t="n"/>
      <c r="BP33" s="141" t="n"/>
      <c r="BV33" s="142" t="n"/>
      <c r="DU33" s="142" t="n"/>
      <c r="DV33" s="7" t="n"/>
      <c r="DW33" s="2" t="n"/>
      <c r="DX33" s="2" t="n"/>
      <c r="DY33" s="2" t="n"/>
      <c r="DZ33" s="2" t="n"/>
      <c r="EA33" s="2" t="n"/>
      <c r="EB33" s="2" t="n"/>
      <c r="EC33" s="2" t="n"/>
    </row>
    <row r="34" ht="6.75" customHeight="1" s="118">
      <c r="A34" s="2" t="n"/>
      <c r="B34" s="2" t="n"/>
      <c r="C34" s="2" t="n"/>
      <c r="D34" s="2" t="n"/>
      <c r="E34" s="157" t="inlineStr">
        <is>
          <t>ふ り が な</t>
        </is>
      </c>
      <c r="F34" s="138" t="n"/>
      <c r="G34" s="138" t="n"/>
      <c r="H34" s="138" t="n"/>
      <c r="I34" s="138" t="n"/>
      <c r="J34" s="138" t="n"/>
      <c r="K34" s="139" t="n"/>
      <c r="L34" s="158">
        <f>計算!$M$15</f>
        <v/>
      </c>
      <c r="M34" s="138" t="n"/>
      <c r="N34" s="138" t="n"/>
      <c r="O34" s="138" t="n"/>
      <c r="P34" s="138" t="n"/>
      <c r="Q34" s="138" t="n"/>
      <c r="R34" s="138" t="n"/>
      <c r="S34" s="138" t="n"/>
      <c r="T34" s="138" t="n"/>
      <c r="U34" s="138" t="n"/>
      <c r="V34" s="138" t="n"/>
      <c r="W34" s="138" t="n"/>
      <c r="X34" s="138" t="n"/>
      <c r="Y34" s="138" t="n"/>
      <c r="Z34" s="138" t="n"/>
      <c r="AA34" s="138" t="n"/>
      <c r="AB34" s="138" t="n"/>
      <c r="AC34" s="138" t="n"/>
      <c r="AD34" s="138" t="n"/>
      <c r="AE34" s="138" t="n"/>
      <c r="AF34" s="138" t="n"/>
      <c r="AG34" s="138" t="n"/>
      <c r="AH34" s="138" t="n"/>
      <c r="AI34" s="138" t="n"/>
      <c r="AJ34" s="138" t="n"/>
      <c r="AK34" s="138" t="n"/>
      <c r="AL34" s="138" t="n"/>
      <c r="AM34" s="138" t="n"/>
      <c r="AN34" s="138" t="n"/>
      <c r="AO34" s="138" t="n"/>
      <c r="AP34" s="138" t="n"/>
      <c r="AQ34" s="138" t="n"/>
      <c r="AR34" s="138" t="n"/>
      <c r="AS34" s="138" t="n"/>
      <c r="AT34" s="138" t="n"/>
      <c r="AU34" s="138" t="n"/>
      <c r="AV34" s="138" t="n"/>
      <c r="AW34" s="138" t="n"/>
      <c r="AX34" s="138" t="n"/>
      <c r="AY34" s="138" t="n"/>
      <c r="AZ34" s="138" t="n"/>
      <c r="BA34" s="138" t="n"/>
      <c r="BB34" s="138" t="n"/>
      <c r="BC34" s="138" t="n"/>
      <c r="BD34" s="138" t="n"/>
      <c r="BE34" s="138" t="n"/>
      <c r="BF34" s="138" t="n"/>
      <c r="BG34" s="138" t="n"/>
      <c r="BH34" s="138" t="n"/>
      <c r="BI34" s="139" t="n"/>
      <c r="BJ34" s="2" t="n"/>
      <c r="BK34" s="2" t="n"/>
      <c r="BL34" s="2" t="n"/>
      <c r="BM34" s="2" t="n"/>
      <c r="BN34" s="2" t="n"/>
      <c r="BO34" s="2" t="n"/>
      <c r="BP34" s="141" t="n"/>
      <c r="BV34" s="142" t="n"/>
      <c r="DU34" s="142" t="n"/>
      <c r="DV34" s="7" t="n"/>
      <c r="DW34" s="2" t="n"/>
      <c r="DX34" s="2" t="n"/>
      <c r="DY34" s="2" t="n"/>
      <c r="DZ34" s="2" t="n"/>
      <c r="EA34" s="2" t="n"/>
      <c r="EB34" s="2" t="n"/>
      <c r="EC34" s="2" t="n"/>
    </row>
    <row r="35" ht="6.75" customHeight="1" s="118">
      <c r="A35" s="2" t="n"/>
      <c r="B35" s="2" t="n"/>
      <c r="C35" s="2" t="n"/>
      <c r="D35" s="2" t="n"/>
      <c r="E35" s="141" t="n"/>
      <c r="K35" s="142" t="n"/>
      <c r="BI35" s="142" t="n"/>
      <c r="BJ35" s="2" t="n"/>
      <c r="BK35" s="2" t="n"/>
      <c r="BL35" s="2" t="n"/>
      <c r="BM35" s="2" t="n"/>
      <c r="BN35" s="2" t="n"/>
      <c r="BO35" s="2" t="n"/>
      <c r="BP35" s="141" t="n"/>
      <c r="BV35" s="142" t="n"/>
      <c r="DU35" s="142" t="n"/>
      <c r="DV35" s="7" t="n"/>
      <c r="DW35" s="2" t="n"/>
      <c r="DX35" s="2" t="n"/>
      <c r="DY35" s="2" t="n"/>
      <c r="DZ35" s="2" t="n"/>
      <c r="EA35" s="2" t="n"/>
      <c r="EB35" s="2" t="n"/>
      <c r="EC35" s="2" t="n"/>
    </row>
    <row r="36" ht="6.75" customHeight="1" s="118">
      <c r="A36" s="2" t="n"/>
      <c r="B36" s="2" t="n"/>
      <c r="C36" s="2" t="n"/>
      <c r="D36" s="2" t="n"/>
      <c r="E36" s="160" t="n"/>
      <c r="F36" s="161" t="n"/>
      <c r="G36" s="161" t="n"/>
      <c r="H36" s="161" t="n"/>
      <c r="I36" s="161" t="n"/>
      <c r="J36" s="161" t="n"/>
      <c r="K36" s="162" t="n"/>
      <c r="L36" s="161" t="n"/>
      <c r="M36" s="161" t="n"/>
      <c r="N36" s="161" t="n"/>
      <c r="O36" s="161" t="n"/>
      <c r="P36" s="161" t="n"/>
      <c r="Q36" s="161" t="n"/>
      <c r="R36" s="161" t="n"/>
      <c r="S36" s="161" t="n"/>
      <c r="T36" s="161" t="n"/>
      <c r="U36" s="161" t="n"/>
      <c r="V36" s="161" t="n"/>
      <c r="W36" s="161" t="n"/>
      <c r="X36" s="161" t="n"/>
      <c r="Y36" s="161" t="n"/>
      <c r="Z36" s="161" t="n"/>
      <c r="AA36" s="161" t="n"/>
      <c r="AB36" s="161" t="n"/>
      <c r="AC36" s="161" t="n"/>
      <c r="AD36" s="161" t="n"/>
      <c r="AE36" s="161" t="n"/>
      <c r="AF36" s="161" t="n"/>
      <c r="AG36" s="161" t="n"/>
      <c r="AH36" s="161" t="n"/>
      <c r="AI36" s="161" t="n"/>
      <c r="AJ36" s="161" t="n"/>
      <c r="AK36" s="161" t="n"/>
      <c r="AL36" s="161" t="n"/>
      <c r="AM36" s="161" t="n"/>
      <c r="AN36" s="161" t="n"/>
      <c r="AO36" s="161" t="n"/>
      <c r="AP36" s="161" t="n"/>
      <c r="AQ36" s="161" t="n"/>
      <c r="AR36" s="161" t="n"/>
      <c r="AS36" s="161" t="n"/>
      <c r="AT36" s="161" t="n"/>
      <c r="AU36" s="161" t="n"/>
      <c r="AV36" s="161" t="n"/>
      <c r="AW36" s="161" t="n"/>
      <c r="AX36" s="161" t="n"/>
      <c r="AY36" s="161" t="n"/>
      <c r="AZ36" s="161" t="n"/>
      <c r="BA36" s="161" t="n"/>
      <c r="BB36" s="161" t="n"/>
      <c r="BC36" s="161" t="n"/>
      <c r="BD36" s="161" t="n"/>
      <c r="BE36" s="161" t="n"/>
      <c r="BF36" s="161" t="n"/>
      <c r="BG36" s="161" t="n"/>
      <c r="BH36" s="161" t="n"/>
      <c r="BI36" s="162" t="n"/>
      <c r="BJ36" s="2" t="n"/>
      <c r="BK36" s="2" t="n"/>
      <c r="BL36" s="2" t="n"/>
      <c r="BM36" s="2" t="n"/>
      <c r="BN36" s="2" t="n"/>
      <c r="BO36" s="2" t="n"/>
      <c r="BP36" s="141" t="n"/>
      <c r="BV36" s="142" t="n"/>
      <c r="DU36" s="142" t="n"/>
      <c r="DV36" s="7" t="n"/>
      <c r="DW36" s="2" t="n"/>
      <c r="DX36" s="2" t="n"/>
      <c r="DY36" s="2" t="n"/>
      <c r="DZ36" s="2" t="n"/>
      <c r="EA36" s="2" t="n"/>
      <c r="EB36" s="2" t="n"/>
      <c r="EC36" s="2" t="n"/>
    </row>
    <row r="37" ht="6.75" customHeight="1" s="118">
      <c r="A37" s="2" t="n"/>
      <c r="B37" s="2" t="n"/>
      <c r="C37" s="2" t="n"/>
      <c r="D37" s="2" t="n"/>
      <c r="E37" s="163" t="inlineStr">
        <is>
          <t>連絡先</t>
        </is>
      </c>
      <c r="F37" s="164" t="n"/>
      <c r="G37" s="164" t="n"/>
      <c r="H37" s="164" t="n"/>
      <c r="I37" s="164" t="n"/>
      <c r="J37" s="164" t="n"/>
      <c r="K37" s="165" t="n"/>
      <c r="L37" s="107" t="inlineStr">
        <is>
          <t>〒</t>
        </is>
      </c>
      <c r="M37" s="164" t="n"/>
      <c r="N37" s="164" t="n"/>
      <c r="O37" s="164" t="n"/>
      <c r="P37" s="170">
        <f>計算!$K$15</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41" t="n"/>
      <c r="BV37" s="142" t="n"/>
      <c r="DU37" s="142" t="n"/>
      <c r="DV37" s="7" t="n"/>
      <c r="DW37" s="2" t="n"/>
      <c r="DX37" s="2" t="n"/>
      <c r="DY37" s="2" t="n"/>
      <c r="DZ37" s="2" t="n"/>
      <c r="EA37" s="2" t="n"/>
      <c r="EB37" s="2" t="n"/>
      <c r="EC37" s="2" t="n"/>
    </row>
    <row r="38" ht="6.75" customHeight="1" s="118">
      <c r="A38" s="2" t="n"/>
      <c r="B38" s="2" t="n"/>
      <c r="C38" s="2" t="n"/>
      <c r="D38" s="2" t="n"/>
      <c r="E38" s="141" t="n"/>
      <c r="K38" s="142" t="n"/>
      <c r="L38" s="141"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41" t="n"/>
      <c r="BV38" s="142" t="n"/>
      <c r="DU38" s="142" t="n"/>
      <c r="DV38" s="7" t="n"/>
      <c r="DW38" s="2" t="n"/>
      <c r="DX38" s="2" t="n"/>
      <c r="DY38" s="2" t="n"/>
      <c r="DZ38" s="2" t="n"/>
      <c r="EA38" s="2" t="n"/>
      <c r="EB38" s="2" t="n"/>
      <c r="EC38" s="2" t="n"/>
    </row>
    <row r="39" ht="6.75" customHeight="1" s="118">
      <c r="A39" s="2" t="n"/>
      <c r="B39" s="2" t="n"/>
      <c r="C39" s="2" t="n"/>
      <c r="D39" s="2" t="n"/>
      <c r="E39" s="141" t="n"/>
      <c r="K39" s="142" t="n"/>
      <c r="L39" s="141"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41" t="n"/>
      <c r="BV39" s="142" t="n"/>
      <c r="DU39" s="142" t="n"/>
      <c r="DV39" s="7" t="n"/>
      <c r="DW39" s="2" t="n"/>
      <c r="DX39" s="2" t="n"/>
      <c r="DY39" s="2" t="n"/>
      <c r="DZ39" s="2" t="n"/>
      <c r="EA39" s="2" t="n"/>
      <c r="EB39" s="2" t="n"/>
      <c r="EC39" s="2" t="n"/>
    </row>
    <row r="40" ht="6.75" customHeight="1" s="118">
      <c r="A40" s="2" t="n"/>
      <c r="B40" s="2" t="n"/>
      <c r="C40" s="2" t="n"/>
      <c r="D40" s="2" t="n"/>
      <c r="E40" s="141" t="n"/>
      <c r="K40" s="142" t="n"/>
      <c r="L40" s="171">
        <f>計算!$L$15</f>
        <v/>
      </c>
      <c r="BI40" s="142" t="n"/>
      <c r="BJ40" s="2" t="n"/>
      <c r="BK40" s="2" t="n"/>
      <c r="BL40" s="2" t="n"/>
      <c r="BM40" s="2" t="n"/>
      <c r="BN40" s="2" t="n"/>
      <c r="BO40" s="2" t="n"/>
      <c r="BP40" s="141" t="n"/>
      <c r="BV40" s="142" t="n"/>
      <c r="DU40" s="142" t="n"/>
      <c r="DV40" s="7" t="n"/>
      <c r="DW40" s="2" t="n"/>
      <c r="DX40" s="2" t="n"/>
      <c r="DY40" s="2" t="n"/>
      <c r="DZ40" s="2" t="n"/>
      <c r="EA40" s="2" t="n"/>
      <c r="EB40" s="2" t="n"/>
      <c r="EC40" s="2" t="n"/>
    </row>
    <row r="41" ht="6.75" customHeight="1" s="118">
      <c r="A41" s="2" t="n"/>
      <c r="B41" s="2" t="n"/>
      <c r="C41" s="2" t="n"/>
      <c r="D41" s="2" t="n"/>
      <c r="E41" s="144" t="n"/>
      <c r="F41" s="145" t="n"/>
      <c r="G41" s="145" t="n"/>
      <c r="H41" s="145" t="n"/>
      <c r="I41" s="145" t="n"/>
      <c r="J41" s="145" t="n"/>
      <c r="K41" s="146" t="n"/>
      <c r="L41" s="145" t="n"/>
      <c r="M41" s="145" t="n"/>
      <c r="N41" s="145" t="n"/>
      <c r="O41" s="145" t="n"/>
      <c r="P41" s="145" t="n"/>
      <c r="Q41" s="145" t="n"/>
      <c r="R41" s="145" t="n"/>
      <c r="S41" s="145" t="n"/>
      <c r="T41" s="145" t="n"/>
      <c r="U41" s="145" t="n"/>
      <c r="V41" s="145" t="n"/>
      <c r="W41" s="145" t="n"/>
      <c r="X41" s="145" t="n"/>
      <c r="Y41" s="145" t="n"/>
      <c r="Z41" s="145" t="n"/>
      <c r="AA41" s="145" t="n"/>
      <c r="AB41" s="145" t="n"/>
      <c r="AC41" s="145" t="n"/>
      <c r="AD41" s="145" t="n"/>
      <c r="AE41" s="145" t="n"/>
      <c r="AF41" s="145" t="n"/>
      <c r="AG41" s="145" t="n"/>
      <c r="AH41" s="145" t="n"/>
      <c r="AI41" s="145" t="n"/>
      <c r="AJ41" s="145" t="n"/>
      <c r="AK41" s="145" t="n"/>
      <c r="AL41" s="145" t="n"/>
      <c r="AM41" s="145" t="n"/>
      <c r="AN41" s="145" t="n"/>
      <c r="AO41" s="145" t="n"/>
      <c r="AP41" s="145" t="n"/>
      <c r="AQ41" s="145" t="n"/>
      <c r="AR41" s="145" t="n"/>
      <c r="AS41" s="145" t="n"/>
      <c r="AT41" s="145" t="n"/>
      <c r="AU41" s="145" t="n"/>
      <c r="AV41" s="145" t="n"/>
      <c r="AW41" s="145" t="n"/>
      <c r="AX41" s="145" t="n"/>
      <c r="AY41" s="145" t="n"/>
      <c r="AZ41" s="145" t="n"/>
      <c r="BA41" s="145" t="n"/>
      <c r="BB41" s="145" t="n"/>
      <c r="BC41" s="145" t="n"/>
      <c r="BD41" s="145" t="n"/>
      <c r="BE41" s="145" t="n"/>
      <c r="BF41" s="145" t="n"/>
      <c r="BG41" s="145" t="n"/>
      <c r="BH41" s="145" t="n"/>
      <c r="BI41" s="146" t="n"/>
      <c r="BJ41" s="2" t="n"/>
      <c r="BK41" s="2" t="n"/>
      <c r="BL41" s="2" t="n"/>
      <c r="BM41" s="2" t="n"/>
      <c r="BN41" s="2" t="n"/>
      <c r="BO41" s="2" t="n"/>
      <c r="BP41" s="141" t="n"/>
      <c r="BV41" s="142" t="n"/>
      <c r="DU41" s="142"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41" t="n"/>
      <c r="BV42" s="142" t="n"/>
      <c r="DU42" s="142"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41" t="n"/>
      <c r="BV43" s="142" t="n"/>
      <c r="DU43" s="142"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41" t="n"/>
      <c r="BV44" s="142" t="n"/>
      <c r="DU44" s="142"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41" t="n"/>
      <c r="BV45" s="142" t="n"/>
      <c r="DU45" s="142"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41" t="n"/>
      <c r="BV46" s="142" t="n"/>
      <c r="DU46" s="142"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2" t="n"/>
      <c r="BQ47" s="138" t="n"/>
      <c r="BR47" s="173" t="n"/>
      <c r="BS47" s="138" t="n"/>
      <c r="BT47" s="138" t="n"/>
      <c r="BU47" s="28" t="n"/>
      <c r="BV47" s="29" t="n"/>
      <c r="BW47" s="174">
        <f>計算!$Z$15</f>
        <v/>
      </c>
      <c r="BX47" s="138" t="n"/>
      <c r="BY47" s="138" t="n"/>
      <c r="BZ47" s="138" t="n"/>
      <c r="CA47" s="138" t="n"/>
      <c r="CB47" s="138" t="n"/>
      <c r="CC47" s="138" t="n"/>
      <c r="CD47" s="138" t="n"/>
      <c r="CE47" s="138" t="n"/>
      <c r="CF47" s="138" t="n"/>
      <c r="CG47" s="138" t="n"/>
      <c r="CH47" s="138" t="n"/>
      <c r="CI47" s="138" t="n"/>
      <c r="CJ47" s="138" t="n"/>
      <c r="CK47" s="138" t="n"/>
      <c r="CL47" s="138" t="n"/>
      <c r="CM47" s="138" t="n"/>
      <c r="CN47" s="138" t="n"/>
      <c r="CO47" s="138" t="n"/>
      <c r="CP47" s="138" t="n"/>
      <c r="CQ47" s="138" t="n"/>
      <c r="CR47" s="138" t="n"/>
      <c r="CS47" s="138" t="n"/>
      <c r="CT47" s="138" t="n"/>
      <c r="CU47" s="138" t="n"/>
      <c r="CV47" s="138" t="n"/>
      <c r="CW47" s="138" t="n"/>
      <c r="CX47" s="138" t="n"/>
      <c r="CY47" s="138" t="n"/>
      <c r="CZ47" s="138" t="n"/>
      <c r="DA47" s="138" t="n"/>
      <c r="DB47" s="138" t="n"/>
      <c r="DC47" s="138" t="n"/>
      <c r="DD47" s="138" t="n"/>
      <c r="DE47" s="138" t="n"/>
      <c r="DF47" s="138" t="n"/>
      <c r="DG47" s="138" t="n"/>
      <c r="DH47" s="138" t="n"/>
      <c r="DI47" s="138" t="n"/>
      <c r="DJ47" s="138" t="n"/>
      <c r="DK47" s="138" t="n"/>
      <c r="DL47" s="138" t="n"/>
      <c r="DM47" s="138" t="n"/>
      <c r="DN47" s="138" t="n"/>
      <c r="DO47" s="138" t="n"/>
      <c r="DP47" s="138" t="n"/>
      <c r="DQ47" s="138" t="n"/>
      <c r="DR47" s="138" t="n"/>
      <c r="DS47" s="138" t="n"/>
      <c r="DT47" s="138" t="n"/>
      <c r="DU47" s="139"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41" t="n"/>
      <c r="BU48" s="31" t="n"/>
      <c r="BV48" s="32" t="n"/>
      <c r="DU48" s="142"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41" t="n"/>
      <c r="BU49" s="72" t="n"/>
      <c r="BV49" s="142" t="n"/>
      <c r="DU49" s="142"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41" t="n"/>
      <c r="BV50" s="142" t="n"/>
      <c r="DU50" s="142"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41" t="n"/>
      <c r="BV51" s="142" t="n"/>
      <c r="DU51" s="142"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41" t="n"/>
      <c r="BV52" s="142" t="n"/>
      <c r="DU52" s="142" t="n"/>
      <c r="DV52" s="7" t="n"/>
      <c r="DW52" s="2" t="n"/>
      <c r="DX52" s="2" t="n"/>
      <c r="DY52" s="2" t="n"/>
      <c r="DZ52" s="2" t="n"/>
      <c r="EA52" s="2" t="n"/>
      <c r="EB52" s="2" t="n"/>
      <c r="EC52" s="2" t="n"/>
    </row>
    <row r="53" ht="6.75" customHeight="1" s="118">
      <c r="A53" s="2" t="n"/>
      <c r="B53" s="2" t="n"/>
      <c r="C53" s="2" t="n"/>
      <c r="D53" s="2" t="n"/>
      <c r="E53" s="175" t="inlineStr">
        <is>
          <t>在籍校</t>
        </is>
      </c>
      <c r="F53" s="138" t="n"/>
      <c r="G53" s="138" t="n"/>
      <c r="H53" s="138" t="n"/>
      <c r="I53" s="138" t="n"/>
      <c r="J53" s="138" t="n"/>
      <c r="K53" s="139"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8" t="n"/>
      <c r="AY53" s="138" t="n"/>
      <c r="AZ53" s="138" t="n"/>
      <c r="BA53" s="138" t="n"/>
      <c r="BB53" s="138" t="n"/>
      <c r="BC53" s="138" t="n"/>
      <c r="BD53" s="138" t="n"/>
      <c r="BE53" s="138" t="n"/>
      <c r="BF53" s="138" t="n"/>
      <c r="BG53" s="138" t="n"/>
      <c r="BH53" s="138" t="n"/>
      <c r="BI53" s="139" t="n"/>
      <c r="BJ53" s="2" t="n"/>
      <c r="BK53" s="2" t="n"/>
      <c r="BL53" s="2" t="n"/>
      <c r="BM53" s="2" t="n"/>
      <c r="BN53" s="2" t="n"/>
      <c r="BO53" s="2" t="n"/>
      <c r="BP53" s="141" t="n"/>
      <c r="BV53" s="142" t="n"/>
      <c r="DU53" s="142" t="n"/>
      <c r="DV53" s="2" t="n"/>
      <c r="DW53" s="2" t="n"/>
      <c r="DX53" s="2" t="n"/>
      <c r="DY53" s="2" t="n"/>
      <c r="DZ53" s="2" t="n"/>
      <c r="EA53" s="2" t="n"/>
      <c r="EB53" s="2" t="n"/>
      <c r="EC53" s="2" t="n"/>
    </row>
    <row r="54" ht="6.75" customHeight="1" s="118">
      <c r="A54" s="2" t="n"/>
      <c r="B54" s="2" t="n"/>
      <c r="C54" s="2" t="n"/>
      <c r="D54" s="2" t="n"/>
      <c r="E54" s="141" t="n"/>
      <c r="K54" s="142" t="n"/>
      <c r="L54" s="36" t="n"/>
      <c r="M54" s="19" t="n"/>
      <c r="N54" s="19" t="n"/>
      <c r="O54" s="19" t="n"/>
      <c r="P54" s="19" t="n"/>
      <c r="Q54" s="19" t="n"/>
      <c r="R54" s="19" t="n"/>
      <c r="S54" s="19" t="n"/>
      <c r="T54" s="19" t="n"/>
      <c r="U54" s="19" t="n"/>
      <c r="V54" s="19" t="n"/>
      <c r="W54" s="19" t="n"/>
      <c r="X54" s="37" t="n"/>
      <c r="Y54" s="176">
        <f>計算!$N$15</f>
        <v/>
      </c>
      <c r="BI54" s="142" t="n"/>
      <c r="BJ54" s="2" t="n"/>
      <c r="BK54" s="2" t="n"/>
      <c r="BL54" s="2" t="n"/>
      <c r="BM54" s="2" t="n"/>
      <c r="BN54" s="2" t="n"/>
      <c r="BO54" s="2" t="n"/>
      <c r="BP54" s="141" t="n"/>
      <c r="BV54" s="142" t="n"/>
      <c r="DU54" s="142" t="n"/>
      <c r="DV54" s="2" t="n"/>
      <c r="DW54" s="2" t="n"/>
      <c r="DX54" s="2" t="n"/>
      <c r="DY54" s="2" t="n"/>
      <c r="DZ54" s="2" t="n"/>
      <c r="EA54" s="2" t="n"/>
      <c r="EB54" s="2" t="n"/>
      <c r="EC54" s="2" t="n"/>
    </row>
    <row r="55" ht="6.75" customHeight="1" s="118">
      <c r="A55" s="2" t="n"/>
      <c r="B55" s="2" t="n"/>
      <c r="C55" s="2" t="n"/>
      <c r="D55" s="2" t="n"/>
      <c r="E55" s="141" t="n"/>
      <c r="K55" s="142" t="n"/>
      <c r="L55" s="36" t="n"/>
      <c r="M55" s="19" t="n"/>
      <c r="N55" s="19" t="n"/>
      <c r="O55" s="19" t="n"/>
      <c r="P55" s="177">
        <f>設定!$B$6</f>
        <v/>
      </c>
      <c r="S55" s="11" t="n"/>
      <c r="T55" s="11" t="n"/>
      <c r="U55" s="177">
        <f>設定!$B$7</f>
        <v/>
      </c>
      <c r="W55" s="11" t="n"/>
      <c r="X55" s="12" t="n"/>
      <c r="Y55" s="141" t="n"/>
      <c r="BI55" s="142" t="n"/>
      <c r="BJ55" s="2" t="n"/>
      <c r="BK55" s="2" t="n"/>
      <c r="BL55" s="2" t="n"/>
      <c r="BM55" s="2" t="n"/>
      <c r="BN55" s="2" t="n"/>
      <c r="BO55" s="2" t="n"/>
      <c r="BP55" s="141" t="n"/>
      <c r="BV55" s="142" t="n"/>
      <c r="DU55" s="142" t="n"/>
      <c r="DV55" s="2" t="n"/>
      <c r="DW55" s="2" t="n"/>
      <c r="DX55" s="2" t="n"/>
      <c r="DY55" s="2" t="n"/>
      <c r="DZ55" s="2" t="n"/>
      <c r="EA55" s="2" t="n"/>
      <c r="EB55" s="2" t="n"/>
      <c r="EC55" s="2" t="n"/>
    </row>
    <row r="56" ht="6.75" customHeight="1" s="118">
      <c r="A56" s="2" t="n"/>
      <c r="B56" s="2" t="n"/>
      <c r="C56" s="2" t="n"/>
      <c r="D56" s="2" t="n"/>
      <c r="E56" s="141" t="n"/>
      <c r="K56" s="142" t="n"/>
      <c r="L56" s="92" t="inlineStr">
        <is>
          <t>令和</t>
        </is>
      </c>
      <c r="S56" s="52" t="inlineStr">
        <is>
          <t>年</t>
        </is>
      </c>
      <c r="W56" s="53" t="inlineStr">
        <is>
          <t>月</t>
        </is>
      </c>
      <c r="X56" s="142" t="n"/>
      <c r="Y56" s="141" t="n"/>
      <c r="BI56" s="142" t="n"/>
      <c r="BJ56" s="2" t="n"/>
      <c r="BK56" s="2" t="n"/>
      <c r="BL56" s="2" t="n"/>
      <c r="BM56" s="2" t="n"/>
      <c r="BN56" s="2" t="n"/>
      <c r="BO56" s="2" t="n"/>
      <c r="BP56" s="141" t="n"/>
      <c r="BV56" s="142" t="n"/>
      <c r="DU56" s="142" t="n"/>
      <c r="DV56" s="2" t="n"/>
      <c r="DW56" s="2" t="n"/>
      <c r="DX56" s="2" t="n"/>
      <c r="DY56" s="2" t="n"/>
      <c r="DZ56" s="2" t="n"/>
      <c r="EA56" s="2" t="n"/>
      <c r="EB56" s="2" t="n"/>
      <c r="EC56" s="2" t="n"/>
    </row>
    <row r="57" ht="6.75" customHeight="1" s="118">
      <c r="A57" s="2" t="n"/>
      <c r="B57" s="2" t="n"/>
      <c r="C57" s="2" t="n"/>
      <c r="D57" s="2" t="n"/>
      <c r="E57" s="141" t="n"/>
      <c r="K57" s="142" t="n"/>
      <c r="L57" s="141" t="n"/>
      <c r="X57" s="142" t="n"/>
      <c r="Y57" s="141" t="n"/>
      <c r="AW57" s="75" t="inlineStr">
        <is>
          <t>卒業</t>
        </is>
      </c>
      <c r="BI57" s="142" t="n"/>
      <c r="BJ57" s="2" t="n"/>
      <c r="BK57" s="2" t="n"/>
      <c r="BL57" s="2" t="n"/>
      <c r="BM57" s="2" t="n"/>
      <c r="BN57" s="2" t="n"/>
      <c r="BO57" s="2" t="n"/>
      <c r="BP57" s="141" t="n"/>
      <c r="BV57" s="142" t="n"/>
      <c r="DU57" s="142" t="n"/>
      <c r="DV57" s="2" t="n"/>
      <c r="DW57" s="2" t="n"/>
      <c r="DX57" s="2" t="n"/>
      <c r="DY57" s="2" t="n"/>
      <c r="DZ57" s="2" t="n"/>
      <c r="EA57" s="2" t="n"/>
      <c r="EB57" s="2" t="n"/>
      <c r="EC57" s="2" t="n"/>
    </row>
    <row r="58" ht="6.75" customHeight="1" s="118">
      <c r="A58" s="2" t="n"/>
      <c r="B58" s="2" t="n"/>
      <c r="C58" s="2" t="n"/>
      <c r="D58" s="2" t="n"/>
      <c r="E58" s="141" t="n"/>
      <c r="K58" s="142" t="n"/>
      <c r="L58" s="36" t="n"/>
      <c r="M58" s="19" t="n"/>
      <c r="N58" s="19" t="n"/>
      <c r="O58" s="19" t="n"/>
      <c r="P58" s="19" t="n"/>
      <c r="Q58" s="19" t="n"/>
      <c r="R58" s="19" t="n"/>
      <c r="S58" s="19" t="n"/>
      <c r="T58" s="19" t="n"/>
      <c r="U58" s="19" t="n"/>
      <c r="V58" s="19" t="n"/>
      <c r="W58" s="19" t="n"/>
      <c r="X58" s="37" t="n"/>
      <c r="Y58" s="141" t="n"/>
      <c r="BI58" s="142" t="n"/>
      <c r="BJ58" s="2" t="n"/>
      <c r="BK58" s="2" t="n"/>
      <c r="BL58" s="2" t="n"/>
      <c r="BM58" s="2" t="n"/>
      <c r="BN58" s="2" t="n"/>
      <c r="BO58" s="2" t="n"/>
      <c r="BP58" s="141" t="n"/>
      <c r="BV58" s="142" t="n"/>
      <c r="DU58" s="142" t="n"/>
      <c r="DV58" s="2" t="n"/>
      <c r="DW58" s="2" t="n"/>
      <c r="DX58" s="2" t="n"/>
      <c r="DY58" s="2" t="n"/>
      <c r="DZ58" s="2" t="n"/>
      <c r="EA58" s="2" t="n"/>
      <c r="EB58" s="2" t="n"/>
      <c r="EC58" s="2" t="n"/>
    </row>
    <row r="59" ht="6.75" customHeight="1" s="118">
      <c r="A59" s="2" t="n"/>
      <c r="B59" s="2" t="n"/>
      <c r="C59" s="2" t="n"/>
      <c r="D59" s="2" t="n"/>
      <c r="E59" s="141" t="n"/>
      <c r="K59" s="142" t="n"/>
      <c r="L59" s="36" t="n"/>
      <c r="M59" s="19" t="n"/>
      <c r="N59" s="19" t="n"/>
      <c r="O59" s="19" t="n"/>
      <c r="P59" s="19" t="n"/>
      <c r="Q59" s="19" t="n"/>
      <c r="R59" s="19" t="n"/>
      <c r="S59" s="19" t="n"/>
      <c r="T59" s="19" t="n"/>
      <c r="U59" s="19" t="n"/>
      <c r="V59" s="19" t="n"/>
      <c r="W59" s="19" t="n"/>
      <c r="X59" s="37" t="n"/>
      <c r="Y59" s="141" t="n"/>
      <c r="BI59" s="142" t="n"/>
      <c r="BJ59" s="2" t="n"/>
      <c r="BK59" s="2" t="n"/>
      <c r="BL59" s="2" t="n"/>
      <c r="BM59" s="2" t="n"/>
      <c r="BN59" s="2" t="n"/>
      <c r="BO59" s="2" t="n"/>
      <c r="BP59" s="141" t="n"/>
      <c r="BV59" s="142" t="n"/>
      <c r="DU59" s="142" t="n"/>
      <c r="DV59" s="2" t="n"/>
      <c r="DW59" s="2" t="n"/>
      <c r="DX59" s="2" t="n"/>
      <c r="DY59" s="2" t="n"/>
      <c r="DZ59" s="2" t="n"/>
      <c r="EA59" s="2" t="n"/>
      <c r="EB59" s="2" t="n"/>
      <c r="EC59" s="2" t="n"/>
    </row>
    <row r="60" ht="6.75" customHeight="1" s="118">
      <c r="A60" s="2" t="n"/>
      <c r="B60" s="2" t="n"/>
      <c r="C60" s="2" t="n"/>
      <c r="D60" s="2" t="n"/>
      <c r="E60" s="144" t="n"/>
      <c r="F60" s="145" t="n"/>
      <c r="G60" s="145" t="n"/>
      <c r="H60" s="145" t="n"/>
      <c r="I60" s="145" t="n"/>
      <c r="J60" s="145" t="n"/>
      <c r="K60" s="146"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5" t="n"/>
      <c r="AX60" s="145" t="n"/>
      <c r="AY60" s="145" t="n"/>
      <c r="AZ60" s="145" t="n"/>
      <c r="BA60" s="145" t="n"/>
      <c r="BB60" s="145" t="n"/>
      <c r="BC60" s="145" t="n"/>
      <c r="BD60" s="145" t="n"/>
      <c r="BE60" s="145" t="n"/>
      <c r="BF60" s="145" t="n"/>
      <c r="BG60" s="145" t="n"/>
      <c r="BH60" s="145" t="n"/>
      <c r="BI60" s="146" t="n"/>
      <c r="BJ60" s="2" t="n"/>
      <c r="BK60" s="2" t="n"/>
      <c r="BL60" s="2" t="n"/>
      <c r="BM60" s="2" t="n"/>
      <c r="BN60" s="2" t="n"/>
      <c r="BO60" s="2" t="n"/>
      <c r="BP60" s="141" t="n"/>
      <c r="BV60" s="142" t="n"/>
      <c r="DU60" s="142"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8" t="n"/>
      <c r="U61" s="17" t="n"/>
      <c r="V61" s="17" t="n"/>
      <c r="W61" s="76" t="n"/>
      <c r="X61" s="138"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41" t="n"/>
      <c r="BV61" s="142" t="n"/>
      <c r="DU61" s="142"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41" t="n"/>
      <c r="BV62" s="142" t="n"/>
      <c r="DU62" s="142"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41" t="n"/>
      <c r="BV63" s="142" t="n"/>
      <c r="DU63" s="142" t="n"/>
      <c r="DV63" s="2" t="n"/>
      <c r="DW63" s="2" t="n"/>
      <c r="DX63" s="2" t="n"/>
      <c r="DY63" s="2" t="n"/>
      <c r="DZ63" s="2" t="n"/>
      <c r="EA63" s="2" t="n"/>
      <c r="EB63" s="2" t="n"/>
      <c r="EC63" s="2" t="n"/>
    </row>
    <row r="64" ht="6.75" customHeight="1" s="118">
      <c r="A64" s="2" t="n"/>
      <c r="B64" s="2" t="n"/>
      <c r="C64" s="2" t="n"/>
      <c r="D64" s="2" t="n"/>
      <c r="E64" s="178" t="inlineStr">
        <is>
          <t>職　歴</t>
        </is>
      </c>
      <c r="K64" s="142" t="n"/>
      <c r="L64" s="54" t="inlineStr">
        <is>
          <t>平成</t>
        </is>
      </c>
      <c r="M64" s="138" t="n"/>
      <c r="N64" s="138" t="n"/>
      <c r="O64" s="138" t="n"/>
      <c r="P64" s="19" t="n"/>
      <c r="Q64" s="19" t="n"/>
      <c r="R64" s="19" t="n"/>
      <c r="S64" s="19" t="n"/>
      <c r="T64" s="19" t="n"/>
      <c r="U64" s="19" t="n"/>
      <c r="V64" s="19" t="n"/>
      <c r="W64" s="19" t="n"/>
      <c r="X64" s="37" t="n"/>
      <c r="Y64" s="169">
        <f>計算!$AD$15</f>
        <v/>
      </c>
      <c r="BI64" s="142" t="n"/>
      <c r="BJ64" s="2" t="n"/>
      <c r="BK64" s="2" t="n"/>
      <c r="BL64" s="2" t="n"/>
      <c r="BM64" s="2" t="n"/>
      <c r="BN64" s="2" t="n"/>
      <c r="BO64" s="2" t="n"/>
      <c r="BP64" s="141" t="n"/>
      <c r="BV64" s="142" t="n"/>
      <c r="DU64" s="142" t="n"/>
      <c r="DV64" s="2" t="n"/>
      <c r="DW64" s="2" t="n"/>
      <c r="DX64" s="2" t="n"/>
      <c r="DY64" s="2" t="n"/>
      <c r="DZ64" s="2" t="n"/>
      <c r="EA64" s="2" t="n"/>
      <c r="EB64" s="2" t="n"/>
      <c r="EC64" s="2" t="n"/>
    </row>
    <row r="65" ht="6.75" customHeight="1" s="118">
      <c r="A65" s="2" t="n"/>
      <c r="B65" s="2" t="n"/>
      <c r="C65" s="2" t="n"/>
      <c r="D65" s="2" t="n"/>
      <c r="E65" s="141" t="n"/>
      <c r="K65" s="142" t="n"/>
      <c r="L65" s="141" t="n"/>
      <c r="P65" s="19" t="n"/>
      <c r="Q65" s="19" t="n"/>
      <c r="R65" s="19" t="n"/>
      <c r="S65" s="19" t="n"/>
      <c r="T65" s="19" t="n"/>
      <c r="U65" s="19" t="n"/>
      <c r="V65" s="19" t="n"/>
      <c r="W65" s="19" t="n"/>
      <c r="X65" s="37" t="n"/>
      <c r="Y65" s="141" t="n"/>
      <c r="BI65" s="142" t="n"/>
      <c r="BJ65" s="2" t="n"/>
      <c r="BK65" s="2" t="n"/>
      <c r="BL65" s="2" t="n"/>
      <c r="BM65" s="2" t="n"/>
      <c r="BN65" s="2" t="n"/>
      <c r="BO65" s="2" t="n"/>
      <c r="BP65" s="141" t="n"/>
      <c r="BV65" s="142" t="n"/>
      <c r="DU65" s="142" t="n"/>
      <c r="DV65" s="2" t="n"/>
      <c r="DW65" s="2" t="n"/>
      <c r="DX65" s="2" t="n"/>
      <c r="DY65" s="2" t="n"/>
      <c r="DZ65" s="2" t="n"/>
      <c r="EA65" s="2" t="n"/>
      <c r="EB65" s="2" t="n"/>
      <c r="EC65" s="2" t="n"/>
    </row>
    <row r="66" ht="6.75" customHeight="1" s="118">
      <c r="A66" s="2" t="n"/>
      <c r="B66" s="2" t="n"/>
      <c r="C66" s="2" t="n"/>
      <c r="D66" s="2" t="n"/>
      <c r="E66" s="141" t="n"/>
      <c r="K66" s="142" t="n"/>
      <c r="L66" s="141" t="n"/>
      <c r="P66" s="177">
        <f>計算!$AB$15</f>
        <v/>
      </c>
      <c r="S66" s="52" t="inlineStr">
        <is>
          <t>年</t>
        </is>
      </c>
      <c r="U66" s="177">
        <f>計算!$AC$15</f>
        <v/>
      </c>
      <c r="W66" s="53" t="inlineStr">
        <is>
          <t>月</t>
        </is>
      </c>
      <c r="X66" s="142" t="n"/>
      <c r="Y66" s="141" t="n"/>
      <c r="BI66" s="142" t="n"/>
      <c r="BJ66" s="2" t="n"/>
      <c r="BK66" s="2" t="n"/>
      <c r="BL66" s="2" t="n"/>
      <c r="BM66" s="2" t="n"/>
      <c r="BN66" s="2" t="n"/>
      <c r="BO66" s="2" t="n"/>
      <c r="BP66" s="141" t="n"/>
      <c r="BV66" s="142" t="n"/>
      <c r="DU66" s="142" t="n"/>
      <c r="DV66" s="2" t="n"/>
      <c r="DW66" s="2" t="n"/>
      <c r="DX66" s="2" t="n"/>
      <c r="DY66" s="2" t="n"/>
      <c r="DZ66" s="2" t="n"/>
      <c r="EA66" s="2" t="n"/>
      <c r="EB66" s="2" t="n"/>
      <c r="EC66" s="2" t="n"/>
    </row>
    <row r="67" ht="6.75" customHeight="1" s="118">
      <c r="A67" s="2" t="n"/>
      <c r="B67" s="2" t="n"/>
      <c r="C67" s="2" t="n"/>
      <c r="D67" s="2" t="n"/>
      <c r="E67" s="141" t="n"/>
      <c r="K67" s="142" t="n"/>
      <c r="L67" s="49" t="inlineStr">
        <is>
          <t>令和</t>
        </is>
      </c>
      <c r="X67" s="142" t="n"/>
      <c r="Y67" s="141" t="n"/>
      <c r="BI67" s="142" t="n"/>
      <c r="BJ67" s="2" t="n"/>
      <c r="BK67" s="2" t="n"/>
      <c r="BL67" s="2" t="n"/>
      <c r="BM67" s="2" t="n"/>
      <c r="BN67" s="2" t="n"/>
      <c r="BO67" s="2" t="n"/>
      <c r="BP67" s="141" t="n"/>
      <c r="BV67" s="142" t="n"/>
      <c r="DU67" s="142" t="n"/>
      <c r="DV67" s="2" t="n"/>
      <c r="DW67" s="2" t="n"/>
      <c r="DX67" s="2" t="n"/>
      <c r="DY67" s="2" t="n"/>
      <c r="DZ67" s="2" t="n"/>
      <c r="EA67" s="2" t="n"/>
      <c r="EB67" s="2" t="n"/>
      <c r="EC67" s="2" t="n"/>
    </row>
    <row r="68" ht="6.75" customHeight="1" s="118">
      <c r="A68" s="2" t="n"/>
      <c r="B68" s="2" t="n"/>
      <c r="C68" s="2" t="n"/>
      <c r="D68" s="2" t="n"/>
      <c r="E68" s="141" t="n"/>
      <c r="K68" s="142" t="n"/>
      <c r="L68" s="141" t="n"/>
      <c r="P68" s="19" t="n"/>
      <c r="Q68" s="19" t="n"/>
      <c r="R68" s="19" t="n"/>
      <c r="S68" s="19" t="n"/>
      <c r="T68" s="19" t="n"/>
      <c r="U68" s="19" t="n"/>
      <c r="V68" s="19" t="n"/>
      <c r="W68" s="19" t="n"/>
      <c r="X68" s="37" t="n"/>
      <c r="Y68" s="141" t="n"/>
      <c r="BI68" s="142" t="n"/>
      <c r="BJ68" s="2" t="n"/>
      <c r="BK68" s="2" t="n"/>
      <c r="BL68" s="2" t="n"/>
      <c r="BM68" s="2" t="n"/>
      <c r="BN68" s="2" t="n"/>
      <c r="BO68" s="2" t="n"/>
      <c r="BP68" s="141" t="n"/>
      <c r="BV68" s="142" t="n"/>
      <c r="DU68" s="142" t="n"/>
      <c r="DV68" s="2" t="n"/>
      <c r="DW68" s="2" t="n"/>
      <c r="DX68" s="2" t="n"/>
      <c r="DY68" s="2" t="n"/>
      <c r="DZ68" s="2" t="n"/>
      <c r="EA68" s="2" t="n"/>
      <c r="EB68" s="2" t="n"/>
      <c r="EC68" s="2" t="n"/>
    </row>
    <row r="69" ht="5.25" customHeight="1" s="118">
      <c r="A69" s="2" t="n"/>
      <c r="B69" s="2" t="n"/>
      <c r="C69" s="2" t="n"/>
      <c r="D69" s="2" t="n"/>
      <c r="E69" s="141" t="n"/>
      <c r="K69" s="142" t="n"/>
      <c r="L69" s="144" t="n"/>
      <c r="M69" s="145" t="n"/>
      <c r="N69" s="145" t="n"/>
      <c r="O69" s="145" t="n"/>
      <c r="P69" s="20" t="n"/>
      <c r="Q69" s="20" t="n"/>
      <c r="R69" s="20" t="n"/>
      <c r="S69" s="20" t="n"/>
      <c r="T69" s="20" t="n"/>
      <c r="U69" s="20" t="n"/>
      <c r="V69" s="20" t="n"/>
      <c r="W69" s="20" t="n"/>
      <c r="X69" s="39" t="n"/>
      <c r="Y69" s="144" t="n"/>
      <c r="Z69" s="145" t="n"/>
      <c r="AA69" s="145" t="n"/>
      <c r="AB69" s="145" t="n"/>
      <c r="AC69" s="145" t="n"/>
      <c r="AD69" s="145" t="n"/>
      <c r="AE69" s="145" t="n"/>
      <c r="AF69" s="145" t="n"/>
      <c r="AG69" s="145" t="n"/>
      <c r="AH69" s="145" t="n"/>
      <c r="AI69" s="145" t="n"/>
      <c r="AJ69" s="145" t="n"/>
      <c r="AK69" s="145" t="n"/>
      <c r="AL69" s="145" t="n"/>
      <c r="AM69" s="145" t="n"/>
      <c r="AN69" s="145" t="n"/>
      <c r="AO69" s="145" t="n"/>
      <c r="AP69" s="145" t="n"/>
      <c r="AQ69" s="145" t="n"/>
      <c r="AR69" s="145" t="n"/>
      <c r="AS69" s="145" t="n"/>
      <c r="AT69" s="145" t="n"/>
      <c r="AU69" s="145" t="n"/>
      <c r="AV69" s="145" t="n"/>
      <c r="AW69" s="145" t="n"/>
      <c r="AX69" s="145" t="n"/>
      <c r="AY69" s="145" t="n"/>
      <c r="AZ69" s="145" t="n"/>
      <c r="BA69" s="145" t="n"/>
      <c r="BB69" s="145" t="n"/>
      <c r="BC69" s="145" t="n"/>
      <c r="BD69" s="145" t="n"/>
      <c r="BE69" s="145" t="n"/>
      <c r="BF69" s="145" t="n"/>
      <c r="BG69" s="145" t="n"/>
      <c r="BH69" s="145" t="n"/>
      <c r="BI69" s="146" t="n"/>
      <c r="BJ69" s="2" t="n"/>
      <c r="BK69" s="2" t="n"/>
      <c r="BL69" s="2" t="n"/>
      <c r="BM69" s="2" t="n"/>
      <c r="BN69" s="2" t="n"/>
      <c r="BO69" s="2" t="n"/>
      <c r="BP69" s="141" t="n"/>
      <c r="BV69" s="142" t="n"/>
      <c r="DU69" s="142" t="n"/>
      <c r="DV69" s="2" t="n"/>
      <c r="DW69" s="2" t="n"/>
      <c r="DX69" s="2" t="n"/>
      <c r="DY69" s="2" t="n"/>
      <c r="DZ69" s="2" t="n"/>
      <c r="EA69" s="2" t="n"/>
      <c r="EB69" s="2" t="n"/>
      <c r="EC69" s="2" t="n"/>
    </row>
    <row r="70" ht="6.75" customHeight="1" s="118">
      <c r="A70" s="2" t="n"/>
      <c r="B70" s="2" t="n"/>
      <c r="C70" s="2" t="n"/>
      <c r="D70" s="2" t="n"/>
      <c r="E70" s="141" t="n"/>
      <c r="K70" s="142" t="n"/>
      <c r="L70" s="54" t="inlineStr">
        <is>
          <t>平成</t>
        </is>
      </c>
      <c r="M70" s="138" t="n"/>
      <c r="N70" s="138" t="n"/>
      <c r="O70" s="138" t="n"/>
      <c r="P70" s="18" t="n"/>
      <c r="Q70" s="18" t="n"/>
      <c r="R70" s="18" t="n"/>
      <c r="S70" s="18" t="n"/>
      <c r="T70" s="18" t="n"/>
      <c r="U70" s="18" t="n"/>
      <c r="V70" s="18" t="n"/>
      <c r="W70" s="18" t="n"/>
      <c r="X70" s="35" t="n"/>
      <c r="Y70" s="169">
        <f>計算!$AG$15</f>
        <v/>
      </c>
      <c r="BI70" s="142" t="n"/>
      <c r="BJ70" s="2" t="n"/>
      <c r="BK70" s="2" t="n"/>
      <c r="BL70" s="2" t="n"/>
      <c r="BM70" s="2" t="n"/>
      <c r="BN70" s="2" t="n"/>
      <c r="BO70" s="2" t="n"/>
      <c r="BP70" s="141" t="n"/>
      <c r="BV70" s="142" t="n"/>
      <c r="DU70" s="142" t="n"/>
      <c r="DV70" s="2" t="n"/>
      <c r="DW70" s="2" t="n"/>
      <c r="DX70" s="2" t="n"/>
      <c r="DY70" s="2" t="n"/>
      <c r="DZ70" s="2" t="n"/>
      <c r="EA70" s="2" t="n"/>
      <c r="EB70" s="2" t="n"/>
      <c r="EC70" s="2" t="n"/>
    </row>
    <row r="71" ht="6.75" customHeight="1" s="118">
      <c r="A71" s="2" t="n"/>
      <c r="B71" s="2" t="n"/>
      <c r="C71" s="2" t="n"/>
      <c r="D71" s="2" t="n"/>
      <c r="E71" s="141" t="n"/>
      <c r="K71" s="142" t="n"/>
      <c r="L71" s="141" t="n"/>
      <c r="P71" s="19" t="n"/>
      <c r="Q71" s="19" t="n"/>
      <c r="R71" s="19" t="n"/>
      <c r="S71" s="19" t="n"/>
      <c r="T71" s="19" t="n"/>
      <c r="U71" s="19" t="n"/>
      <c r="V71" s="19" t="n"/>
      <c r="W71" s="19" t="n"/>
      <c r="X71" s="37" t="n"/>
      <c r="Y71" s="141" t="n"/>
      <c r="BI71" s="142" t="n"/>
      <c r="BJ71" s="2" t="n"/>
      <c r="BK71" s="2" t="n"/>
      <c r="BL71" s="2" t="n"/>
      <c r="BM71" s="2" t="n"/>
      <c r="BN71" s="2" t="n"/>
      <c r="BO71" s="2" t="n"/>
      <c r="BP71" s="141" t="n"/>
      <c r="BV71" s="142" t="n"/>
      <c r="DU71" s="142" t="n"/>
      <c r="DV71" s="2" t="n"/>
      <c r="DW71" s="2" t="n"/>
      <c r="DX71" s="2" t="n"/>
      <c r="DY71" s="2" t="n"/>
      <c r="DZ71" s="2" t="n"/>
      <c r="EA71" s="2" t="n"/>
      <c r="EB71" s="2" t="n"/>
      <c r="EC71" s="2" t="n"/>
    </row>
    <row r="72" ht="6.75" customHeight="1" s="118">
      <c r="A72" s="2" t="n"/>
      <c r="B72" s="2" t="n"/>
      <c r="C72" s="2" t="n"/>
      <c r="D72" s="2" t="n"/>
      <c r="E72" s="141" t="n"/>
      <c r="K72" s="142" t="n"/>
      <c r="L72" s="141" t="n"/>
      <c r="P72" s="177">
        <f>計算!$AE$15</f>
        <v/>
      </c>
      <c r="S72" s="52" t="inlineStr">
        <is>
          <t>年</t>
        </is>
      </c>
      <c r="U72" s="177">
        <f>計算!$AF$15</f>
        <v/>
      </c>
      <c r="W72" s="53" t="inlineStr">
        <is>
          <t>月</t>
        </is>
      </c>
      <c r="X72" s="142" t="n"/>
      <c r="Y72" s="141" t="n"/>
      <c r="BI72" s="142" t="n"/>
      <c r="BJ72" s="2" t="n"/>
      <c r="BK72" s="2" t="n"/>
      <c r="BL72" s="2" t="n"/>
      <c r="BM72" s="2" t="n"/>
      <c r="BN72" s="2" t="n"/>
      <c r="BO72" s="2" t="n"/>
      <c r="BP72" s="141" t="n"/>
      <c r="BV72" s="142" t="n"/>
      <c r="DU72" s="142" t="n"/>
      <c r="DV72" s="2" t="n"/>
      <c r="DW72" s="2" t="n"/>
      <c r="DX72" s="2" t="n"/>
      <c r="DY72" s="2" t="n"/>
      <c r="DZ72" s="2" t="n"/>
      <c r="EA72" s="2" t="n"/>
      <c r="EB72" s="2" t="n"/>
      <c r="EC72" s="2" t="n"/>
    </row>
    <row r="73" ht="6.75" customHeight="1" s="118">
      <c r="A73" s="2" t="n"/>
      <c r="B73" s="2" t="n"/>
      <c r="C73" s="2" t="n"/>
      <c r="D73" s="2" t="n"/>
      <c r="E73" s="141" t="n"/>
      <c r="K73" s="142" t="n"/>
      <c r="L73" s="49" t="inlineStr">
        <is>
          <t>令和</t>
        </is>
      </c>
      <c r="X73" s="142" t="n"/>
      <c r="Y73" s="141" t="n"/>
      <c r="BI73" s="142" t="n"/>
      <c r="BJ73" s="2" t="n"/>
      <c r="BK73" s="2" t="n"/>
      <c r="BL73" s="2" t="n"/>
      <c r="BM73" s="2" t="n"/>
      <c r="BN73" s="2" t="n"/>
      <c r="BO73" s="2" t="n"/>
      <c r="BP73" s="141" t="n"/>
      <c r="BV73" s="142" t="n"/>
      <c r="DU73" s="142" t="n"/>
      <c r="DV73" s="2" t="n"/>
      <c r="DW73" s="2" t="n"/>
      <c r="DX73" s="2" t="n"/>
      <c r="DY73" s="2" t="n"/>
      <c r="DZ73" s="2" t="n"/>
      <c r="EA73" s="2" t="n"/>
      <c r="EB73" s="2" t="n"/>
      <c r="EC73" s="2" t="n"/>
    </row>
    <row r="74" ht="6.75" customHeight="1" s="118">
      <c r="A74" s="2" t="n"/>
      <c r="B74" s="2" t="n"/>
      <c r="C74" s="2" t="n"/>
      <c r="D74" s="2" t="n"/>
      <c r="E74" s="141" t="n"/>
      <c r="K74" s="142" t="n"/>
      <c r="L74" s="141" t="n"/>
      <c r="P74" s="19" t="n"/>
      <c r="Q74" s="19" t="n"/>
      <c r="R74" s="19" t="n"/>
      <c r="S74" s="19" t="n"/>
      <c r="T74" s="19" t="n"/>
      <c r="U74" s="19" t="n"/>
      <c r="V74" s="19" t="n"/>
      <c r="W74" s="19" t="n"/>
      <c r="X74" s="37" t="n"/>
      <c r="Y74" s="141" t="n"/>
      <c r="BI74" s="142" t="n"/>
      <c r="BJ74" s="2" t="n"/>
      <c r="BK74" s="2" t="n"/>
      <c r="BL74" s="2" t="n"/>
      <c r="BM74" s="2" t="n"/>
      <c r="BN74" s="2" t="n"/>
      <c r="BO74" s="2" t="n"/>
      <c r="BP74" s="141" t="n"/>
      <c r="BU74" s="43" t="n"/>
      <c r="BV74" s="44" t="n"/>
      <c r="DU74" s="142" t="n"/>
      <c r="DV74" s="2" t="n"/>
      <c r="DW74" s="2" t="n"/>
      <c r="DX74" s="2" t="n"/>
      <c r="DY74" s="2" t="n"/>
      <c r="DZ74" s="2" t="n"/>
      <c r="EA74" s="2" t="n"/>
      <c r="EB74" s="2" t="n"/>
      <c r="EC74" s="2" t="n"/>
    </row>
    <row r="75" ht="4.5" customHeight="1" s="118">
      <c r="A75" s="2" t="n"/>
      <c r="B75" s="2" t="n"/>
      <c r="C75" s="2" t="n"/>
      <c r="D75" s="2" t="n"/>
      <c r="E75" s="141" t="n"/>
      <c r="K75" s="142" t="n"/>
      <c r="L75" s="144" t="n"/>
      <c r="M75" s="145" t="n"/>
      <c r="N75" s="145" t="n"/>
      <c r="O75" s="145" t="n"/>
      <c r="P75" s="20" t="n"/>
      <c r="Q75" s="20" t="n"/>
      <c r="R75" s="20" t="n"/>
      <c r="S75" s="20" t="n"/>
      <c r="T75" s="20" t="n"/>
      <c r="U75" s="20" t="n"/>
      <c r="V75" s="20" t="n"/>
      <c r="W75" s="20" t="n"/>
      <c r="X75" s="39" t="n"/>
      <c r="Y75" s="144" t="n"/>
      <c r="Z75" s="145" t="n"/>
      <c r="AA75" s="145" t="n"/>
      <c r="AB75" s="145" t="n"/>
      <c r="AC75" s="145" t="n"/>
      <c r="AD75" s="145" t="n"/>
      <c r="AE75" s="145" t="n"/>
      <c r="AF75" s="145" t="n"/>
      <c r="AG75" s="145" t="n"/>
      <c r="AH75" s="145" t="n"/>
      <c r="AI75" s="145" t="n"/>
      <c r="AJ75" s="145" t="n"/>
      <c r="AK75" s="145" t="n"/>
      <c r="AL75" s="145" t="n"/>
      <c r="AM75" s="145" t="n"/>
      <c r="AN75" s="145" t="n"/>
      <c r="AO75" s="145" t="n"/>
      <c r="AP75" s="145" t="n"/>
      <c r="AQ75" s="145" t="n"/>
      <c r="AR75" s="145" t="n"/>
      <c r="AS75" s="145" t="n"/>
      <c r="AT75" s="145" t="n"/>
      <c r="AU75" s="145" t="n"/>
      <c r="AV75" s="145" t="n"/>
      <c r="AW75" s="145" t="n"/>
      <c r="AX75" s="145" t="n"/>
      <c r="AY75" s="145" t="n"/>
      <c r="AZ75" s="145" t="n"/>
      <c r="BA75" s="145" t="n"/>
      <c r="BB75" s="145" t="n"/>
      <c r="BC75" s="145" t="n"/>
      <c r="BD75" s="145" t="n"/>
      <c r="BE75" s="145" t="n"/>
      <c r="BF75" s="145" t="n"/>
      <c r="BG75" s="145" t="n"/>
      <c r="BH75" s="145" t="n"/>
      <c r="BI75" s="146" t="n"/>
      <c r="BJ75" s="2" t="n"/>
      <c r="BK75" s="2" t="n"/>
      <c r="BL75" s="2" t="n"/>
      <c r="BM75" s="2" t="n"/>
      <c r="BN75" s="2" t="n"/>
      <c r="BO75" s="2" t="n"/>
      <c r="BP75" s="144" t="n"/>
      <c r="BQ75" s="145" t="n"/>
      <c r="BR75" s="145" t="n"/>
      <c r="BS75" s="145" t="n"/>
      <c r="BT75" s="145" t="n"/>
      <c r="BU75" s="42" t="n"/>
      <c r="BV75" s="45" t="n"/>
      <c r="BW75" s="145" t="n"/>
      <c r="BX75" s="145" t="n"/>
      <c r="BY75" s="145" t="n"/>
      <c r="BZ75" s="145" t="n"/>
      <c r="CA75" s="145" t="n"/>
      <c r="CB75" s="145" t="n"/>
      <c r="CC75" s="145" t="n"/>
      <c r="CD75" s="145" t="n"/>
      <c r="CE75" s="145" t="n"/>
      <c r="CF75" s="145" t="n"/>
      <c r="CG75" s="145" t="n"/>
      <c r="CH75" s="145" t="n"/>
      <c r="CI75" s="145" t="n"/>
      <c r="CJ75" s="145" t="n"/>
      <c r="CK75" s="145" t="n"/>
      <c r="CL75" s="145" t="n"/>
      <c r="CM75" s="145" t="n"/>
      <c r="CN75" s="145" t="n"/>
      <c r="CO75" s="145" t="n"/>
      <c r="CP75" s="145" t="n"/>
      <c r="CQ75" s="145" t="n"/>
      <c r="CR75" s="145" t="n"/>
      <c r="CS75" s="145" t="n"/>
      <c r="CT75" s="145" t="n"/>
      <c r="CU75" s="145" t="n"/>
      <c r="CV75" s="145" t="n"/>
      <c r="CW75" s="145" t="n"/>
      <c r="CX75" s="145" t="n"/>
      <c r="CY75" s="145" t="n"/>
      <c r="CZ75" s="145" t="n"/>
      <c r="DA75" s="145" t="n"/>
      <c r="DB75" s="145" t="n"/>
      <c r="DC75" s="145" t="n"/>
      <c r="DD75" s="145" t="n"/>
      <c r="DE75" s="145" t="n"/>
      <c r="DF75" s="145" t="n"/>
      <c r="DG75" s="145" t="n"/>
      <c r="DH75" s="145" t="n"/>
      <c r="DI75" s="145" t="n"/>
      <c r="DJ75" s="145" t="n"/>
      <c r="DK75" s="145" t="n"/>
      <c r="DL75" s="145" t="n"/>
      <c r="DM75" s="145" t="n"/>
      <c r="DN75" s="145" t="n"/>
      <c r="DO75" s="145" t="n"/>
      <c r="DP75" s="145" t="n"/>
      <c r="DQ75" s="145" t="n"/>
      <c r="DR75" s="145" t="n"/>
      <c r="DS75" s="145" t="n"/>
      <c r="DT75" s="145" t="n"/>
      <c r="DU75" s="146" t="n"/>
      <c r="DV75" s="2" t="n"/>
      <c r="DW75" s="2" t="n"/>
      <c r="DX75" s="2" t="n"/>
      <c r="DY75" s="2" t="n"/>
      <c r="DZ75" s="2" t="n"/>
      <c r="EA75" s="2" t="n"/>
      <c r="EB75" s="2" t="n"/>
      <c r="EC75" s="2" t="n"/>
    </row>
    <row r="76" ht="6.75" customHeight="1" s="118">
      <c r="A76" s="2" t="n"/>
      <c r="B76" s="2" t="n"/>
      <c r="C76" s="2" t="n"/>
      <c r="D76" s="2" t="n"/>
      <c r="E76" s="141" t="n"/>
      <c r="K76" s="142" t="n"/>
      <c r="L76" s="54" t="inlineStr">
        <is>
          <t>平成</t>
        </is>
      </c>
      <c r="M76" s="138" t="n"/>
      <c r="N76" s="138" t="n"/>
      <c r="O76" s="138"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7" t="inlineStr">
        <is>
          <t>備　考</t>
        </is>
      </c>
      <c r="BQ76" s="138" t="n"/>
      <c r="BR76" s="138" t="n"/>
      <c r="BS76" s="138" t="n"/>
      <c r="BT76" s="138" t="n"/>
      <c r="BU76" s="138" t="n"/>
      <c r="BV76" s="139" t="n"/>
      <c r="BW76" s="174">
        <f>計算!$AA$15</f>
        <v/>
      </c>
      <c r="BX76" s="138" t="n"/>
      <c r="BY76" s="138" t="n"/>
      <c r="BZ76" s="138" t="n"/>
      <c r="CA76" s="138" t="n"/>
      <c r="CB76" s="138" t="n"/>
      <c r="CC76" s="138" t="n"/>
      <c r="CD76" s="138" t="n"/>
      <c r="CE76" s="138" t="n"/>
      <c r="CF76" s="138" t="n"/>
      <c r="CG76" s="138" t="n"/>
      <c r="CH76" s="138" t="n"/>
      <c r="CI76" s="138" t="n"/>
      <c r="CJ76" s="138" t="n"/>
      <c r="CK76" s="138" t="n"/>
      <c r="CL76" s="138" t="n"/>
      <c r="CM76" s="138" t="n"/>
      <c r="CN76" s="138" t="n"/>
      <c r="CO76" s="138" t="n"/>
      <c r="CP76" s="138" t="n"/>
      <c r="CQ76" s="138" t="n"/>
      <c r="CR76" s="138" t="n"/>
      <c r="CS76" s="138" t="n"/>
      <c r="CT76" s="138" t="n"/>
      <c r="CU76" s="138" t="n"/>
      <c r="CV76" s="138" t="n"/>
      <c r="CW76" s="138" t="n"/>
      <c r="CX76" s="138" t="n"/>
      <c r="CY76" s="138" t="n"/>
      <c r="CZ76" s="138" t="n"/>
      <c r="DA76" s="138" t="n"/>
      <c r="DB76" s="138" t="n"/>
      <c r="DC76" s="138" t="n"/>
      <c r="DD76" s="138" t="n"/>
      <c r="DE76" s="138" t="n"/>
      <c r="DF76" s="138" t="n"/>
      <c r="DG76" s="138" t="n"/>
      <c r="DH76" s="138" t="n"/>
      <c r="DI76" s="138" t="n"/>
      <c r="DJ76" s="138" t="n"/>
      <c r="DK76" s="138" t="n"/>
      <c r="DL76" s="138" t="n"/>
      <c r="DM76" s="138" t="n"/>
      <c r="DN76" s="138" t="n"/>
      <c r="DO76" s="138" t="n"/>
      <c r="DP76" s="138" t="n"/>
      <c r="DQ76" s="138" t="n"/>
      <c r="DR76" s="138" t="n"/>
      <c r="DS76" s="138" t="n"/>
      <c r="DT76" s="138" t="n"/>
      <c r="DU76" s="139" t="n"/>
      <c r="DV76" s="2" t="n"/>
      <c r="DW76" s="2" t="n"/>
      <c r="DX76" s="2" t="n"/>
      <c r="DY76" s="2" t="n"/>
      <c r="DZ76" s="2" t="n"/>
      <c r="EA76" s="2" t="n"/>
      <c r="EB76" s="2" t="n"/>
      <c r="EC76" s="2" t="n"/>
    </row>
    <row r="77" ht="6.75" customHeight="1" s="118">
      <c r="A77" s="2" t="n"/>
      <c r="B77" s="2" t="n"/>
      <c r="C77" s="2" t="n"/>
      <c r="D77" s="2" t="n"/>
      <c r="E77" s="141" t="n"/>
      <c r="K77" s="142" t="n"/>
      <c r="L77" s="141"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41" t="n"/>
      <c r="BV77" s="142" t="n"/>
      <c r="DU77" s="142" t="n"/>
      <c r="DV77" s="2" t="n"/>
      <c r="DW77" s="2" t="n"/>
      <c r="DX77" s="2" t="n"/>
      <c r="DY77" s="2" t="n"/>
      <c r="DZ77" s="2" t="n"/>
      <c r="EA77" s="2" t="n"/>
      <c r="EB77" s="2" t="n"/>
      <c r="EC77" s="2" t="n"/>
    </row>
    <row r="78" ht="6.75" customHeight="1" s="118">
      <c r="A78" s="2" t="n"/>
      <c r="B78" s="2" t="n"/>
      <c r="C78" s="2" t="n"/>
      <c r="D78" s="2" t="n"/>
      <c r="E78" s="141" t="n"/>
      <c r="K78" s="142" t="n"/>
      <c r="L78" s="141" t="n"/>
      <c r="P78" s="19" t="n"/>
      <c r="Q78" s="19" t="n"/>
      <c r="R78" s="19" t="n"/>
      <c r="S78" s="52" t="inlineStr">
        <is>
          <t>年</t>
        </is>
      </c>
      <c r="U78" s="11" t="n"/>
      <c r="V78" s="11" t="n"/>
      <c r="W78" s="53" t="inlineStr">
        <is>
          <t>月</t>
        </is>
      </c>
      <c r="X78" s="142"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41" t="n"/>
      <c r="BV78" s="142" t="n"/>
      <c r="DU78" s="142" t="n"/>
      <c r="DV78" s="2" t="n"/>
      <c r="DW78" s="2" t="n"/>
      <c r="DX78" s="2" t="n"/>
      <c r="DY78" s="2" t="n"/>
      <c r="DZ78" s="2" t="n"/>
      <c r="EA78" s="2" t="n"/>
      <c r="EB78" s="2" t="n"/>
      <c r="EC78" s="2" t="n"/>
    </row>
    <row r="79" ht="6.75" customHeight="1" s="118">
      <c r="A79" s="2" t="n"/>
      <c r="B79" s="2" t="n"/>
      <c r="C79" s="2" t="n"/>
      <c r="D79" s="2" t="n"/>
      <c r="E79" s="141" t="n"/>
      <c r="K79" s="142" t="n"/>
      <c r="L79" s="49" t="inlineStr">
        <is>
          <t>令和</t>
        </is>
      </c>
      <c r="P79" s="19" t="n"/>
      <c r="Q79" s="19" t="n"/>
      <c r="R79" s="19" t="n"/>
      <c r="U79" s="11" t="n"/>
      <c r="V79" s="11" t="n"/>
      <c r="X79" s="142"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41" t="n"/>
      <c r="BV79" s="142" t="n"/>
      <c r="DU79" s="142" t="n"/>
      <c r="DV79" s="2" t="n"/>
      <c r="DW79" s="2" t="n"/>
      <c r="DX79" s="2" t="n"/>
      <c r="DY79" s="2" t="n"/>
      <c r="DZ79" s="2" t="n"/>
      <c r="EA79" s="2" t="n"/>
      <c r="EB79" s="2" t="n"/>
      <c r="EC79" s="2" t="n"/>
    </row>
    <row r="80" ht="6.75" customHeight="1" s="118">
      <c r="A80" s="2" t="n"/>
      <c r="B80" s="2" t="n"/>
      <c r="C80" s="2" t="n"/>
      <c r="D80" s="2" t="n"/>
      <c r="E80" s="141" t="n"/>
      <c r="K80" s="142" t="n"/>
      <c r="L80" s="141"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41" t="n"/>
      <c r="BV80" s="142" t="n"/>
      <c r="DU80" s="142" t="n"/>
      <c r="DV80" s="2" t="n"/>
      <c r="DW80" s="2" t="n"/>
      <c r="DX80" s="2" t="n"/>
      <c r="DY80" s="2" t="n"/>
      <c r="DZ80" s="2" t="n"/>
      <c r="EA80" s="2" t="n"/>
      <c r="EB80" s="2" t="n"/>
      <c r="EC80" s="2" t="n"/>
    </row>
    <row r="81" ht="3.75" customHeight="1" s="118">
      <c r="A81" s="2" t="n"/>
      <c r="B81" s="2" t="n"/>
      <c r="C81" s="2" t="n"/>
      <c r="D81" s="2" t="n"/>
      <c r="E81" s="141" t="n"/>
      <c r="K81" s="142" t="n"/>
      <c r="L81" s="144" t="n"/>
      <c r="M81" s="145" t="n"/>
      <c r="N81" s="145" t="n"/>
      <c r="O81" s="145"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41" t="n"/>
      <c r="BV81" s="142" t="n"/>
      <c r="DU81" s="142" t="n"/>
      <c r="DV81" s="2" t="n"/>
      <c r="DW81" s="2" t="n"/>
      <c r="DX81" s="2" t="n"/>
      <c r="DY81" s="2" t="n"/>
      <c r="DZ81" s="2" t="n"/>
      <c r="EA81" s="2" t="n"/>
      <c r="EB81" s="2" t="n"/>
      <c r="EC81" s="2" t="n"/>
    </row>
    <row r="82" ht="6.75" customHeight="1" s="118">
      <c r="A82" s="2" t="n"/>
      <c r="B82" s="2" t="n"/>
      <c r="C82" s="2" t="n"/>
      <c r="D82" s="2" t="n"/>
      <c r="E82" s="141" t="n"/>
      <c r="K82" s="142" t="n"/>
      <c r="L82" s="54" t="inlineStr">
        <is>
          <t>平成</t>
        </is>
      </c>
      <c r="M82" s="138" t="n"/>
      <c r="N82" s="138" t="n"/>
      <c r="O82" s="138"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41" t="n"/>
      <c r="BV82" s="142" t="n"/>
      <c r="DU82" s="142" t="n"/>
      <c r="DV82" s="2" t="n"/>
      <c r="DW82" s="2" t="n"/>
      <c r="DX82" s="2" t="n"/>
      <c r="DY82" s="2" t="n"/>
      <c r="DZ82" s="2" t="n"/>
      <c r="EA82" s="2" t="n"/>
      <c r="EB82" s="2" t="n"/>
      <c r="EC82" s="2" t="n"/>
    </row>
    <row r="83" ht="6.75" customHeight="1" s="118">
      <c r="A83" s="2" t="n"/>
      <c r="B83" s="2" t="n"/>
      <c r="C83" s="2" t="n"/>
      <c r="D83" s="2" t="n"/>
      <c r="E83" s="141" t="n"/>
      <c r="K83" s="142" t="n"/>
      <c r="L83" s="141"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41" t="n"/>
      <c r="BV83" s="142" t="n"/>
      <c r="DU83" s="142" t="n"/>
      <c r="DV83" s="2" t="n"/>
      <c r="DW83" s="2" t="n"/>
      <c r="DX83" s="2" t="n"/>
      <c r="DY83" s="2" t="n"/>
      <c r="DZ83" s="2" t="n"/>
      <c r="EA83" s="2" t="n"/>
      <c r="EB83" s="2" t="n"/>
      <c r="EC83" s="2" t="n"/>
    </row>
    <row r="84" ht="6.75" customHeight="1" s="118">
      <c r="A84" s="2" t="n"/>
      <c r="B84" s="2" t="n"/>
      <c r="C84" s="2" t="n"/>
      <c r="D84" s="2" t="n"/>
      <c r="E84" s="141" t="n"/>
      <c r="K84" s="142" t="n"/>
      <c r="L84" s="141" t="n"/>
      <c r="P84" s="19" t="n"/>
      <c r="Q84" s="19" t="n"/>
      <c r="R84" s="19" t="n"/>
      <c r="S84" s="52" t="inlineStr">
        <is>
          <t>年</t>
        </is>
      </c>
      <c r="U84" s="11" t="n"/>
      <c r="V84" s="11" t="n"/>
      <c r="W84" s="53" t="inlineStr">
        <is>
          <t>月</t>
        </is>
      </c>
      <c r="X84" s="142"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41" t="n"/>
      <c r="BV84" s="142" t="n"/>
      <c r="DU84" s="142" t="n"/>
      <c r="DV84" s="2" t="n"/>
      <c r="DW84" s="2" t="n"/>
      <c r="DX84" s="2" t="n"/>
      <c r="DY84" s="2" t="n"/>
      <c r="DZ84" s="2" t="n"/>
      <c r="EA84" s="2" t="n"/>
      <c r="EB84" s="2" t="n"/>
      <c r="EC84" s="2" t="n"/>
    </row>
    <row r="85" ht="6.75" customHeight="1" s="118">
      <c r="A85" s="2" t="n"/>
      <c r="B85" s="2" t="n"/>
      <c r="C85" s="2" t="n"/>
      <c r="D85" s="2" t="n"/>
      <c r="E85" s="141" t="n"/>
      <c r="K85" s="142" t="n"/>
      <c r="L85" s="49" t="inlineStr">
        <is>
          <t>令和</t>
        </is>
      </c>
      <c r="P85" s="19" t="n"/>
      <c r="Q85" s="19" t="n"/>
      <c r="R85" s="19" t="n"/>
      <c r="U85" s="11" t="n"/>
      <c r="V85" s="11" t="n"/>
      <c r="X85" s="142"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41" t="n"/>
      <c r="BV85" s="142" t="n"/>
      <c r="DU85" s="142" t="n"/>
      <c r="DV85" s="2" t="n"/>
      <c r="DW85" s="2" t="n"/>
      <c r="DX85" s="2" t="n"/>
      <c r="DY85" s="2" t="n"/>
      <c r="DZ85" s="2" t="n"/>
      <c r="EA85" s="2" t="n"/>
      <c r="EB85" s="2" t="n"/>
      <c r="EC85" s="2" t="n"/>
    </row>
    <row r="86" ht="6.75" customHeight="1" s="118">
      <c r="A86" s="2" t="n"/>
      <c r="B86" s="2" t="n"/>
      <c r="C86" s="2" t="n"/>
      <c r="D86" s="2" t="n"/>
      <c r="E86" s="141" t="n"/>
      <c r="K86" s="142" t="n"/>
      <c r="L86" s="141"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41" t="n"/>
      <c r="BV86" s="142" t="n"/>
      <c r="DU86" s="142" t="n"/>
      <c r="DV86" s="2" t="n"/>
      <c r="DW86" s="2" t="n"/>
      <c r="DX86" s="2" t="n"/>
      <c r="DY86" s="2" t="n"/>
      <c r="DZ86" s="2" t="n"/>
      <c r="EA86" s="2" t="n"/>
      <c r="EB86" s="2" t="n"/>
      <c r="EC86" s="2" t="n"/>
    </row>
    <row r="87" ht="6.75" customHeight="1" s="118">
      <c r="A87" s="2" t="n"/>
      <c r="B87" s="2" t="n"/>
      <c r="C87" s="2" t="n"/>
      <c r="D87" s="2" t="n"/>
      <c r="E87" s="144" t="n"/>
      <c r="F87" s="145" t="n"/>
      <c r="G87" s="145" t="n"/>
      <c r="H87" s="145" t="n"/>
      <c r="I87" s="145" t="n"/>
      <c r="J87" s="145" t="n"/>
      <c r="K87" s="146" t="n"/>
      <c r="L87" s="144" t="n"/>
      <c r="M87" s="145" t="n"/>
      <c r="N87" s="145" t="n"/>
      <c r="O87" s="145"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4" t="n"/>
      <c r="BQ87" s="145" t="n"/>
      <c r="BR87" s="145" t="n"/>
      <c r="BS87" s="145" t="n"/>
      <c r="BT87" s="145" t="n"/>
      <c r="BU87" s="145" t="n"/>
      <c r="BV87" s="146" t="n"/>
      <c r="BW87" s="145" t="n"/>
      <c r="BX87" s="145" t="n"/>
      <c r="BY87" s="145" t="n"/>
      <c r="BZ87" s="145" t="n"/>
      <c r="CA87" s="145" t="n"/>
      <c r="CB87" s="145" t="n"/>
      <c r="CC87" s="145" t="n"/>
      <c r="CD87" s="145" t="n"/>
      <c r="CE87" s="145" t="n"/>
      <c r="CF87" s="145" t="n"/>
      <c r="CG87" s="145" t="n"/>
      <c r="CH87" s="145" t="n"/>
      <c r="CI87" s="145" t="n"/>
      <c r="CJ87" s="145" t="n"/>
      <c r="CK87" s="145" t="n"/>
      <c r="CL87" s="145" t="n"/>
      <c r="CM87" s="145" t="n"/>
      <c r="CN87" s="145" t="n"/>
      <c r="CO87" s="145" t="n"/>
      <c r="CP87" s="145" t="n"/>
      <c r="CQ87" s="145" t="n"/>
      <c r="CR87" s="145" t="n"/>
      <c r="CS87" s="145" t="n"/>
      <c r="CT87" s="145" t="n"/>
      <c r="CU87" s="145" t="n"/>
      <c r="CV87" s="145" t="n"/>
      <c r="CW87" s="145" t="n"/>
      <c r="CX87" s="145" t="n"/>
      <c r="CY87" s="145" t="n"/>
      <c r="CZ87" s="145" t="n"/>
      <c r="DA87" s="145" t="n"/>
      <c r="DB87" s="145" t="n"/>
      <c r="DC87" s="145" t="n"/>
      <c r="DD87" s="145" t="n"/>
      <c r="DE87" s="145" t="n"/>
      <c r="DF87" s="145" t="n"/>
      <c r="DG87" s="145" t="n"/>
      <c r="DH87" s="145" t="n"/>
      <c r="DI87" s="145" t="n"/>
      <c r="DJ87" s="145" t="n"/>
      <c r="DK87" s="145" t="n"/>
      <c r="DL87" s="145" t="n"/>
      <c r="DM87" s="145" t="n"/>
      <c r="DN87" s="145" t="n"/>
      <c r="DO87" s="145" t="n"/>
      <c r="DP87" s="145" t="n"/>
      <c r="DQ87" s="145" t="n"/>
      <c r="DR87" s="145" t="n"/>
      <c r="DS87" s="145" t="n"/>
      <c r="DT87" s="145" t="n"/>
      <c r="DU87" s="146"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23.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7" t="inlineStr">
        <is>
          <t xml:space="preserve">資 　格  等      </t>
        </is>
      </c>
      <c r="BQ5" s="138" t="n"/>
      <c r="BR5" s="138" t="n"/>
      <c r="BS5" s="138" t="n"/>
      <c r="BT5" s="138" t="n"/>
      <c r="BU5" s="138" t="n"/>
      <c r="BV5" s="139" t="n"/>
      <c r="BW5" s="140" t="inlineStr">
        <is>
          <t>取  得  年  月</t>
        </is>
      </c>
      <c r="BX5" s="138" t="n"/>
      <c r="BY5" s="138" t="n"/>
      <c r="BZ5" s="138" t="n"/>
      <c r="CA5" s="138" t="n"/>
      <c r="CB5" s="138" t="n"/>
      <c r="CC5" s="138" t="n"/>
      <c r="CD5" s="138" t="n"/>
      <c r="CE5" s="138" t="n"/>
      <c r="CF5" s="138" t="n"/>
      <c r="CG5" s="139" t="n"/>
      <c r="CH5" s="140" t="inlineStr">
        <is>
          <t>資       格       等       の       名       称</t>
        </is>
      </c>
      <c r="CI5" s="138" t="n"/>
      <c r="CJ5" s="138" t="n"/>
      <c r="CK5" s="138" t="n"/>
      <c r="CL5" s="138" t="n"/>
      <c r="CM5" s="138" t="n"/>
      <c r="CN5" s="138" t="n"/>
      <c r="CO5" s="138" t="n"/>
      <c r="CP5" s="138" t="n"/>
      <c r="CQ5" s="138" t="n"/>
      <c r="CR5" s="138" t="n"/>
      <c r="CS5" s="138" t="n"/>
      <c r="CT5" s="138" t="n"/>
      <c r="CU5" s="138" t="n"/>
      <c r="CV5" s="138" t="n"/>
      <c r="CW5" s="138" t="n"/>
      <c r="CX5" s="138" t="n"/>
      <c r="CY5" s="138" t="n"/>
      <c r="CZ5" s="138" t="n"/>
      <c r="DA5" s="138" t="n"/>
      <c r="DB5" s="138" t="n"/>
      <c r="DC5" s="138" t="n"/>
      <c r="DD5" s="138" t="n"/>
      <c r="DE5" s="138" t="n"/>
      <c r="DF5" s="138" t="n"/>
      <c r="DG5" s="138" t="n"/>
      <c r="DH5" s="138" t="n"/>
      <c r="DI5" s="138" t="n"/>
      <c r="DJ5" s="138" t="n"/>
      <c r="DK5" s="138" t="n"/>
      <c r="DL5" s="138" t="n"/>
      <c r="DM5" s="138" t="n"/>
      <c r="DN5" s="138" t="n"/>
      <c r="DO5" s="138" t="n"/>
      <c r="DP5" s="138" t="n"/>
      <c r="DQ5" s="138" t="n"/>
      <c r="DR5" s="138" t="n"/>
      <c r="DS5" s="138" t="n"/>
      <c r="DT5" s="138" t="n"/>
      <c r="DU5" s="139"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41" t="n"/>
      <c r="BV6" s="142" t="n"/>
      <c r="BW6" s="141" t="n"/>
      <c r="CG6" s="142" t="n"/>
      <c r="CH6" s="141" t="n"/>
      <c r="DU6" s="142"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41" t="n"/>
      <c r="BV7" s="142" t="n"/>
      <c r="BW7" s="141" t="n"/>
      <c r="CG7" s="142" t="n"/>
      <c r="CH7" s="141" t="n"/>
      <c r="DU7" s="142"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3">
        <f>IF(N(設定!$B$3)=0,"",YEAR(設定!$B$3)-2018)</f>
        <v/>
      </c>
      <c r="AG8" s="95" t="inlineStr">
        <is>
          <t>年</t>
        </is>
      </c>
      <c r="AI8" s="143">
        <f>IF(N(設定!$B$3)=0,"",MONTH(設定!$B$3))</f>
        <v/>
      </c>
      <c r="AL8" s="95" t="inlineStr">
        <is>
          <t>月</t>
        </is>
      </c>
      <c r="AN8" s="143">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41" t="n"/>
      <c r="BV8" s="142" t="n"/>
      <c r="BW8" s="144" t="n"/>
      <c r="BX8" s="145" t="n"/>
      <c r="BY8" s="145" t="n"/>
      <c r="BZ8" s="145" t="n"/>
      <c r="CA8" s="145" t="n"/>
      <c r="CB8" s="145" t="n"/>
      <c r="CC8" s="145" t="n"/>
      <c r="CD8" s="145" t="n"/>
      <c r="CE8" s="145" t="n"/>
      <c r="CF8" s="145" t="n"/>
      <c r="CG8" s="146" t="n"/>
      <c r="CH8" s="144" t="n"/>
      <c r="CI8" s="145" t="n"/>
      <c r="CJ8" s="145" t="n"/>
      <c r="CK8" s="145" t="n"/>
      <c r="CL8" s="145" t="n"/>
      <c r="CM8" s="145" t="n"/>
      <c r="CN8" s="145" t="n"/>
      <c r="CO8" s="145" t="n"/>
      <c r="CP8" s="145" t="n"/>
      <c r="CQ8" s="145" t="n"/>
      <c r="CR8" s="145" t="n"/>
      <c r="CS8" s="145" t="n"/>
      <c r="CT8" s="145" t="n"/>
      <c r="CU8" s="145" t="n"/>
      <c r="CV8" s="145" t="n"/>
      <c r="CW8" s="145" t="n"/>
      <c r="CX8" s="145" t="n"/>
      <c r="CY8" s="145" t="n"/>
      <c r="CZ8" s="145" t="n"/>
      <c r="DA8" s="145" t="n"/>
      <c r="DB8" s="145" t="n"/>
      <c r="DC8" s="145" t="n"/>
      <c r="DD8" s="145" t="n"/>
      <c r="DE8" s="145" t="n"/>
      <c r="DF8" s="145" t="n"/>
      <c r="DG8" s="145" t="n"/>
      <c r="DH8" s="145" t="n"/>
      <c r="DI8" s="145" t="n"/>
      <c r="DJ8" s="145" t="n"/>
      <c r="DK8" s="145" t="n"/>
      <c r="DL8" s="145" t="n"/>
      <c r="DM8" s="145" t="n"/>
      <c r="DN8" s="145" t="n"/>
      <c r="DO8" s="145" t="n"/>
      <c r="DP8" s="145" t="n"/>
      <c r="DQ8" s="145" t="n"/>
      <c r="DR8" s="145" t="n"/>
      <c r="DS8" s="145" t="n"/>
      <c r="DT8" s="145" t="n"/>
      <c r="DU8" s="146"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41" t="n"/>
      <c r="BV9" s="142" t="n"/>
      <c r="BW9" s="147">
        <f>計算!$O$16</f>
        <v/>
      </c>
      <c r="CG9" s="142" t="n"/>
      <c r="CH9" s="148">
        <f>計算!$P$16</f>
        <v/>
      </c>
      <c r="DU9" s="142"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5" t="n"/>
      <c r="AA10" s="145" t="n"/>
      <c r="AB10" s="145" t="n"/>
      <c r="AC10" s="145" t="n"/>
      <c r="AD10" s="145" t="n"/>
      <c r="AE10" s="145" t="n"/>
      <c r="AF10" s="145" t="n"/>
      <c r="AG10" s="145" t="n"/>
      <c r="AH10" s="145" t="n"/>
      <c r="AI10" s="145" t="n"/>
      <c r="AJ10" s="145" t="n"/>
      <c r="AK10" s="145" t="n"/>
      <c r="AL10" s="145" t="n"/>
      <c r="AM10" s="145" t="n"/>
      <c r="AN10" s="145" t="n"/>
      <c r="AO10" s="145" t="n"/>
      <c r="AP10" s="145" t="n"/>
      <c r="AQ10" s="145" t="n"/>
      <c r="AR10" s="145" t="n"/>
      <c r="AS10" s="145" t="n"/>
      <c r="AT10" s="145" t="n"/>
      <c r="AU10" s="12" t="n"/>
      <c r="AV10" s="7" t="n"/>
      <c r="BI10" s="8" t="n"/>
      <c r="BJ10" s="7" t="n"/>
      <c r="BK10" s="2" t="n"/>
      <c r="BL10" s="2" t="n"/>
      <c r="BM10" s="2" t="n"/>
      <c r="BN10" s="2" t="n"/>
      <c r="BO10" s="2" t="n"/>
      <c r="BP10" s="141" t="n"/>
      <c r="BV10" s="142" t="n"/>
      <c r="BW10" s="141" t="n"/>
      <c r="CG10" s="142" t="n"/>
      <c r="DU10" s="142" t="n"/>
      <c r="DV10" s="2" t="n"/>
      <c r="DW10" s="2" t="n"/>
      <c r="DX10" s="2" t="n"/>
      <c r="DY10" s="2" t="n"/>
      <c r="DZ10" s="2" t="n"/>
      <c r="EA10" s="2" t="n"/>
      <c r="EB10" s="2" t="n"/>
      <c r="EC10" s="2" t="n"/>
    </row>
    <row r="11" ht="6.75" customHeight="1" s="118">
      <c r="A11" s="2" t="n"/>
      <c r="B11" s="2" t="n"/>
      <c r="C11" s="2" t="n"/>
      <c r="D11" s="2" t="n"/>
      <c r="E11" s="140" t="inlineStr">
        <is>
          <t>ふ り が な</t>
        </is>
      </c>
      <c r="F11" s="138" t="n"/>
      <c r="G11" s="138" t="n"/>
      <c r="H11" s="138" t="n"/>
      <c r="I11" s="138" t="n"/>
      <c r="J11" s="138" t="n"/>
      <c r="K11" s="139" t="n"/>
      <c r="L11" s="149">
        <f>計算!$C$16</f>
        <v/>
      </c>
      <c r="M11" s="138" t="n"/>
      <c r="N11" s="138" t="n"/>
      <c r="O11" s="138" t="n"/>
      <c r="P11" s="138" t="n"/>
      <c r="Q11" s="138" t="n"/>
      <c r="R11" s="138" t="n"/>
      <c r="S11" s="138" t="n"/>
      <c r="T11" s="138" t="n"/>
      <c r="U11" s="138" t="n"/>
      <c r="V11" s="138" t="n"/>
      <c r="W11" s="138" t="n"/>
      <c r="X11" s="138" t="n"/>
      <c r="Y11" s="138" t="n"/>
      <c r="Z11" s="138" t="n"/>
      <c r="AA11" s="138" t="n"/>
      <c r="AB11" s="138" t="n"/>
      <c r="AC11" s="138" t="n"/>
      <c r="AD11" s="138" t="n"/>
      <c r="AE11" s="138" t="n"/>
      <c r="AF11" s="138" t="n"/>
      <c r="AG11" s="138" t="n"/>
      <c r="AH11" s="138" t="n"/>
      <c r="AI11" s="138" t="n"/>
      <c r="AJ11" s="138" t="n"/>
      <c r="AK11" s="138" t="n"/>
      <c r="AL11" s="138" t="n"/>
      <c r="AM11" s="138" t="n"/>
      <c r="AN11" s="138" t="n"/>
      <c r="AO11" s="138" t="n"/>
      <c r="AP11" s="138" t="n"/>
      <c r="AQ11" s="138" t="n"/>
      <c r="AR11" s="138" t="n"/>
      <c r="AS11" s="138" t="n"/>
      <c r="AT11" s="139"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41" t="n"/>
      <c r="BV11" s="142" t="n"/>
      <c r="BW11" s="141" t="n"/>
      <c r="CG11" s="142" t="n"/>
      <c r="DU11" s="142" t="n"/>
      <c r="DV11" s="2" t="n"/>
      <c r="DW11" s="2" t="n"/>
      <c r="DX11" s="2" t="n"/>
      <c r="DY11" s="2" t="n"/>
      <c r="DZ11" s="2" t="n"/>
      <c r="EA11" s="2" t="n"/>
      <c r="EB11" s="2" t="n"/>
      <c r="EC11" s="2" t="n"/>
    </row>
    <row r="12" ht="6.75" customHeight="1" s="118">
      <c r="A12" s="2" t="n"/>
      <c r="B12" s="2" t="n"/>
      <c r="C12" s="2" t="n"/>
      <c r="D12" s="2" t="n"/>
      <c r="E12" s="141" t="n"/>
      <c r="K12" s="142" t="n"/>
      <c r="AT12" s="142"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41" t="n"/>
      <c r="BV12" s="142" t="n"/>
      <c r="BW12" s="141" t="n"/>
      <c r="CG12" s="142" t="n"/>
      <c r="DU12" s="142" t="n"/>
      <c r="DV12" s="2" t="n"/>
      <c r="DW12" s="2" t="n"/>
      <c r="DX12" s="2" t="n"/>
      <c r="DY12" s="2" t="n"/>
      <c r="DZ12" s="2" t="n"/>
      <c r="EA12" s="2" t="n"/>
      <c r="EB12" s="2" t="n"/>
      <c r="EC12" s="2" t="n"/>
    </row>
    <row r="13" ht="6.75" customHeight="1" s="118">
      <c r="A13" s="2" t="n"/>
      <c r="B13" s="2" t="n"/>
      <c r="C13" s="2" t="n"/>
      <c r="D13" s="2" t="n"/>
      <c r="E13" s="141" t="n"/>
      <c r="K13" s="142" t="n"/>
      <c r="AT13" s="142"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41" t="n"/>
      <c r="BV13" s="142" t="n"/>
      <c r="BW13" s="147">
        <f>計算!$Q$16</f>
        <v/>
      </c>
      <c r="CG13" s="142" t="n"/>
      <c r="CH13" s="148">
        <f>計算!$R$16</f>
        <v/>
      </c>
      <c r="DU13" s="142" t="n"/>
      <c r="DV13" s="2" t="n"/>
      <c r="DW13" s="2" t="n"/>
      <c r="DX13" s="2" t="n"/>
      <c r="DY13" s="2" t="n"/>
      <c r="DZ13" s="2" t="n"/>
      <c r="EA13" s="2" t="n"/>
      <c r="EB13" s="2" t="n"/>
      <c r="EC13" s="2" t="n"/>
    </row>
    <row r="14" ht="6.75" customHeight="1" s="118">
      <c r="A14" s="2" t="n"/>
      <c r="B14" s="2" t="n"/>
      <c r="C14" s="2" t="n"/>
      <c r="D14" s="2" t="n"/>
      <c r="E14" s="144" t="n"/>
      <c r="F14" s="145" t="n"/>
      <c r="G14" s="145" t="n"/>
      <c r="H14" s="145" t="n"/>
      <c r="I14" s="145" t="n"/>
      <c r="J14" s="145" t="n"/>
      <c r="K14" s="146" t="n"/>
      <c r="L14" s="145" t="n"/>
      <c r="M14" s="145" t="n"/>
      <c r="N14" s="145" t="n"/>
      <c r="O14" s="145" t="n"/>
      <c r="P14" s="145" t="n"/>
      <c r="Q14" s="145" t="n"/>
      <c r="R14" s="145" t="n"/>
      <c r="S14" s="145" t="n"/>
      <c r="T14" s="145" t="n"/>
      <c r="U14" s="145" t="n"/>
      <c r="V14" s="145" t="n"/>
      <c r="W14" s="145" t="n"/>
      <c r="X14" s="145" t="n"/>
      <c r="Y14" s="145" t="n"/>
      <c r="Z14" s="145" t="n"/>
      <c r="AA14" s="145" t="n"/>
      <c r="AB14" s="145" t="n"/>
      <c r="AC14" s="145" t="n"/>
      <c r="AD14" s="145" t="n"/>
      <c r="AE14" s="145" t="n"/>
      <c r="AF14" s="145" t="n"/>
      <c r="AG14" s="145" t="n"/>
      <c r="AH14" s="145" t="n"/>
      <c r="AI14" s="145" t="n"/>
      <c r="AJ14" s="145" t="n"/>
      <c r="AK14" s="145" t="n"/>
      <c r="AL14" s="145" t="n"/>
      <c r="AM14" s="145" t="n"/>
      <c r="AN14" s="145" t="n"/>
      <c r="AO14" s="145" t="n"/>
      <c r="AP14" s="145" t="n"/>
      <c r="AQ14" s="145" t="n"/>
      <c r="AR14" s="145" t="n"/>
      <c r="AS14" s="145" t="n"/>
      <c r="AT14" s="146"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41" t="n"/>
      <c r="BV14" s="142" t="n"/>
      <c r="BW14" s="141" t="n"/>
      <c r="CG14" s="142" t="n"/>
      <c r="DU14" s="142" t="n"/>
      <c r="DV14" s="2" t="n"/>
      <c r="DW14" s="2" t="n"/>
      <c r="DX14" s="2" t="n"/>
      <c r="DY14" s="2" t="n"/>
      <c r="DZ14" s="2" t="n"/>
      <c r="EA14" s="2" t="n"/>
      <c r="EB14" s="2" t="n"/>
      <c r="EC14" s="2" t="n"/>
    </row>
    <row r="15" ht="6.75" customHeight="1" s="118">
      <c r="A15" s="2" t="n"/>
      <c r="B15" s="2" t="n"/>
      <c r="C15" s="2" t="n"/>
      <c r="D15" s="2" t="n"/>
      <c r="E15" s="150" t="inlineStr">
        <is>
          <t>名　前</t>
        </is>
      </c>
      <c r="F15" s="138" t="n"/>
      <c r="G15" s="138" t="n"/>
      <c r="H15" s="138" t="n"/>
      <c r="I15" s="138" t="n"/>
      <c r="J15" s="138" t="n"/>
      <c r="K15" s="139" t="n"/>
      <c r="L15" s="151">
        <f>計算!$B$16</f>
        <v/>
      </c>
      <c r="M15" s="138" t="n"/>
      <c r="N15" s="138" t="n"/>
      <c r="O15" s="138" t="n"/>
      <c r="P15" s="138" t="n"/>
      <c r="Q15" s="138" t="n"/>
      <c r="R15" s="138" t="n"/>
      <c r="S15" s="138" t="n"/>
      <c r="T15" s="138" t="n"/>
      <c r="U15" s="138" t="n"/>
      <c r="V15" s="138" t="n"/>
      <c r="W15" s="138" t="n"/>
      <c r="X15" s="138" t="n"/>
      <c r="Y15" s="138" t="n"/>
      <c r="Z15" s="138" t="n"/>
      <c r="AA15" s="138" t="n"/>
      <c r="AB15" s="138" t="n"/>
      <c r="AC15" s="138" t="n"/>
      <c r="AD15" s="138" t="n"/>
      <c r="AE15" s="138" t="n"/>
      <c r="AF15" s="138" t="n"/>
      <c r="AG15" s="138" t="n"/>
      <c r="AH15" s="138" t="n"/>
      <c r="AI15" s="138" t="n"/>
      <c r="AJ15" s="138" t="n"/>
      <c r="AK15" s="138" t="n"/>
      <c r="AL15" s="138" t="n"/>
      <c r="AM15" s="138" t="n"/>
      <c r="AN15" s="138" t="n"/>
      <c r="AO15" s="138" t="n"/>
      <c r="AP15" s="138" t="n"/>
      <c r="AQ15" s="138" t="n"/>
      <c r="AR15" s="138" t="n"/>
      <c r="AS15" s="138" t="n"/>
      <c r="AT15" s="139"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41" t="n"/>
      <c r="BV15" s="142" t="n"/>
      <c r="BW15" s="141" t="n"/>
      <c r="CG15" s="142" t="n"/>
      <c r="DU15" s="142" t="n"/>
      <c r="DV15" s="2" t="n"/>
      <c r="DW15" s="2" t="n"/>
      <c r="DX15" s="2" t="n"/>
      <c r="DY15" s="2" t="n"/>
      <c r="DZ15" s="2" t="n"/>
      <c r="EA15" s="2" t="n"/>
      <c r="EB15" s="2" t="n"/>
      <c r="EC15" s="2" t="n"/>
    </row>
    <row r="16" ht="6.75" customHeight="1" s="118">
      <c r="A16" s="2" t="n"/>
      <c r="B16" s="2" t="n"/>
      <c r="C16" s="2" t="n"/>
      <c r="D16" s="2" t="n"/>
      <c r="E16" s="141" t="n"/>
      <c r="K16" s="142" t="n"/>
      <c r="L16" s="141" t="n"/>
      <c r="AT16" s="142" t="n"/>
      <c r="AU16" s="8" t="n"/>
      <c r="AV16" s="7" t="n"/>
      <c r="AW16" s="2" t="n"/>
      <c r="AX16" s="52" t="inlineStr">
        <is>
          <t>（30×40mm）</t>
        </is>
      </c>
      <c r="BH16" s="2" t="n"/>
      <c r="BI16" s="8" t="n"/>
      <c r="BJ16" s="7" t="n"/>
      <c r="BK16" s="2" t="n"/>
      <c r="BL16" s="2" t="n"/>
      <c r="BM16" s="2" t="n"/>
      <c r="BN16" s="2" t="n"/>
      <c r="BO16" s="2" t="n"/>
      <c r="BP16" s="141" t="n"/>
      <c r="BV16" s="142" t="n"/>
      <c r="BW16" s="141" t="n"/>
      <c r="CG16" s="142" t="n"/>
      <c r="DU16" s="142" t="n"/>
      <c r="DV16" s="2" t="n"/>
      <c r="DW16" s="2" t="n"/>
      <c r="DX16" s="2" t="n"/>
      <c r="DY16" s="2" t="n"/>
      <c r="DZ16" s="2" t="n"/>
      <c r="EA16" s="2" t="n"/>
      <c r="EB16" s="2" t="n"/>
      <c r="EC16" s="2" t="n"/>
    </row>
    <row r="17" ht="6.75" customHeight="1" s="118">
      <c r="A17" s="2" t="n"/>
      <c r="B17" s="2" t="n"/>
      <c r="C17" s="2" t="n"/>
      <c r="D17" s="2" t="n"/>
      <c r="E17" s="141" t="n"/>
      <c r="K17" s="142" t="n"/>
      <c r="L17" s="141" t="n"/>
      <c r="AT17" s="142" t="n"/>
      <c r="AU17" s="8" t="n"/>
      <c r="AV17" s="7" t="n"/>
      <c r="AW17" s="2" t="n"/>
      <c r="BH17" s="2" t="n"/>
      <c r="BI17" s="8" t="n"/>
      <c r="BJ17" s="7" t="n"/>
      <c r="BK17" s="2" t="n"/>
      <c r="BL17" s="2" t="n"/>
      <c r="BM17" s="2" t="n"/>
      <c r="BN17" s="2" t="n"/>
      <c r="BO17" s="2" t="n"/>
      <c r="BP17" s="141" t="n"/>
      <c r="BV17" s="142" t="n"/>
      <c r="BW17" s="147">
        <f>計算!$S$16</f>
        <v/>
      </c>
      <c r="CG17" s="142" t="n"/>
      <c r="CH17" s="148">
        <f>計算!$T$16</f>
        <v/>
      </c>
      <c r="DU17" s="142" t="n"/>
      <c r="DV17" s="2" t="n"/>
      <c r="DW17" s="2" t="n"/>
      <c r="DX17" s="2" t="n"/>
      <c r="DY17" s="2" t="n"/>
      <c r="DZ17" s="2" t="n"/>
      <c r="EA17" s="2" t="n"/>
      <c r="EB17" s="2" t="n"/>
      <c r="EC17" s="2" t="n"/>
    </row>
    <row r="18" ht="6.75" customHeight="1" s="118">
      <c r="A18" s="2" t="n"/>
      <c r="B18" s="2" t="n"/>
      <c r="C18" s="2" t="n"/>
      <c r="D18" s="2" t="n"/>
      <c r="E18" s="141" t="n"/>
      <c r="K18" s="142" t="n"/>
      <c r="L18" s="141" t="n"/>
      <c r="AT18" s="142"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41" t="n"/>
      <c r="BV18" s="142" t="n"/>
      <c r="BW18" s="141" t="n"/>
      <c r="CG18" s="142" t="n"/>
      <c r="DU18" s="142" t="n"/>
      <c r="DV18" s="2" t="n"/>
      <c r="DW18" s="2" t="n"/>
      <c r="DX18" s="2" t="n"/>
      <c r="DY18" s="2" t="n"/>
      <c r="DZ18" s="2" t="n"/>
      <c r="EA18" s="2" t="n"/>
      <c r="EB18" s="2" t="n"/>
      <c r="EC18" s="2" t="n"/>
    </row>
    <row r="19" ht="6.75" customHeight="1" s="118">
      <c r="A19" s="2" t="n"/>
      <c r="B19" s="2" t="n"/>
      <c r="C19" s="2" t="n"/>
      <c r="D19" s="2" t="n"/>
      <c r="E19" s="141" t="n"/>
      <c r="K19" s="142" t="n"/>
      <c r="L19" s="141" t="n"/>
      <c r="AT19" s="142"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41" t="n"/>
      <c r="BV19" s="142" t="n"/>
      <c r="BW19" s="141" t="n"/>
      <c r="CG19" s="142" t="n"/>
      <c r="DU19" s="142" t="n"/>
      <c r="DV19" s="2" t="n"/>
      <c r="DW19" s="2" t="n"/>
      <c r="DX19" s="2" t="n"/>
      <c r="DY19" s="2" t="n"/>
      <c r="DZ19" s="2" t="n"/>
      <c r="EA19" s="2" t="n"/>
      <c r="EB19" s="2" t="n"/>
      <c r="EC19" s="2" t="n"/>
    </row>
    <row r="20" ht="4.5" customHeight="1" s="118">
      <c r="A20" s="2" t="n"/>
      <c r="B20" s="2" t="n"/>
      <c r="C20" s="2" t="n"/>
      <c r="D20" s="2" t="n"/>
      <c r="E20" s="144" t="n"/>
      <c r="F20" s="145" t="n"/>
      <c r="G20" s="145" t="n"/>
      <c r="H20" s="145" t="n"/>
      <c r="I20" s="145" t="n"/>
      <c r="J20" s="145" t="n"/>
      <c r="K20" s="146" t="n"/>
      <c r="L20" s="144" t="n"/>
      <c r="M20" s="145" t="n"/>
      <c r="N20" s="145" t="n"/>
      <c r="O20" s="145" t="n"/>
      <c r="P20" s="145" t="n"/>
      <c r="Q20" s="145" t="n"/>
      <c r="R20" s="145" t="n"/>
      <c r="S20" s="145" t="n"/>
      <c r="T20" s="145" t="n"/>
      <c r="U20" s="145" t="n"/>
      <c r="V20" s="145" t="n"/>
      <c r="W20" s="145" t="n"/>
      <c r="X20" s="145" t="n"/>
      <c r="Y20" s="145" t="n"/>
      <c r="Z20" s="145" t="n"/>
      <c r="AA20" s="145" t="n"/>
      <c r="AB20" s="145" t="n"/>
      <c r="AC20" s="145" t="n"/>
      <c r="AD20" s="145" t="n"/>
      <c r="AE20" s="145" t="n"/>
      <c r="AF20" s="145" t="n"/>
      <c r="AG20" s="145" t="n"/>
      <c r="AH20" s="145" t="n"/>
      <c r="AI20" s="145" t="n"/>
      <c r="AJ20" s="145" t="n"/>
      <c r="AK20" s="145" t="n"/>
      <c r="AL20" s="145" t="n"/>
      <c r="AM20" s="145" t="n"/>
      <c r="AN20" s="145" t="n"/>
      <c r="AO20" s="145" t="n"/>
      <c r="AP20" s="145" t="n"/>
      <c r="AQ20" s="145" t="n"/>
      <c r="AR20" s="145" t="n"/>
      <c r="AS20" s="145" t="n"/>
      <c r="AT20" s="146"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41" t="n"/>
      <c r="BV20" s="142" t="n"/>
      <c r="BW20" s="141" t="n"/>
      <c r="CG20" s="142" t="n"/>
      <c r="DU20" s="142" t="n"/>
      <c r="DV20" s="2" t="n"/>
      <c r="DW20" s="2" t="n"/>
      <c r="DX20" s="2" t="n"/>
      <c r="DY20" s="2" t="n"/>
      <c r="DZ20" s="2" t="n"/>
      <c r="EA20" s="2" t="n"/>
      <c r="EB20" s="2" t="n"/>
      <c r="EC20" s="2" t="n"/>
    </row>
    <row r="21" ht="6.75" customHeight="1" s="118">
      <c r="A21" s="2" t="n"/>
      <c r="B21" s="2" t="n"/>
      <c r="C21" s="2" t="n"/>
      <c r="D21" s="2" t="n"/>
      <c r="E21" s="150" t="inlineStr">
        <is>
          <t>生年月日</t>
        </is>
      </c>
      <c r="F21" s="138" t="n"/>
      <c r="G21" s="138" t="n"/>
      <c r="H21" s="138" t="n"/>
      <c r="I21" s="138" t="n"/>
      <c r="J21" s="138" t="n"/>
      <c r="K21" s="139" t="n"/>
      <c r="L21" s="152" t="inlineStr">
        <is>
          <t>昭和 ・ 平成</t>
        </is>
      </c>
      <c r="M21" s="138" t="n"/>
      <c r="N21" s="138" t="n"/>
      <c r="O21" s="138" t="n"/>
      <c r="P21" s="138" t="n"/>
      <c r="Q21" s="138" t="n"/>
      <c r="R21" s="138" t="n"/>
      <c r="S21" s="138" t="n"/>
      <c r="T21" s="138" t="n"/>
      <c r="U21" s="138" t="n"/>
      <c r="V21" s="153">
        <f>計算!$D$16</f>
        <v/>
      </c>
      <c r="W21" s="138" t="n"/>
      <c r="X21" s="154" t="inlineStr">
        <is>
          <t>年</t>
        </is>
      </c>
      <c r="Y21" s="138" t="n"/>
      <c r="Z21" s="153">
        <f>計算!$E$16</f>
        <v/>
      </c>
      <c r="AA21" s="138" t="n"/>
      <c r="AB21" s="138" t="n"/>
      <c r="AC21" s="154" t="inlineStr">
        <is>
          <t>月</t>
        </is>
      </c>
      <c r="AD21" s="138" t="n"/>
      <c r="AE21" s="153">
        <f>計算!$F$16</f>
        <v/>
      </c>
      <c r="AF21" s="138" t="n"/>
      <c r="AG21" s="138" t="n"/>
      <c r="AH21" s="154" t="inlineStr">
        <is>
          <t>日　生 （満</t>
        </is>
      </c>
      <c r="AI21" s="138" t="n"/>
      <c r="AJ21" s="138" t="n"/>
      <c r="AK21" s="138" t="n"/>
      <c r="AL21" s="138" t="n"/>
      <c r="AM21" s="138" t="n"/>
      <c r="AN21" s="138" t="n"/>
      <c r="AO21" s="138" t="n"/>
      <c r="AP21" s="155">
        <f>計算!$G$16</f>
        <v/>
      </c>
      <c r="AQ21" s="138" t="n"/>
      <c r="AR21" s="156" t="inlineStr">
        <is>
          <t>歳）</t>
        </is>
      </c>
      <c r="AS21" s="138" t="n"/>
      <c r="AT21" s="139"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41" t="n"/>
      <c r="BV21" s="142" t="n"/>
      <c r="BW21" s="147">
        <f>計算!$U$16</f>
        <v/>
      </c>
      <c r="CG21" s="142" t="n"/>
      <c r="CH21" s="148">
        <f>計算!$V$16</f>
        <v/>
      </c>
      <c r="DU21" s="142" t="n"/>
      <c r="DV21" s="2" t="n"/>
      <c r="DW21" s="2" t="n"/>
      <c r="DX21" s="2" t="n"/>
      <c r="DY21" s="2" t="n"/>
      <c r="DZ21" s="2" t="n"/>
      <c r="EA21" s="2" t="n"/>
      <c r="EB21" s="2" t="n"/>
      <c r="EC21" s="2" t="n"/>
    </row>
    <row r="22" ht="6.75" customHeight="1" s="118">
      <c r="A22" s="2" t="n"/>
      <c r="B22" s="2" t="n"/>
      <c r="C22" s="2" t="n"/>
      <c r="D22" s="2" t="n"/>
      <c r="E22" s="141" t="n"/>
      <c r="K22" s="142" t="n"/>
      <c r="L22" s="141" t="n"/>
      <c r="AT22" s="142"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41" t="n"/>
      <c r="BV22" s="142" t="n"/>
      <c r="BW22" s="141" t="n"/>
      <c r="CG22" s="142" t="n"/>
      <c r="DU22" s="142" t="n"/>
      <c r="DV22" s="2" t="n"/>
      <c r="DW22" s="2" t="n"/>
      <c r="DX22" s="2" t="n"/>
      <c r="DY22" s="2" t="n"/>
      <c r="DZ22" s="2" t="n"/>
      <c r="EA22" s="2" t="n"/>
      <c r="EB22" s="2" t="n"/>
      <c r="EC22" s="2" t="n"/>
    </row>
    <row r="23" ht="6.75" customHeight="1" s="118">
      <c r="A23" s="2" t="n"/>
      <c r="B23" s="2" t="n"/>
      <c r="C23" s="2" t="n"/>
      <c r="D23" s="2" t="n"/>
      <c r="E23" s="141" t="n"/>
      <c r="K23" s="142" t="n"/>
      <c r="L23" s="141" t="n"/>
      <c r="AT23" s="142"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41" t="n"/>
      <c r="BV23" s="142" t="n"/>
      <c r="BW23" s="141" t="n"/>
      <c r="CG23" s="142" t="n"/>
      <c r="DU23" s="142" t="n"/>
      <c r="DV23" s="2" t="n"/>
      <c r="DW23" s="2" t="n"/>
      <c r="DX23" s="2" t="n"/>
      <c r="DY23" s="2" t="n"/>
      <c r="DZ23" s="2" t="n"/>
      <c r="EA23" s="2" t="n"/>
      <c r="EB23" s="2" t="n"/>
      <c r="EC23" s="2" t="n"/>
    </row>
    <row r="24" ht="3.75" customHeight="1" s="118">
      <c r="A24" s="2" t="n"/>
      <c r="B24" s="2" t="n"/>
      <c r="C24" s="2" t="n"/>
      <c r="D24" s="2" t="n"/>
      <c r="E24" s="144" t="n"/>
      <c r="F24" s="145" t="n"/>
      <c r="G24" s="145" t="n"/>
      <c r="H24" s="145" t="n"/>
      <c r="I24" s="145" t="n"/>
      <c r="J24" s="145" t="n"/>
      <c r="K24" s="146" t="n"/>
      <c r="L24" s="144" t="n"/>
      <c r="M24" s="145" t="n"/>
      <c r="N24" s="145" t="n"/>
      <c r="O24" s="145" t="n"/>
      <c r="P24" s="145" t="n"/>
      <c r="Q24" s="145" t="n"/>
      <c r="R24" s="145" t="n"/>
      <c r="S24" s="145" t="n"/>
      <c r="T24" s="145" t="n"/>
      <c r="U24" s="145" t="n"/>
      <c r="X24" s="145" t="n"/>
      <c r="Y24" s="145" t="n"/>
      <c r="AC24" s="145" t="n"/>
      <c r="AD24" s="145" t="n"/>
      <c r="AH24" s="145" t="n"/>
      <c r="AI24" s="145" t="n"/>
      <c r="AJ24" s="145" t="n"/>
      <c r="AK24" s="145" t="n"/>
      <c r="AL24" s="145" t="n"/>
      <c r="AM24" s="145" t="n"/>
      <c r="AN24" s="145" t="n"/>
      <c r="AO24" s="145" t="n"/>
      <c r="AP24" s="145" t="n"/>
      <c r="AQ24" s="145" t="n"/>
      <c r="AR24" s="145" t="n"/>
      <c r="AS24" s="145" t="n"/>
      <c r="AT24" s="146"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41" t="n"/>
      <c r="BV24" s="142" t="n"/>
      <c r="BW24" s="141" t="n"/>
      <c r="CG24" s="142" t="n"/>
      <c r="DU24" s="142" t="n"/>
      <c r="DV24" s="2" t="n"/>
      <c r="DW24" s="2" t="n"/>
      <c r="DX24" s="2" t="n"/>
      <c r="DY24" s="2" t="n"/>
      <c r="DZ24" s="2" t="n"/>
      <c r="EA24" s="2" t="n"/>
      <c r="EB24" s="2" t="n"/>
      <c r="EC24" s="2" t="n"/>
    </row>
    <row r="25" ht="6.75" customHeight="1" s="118">
      <c r="A25" s="2" t="n"/>
      <c r="B25" s="2" t="n"/>
      <c r="C25" s="2" t="n"/>
      <c r="D25" s="2" t="n"/>
      <c r="E25" s="157" t="inlineStr">
        <is>
          <t>ふ り が な</t>
        </is>
      </c>
      <c r="F25" s="138" t="n"/>
      <c r="G25" s="138" t="n"/>
      <c r="H25" s="138" t="n"/>
      <c r="I25" s="138" t="n"/>
      <c r="J25" s="138" t="n"/>
      <c r="K25" s="139" t="n"/>
      <c r="L25" s="158">
        <f>計算!$J$16</f>
        <v/>
      </c>
      <c r="M25" s="138" t="n"/>
      <c r="N25" s="138" t="n"/>
      <c r="O25" s="138" t="n"/>
      <c r="P25" s="138" t="n"/>
      <c r="Q25" s="138" t="n"/>
      <c r="R25" s="138" t="n"/>
      <c r="S25" s="138" t="n"/>
      <c r="T25" s="138" t="n"/>
      <c r="U25" s="138" t="n"/>
      <c r="V25" s="138" t="n"/>
      <c r="W25" s="138" t="n"/>
      <c r="X25" s="138" t="n"/>
      <c r="Y25" s="138" t="n"/>
      <c r="Z25" s="138" t="n"/>
      <c r="AA25" s="138" t="n"/>
      <c r="AB25" s="138" t="n"/>
      <c r="AC25" s="138" t="n"/>
      <c r="AD25" s="138" t="n"/>
      <c r="AE25" s="138" t="n"/>
      <c r="AF25" s="138" t="n"/>
      <c r="AG25" s="138" t="n"/>
      <c r="AH25" s="138" t="n"/>
      <c r="AI25" s="138" t="n"/>
      <c r="AJ25" s="138" t="n"/>
      <c r="AK25" s="138" t="n"/>
      <c r="AL25" s="138" t="n"/>
      <c r="AM25" s="138" t="n"/>
      <c r="AN25" s="138" t="n"/>
      <c r="AO25" s="138" t="n"/>
      <c r="AP25" s="138" t="n"/>
      <c r="AQ25" s="138" t="n"/>
      <c r="AR25" s="138" t="n"/>
      <c r="AS25" s="138" t="n"/>
      <c r="AT25" s="138" t="n"/>
      <c r="AU25" s="138" t="n"/>
      <c r="AV25" s="138" t="n"/>
      <c r="AW25" s="138" t="n"/>
      <c r="AX25" s="138" t="n"/>
      <c r="AY25" s="138" t="n"/>
      <c r="AZ25" s="138" t="n"/>
      <c r="BA25" s="138" t="n"/>
      <c r="BB25" s="138" t="n"/>
      <c r="BC25" s="138" t="n"/>
      <c r="BD25" s="138" t="n"/>
      <c r="BE25" s="138" t="n"/>
      <c r="BF25" s="138" t="n"/>
      <c r="BG25" s="138" t="n"/>
      <c r="BH25" s="138" t="n"/>
      <c r="BI25" s="139" t="n"/>
      <c r="BJ25" s="2" t="n"/>
      <c r="BK25" s="2" t="n"/>
      <c r="BL25" s="2" t="n"/>
      <c r="BM25" s="2" t="n"/>
      <c r="BN25" s="2" t="n"/>
      <c r="BO25" s="2" t="n"/>
      <c r="BP25" s="141" t="n"/>
      <c r="BV25" s="142" t="n"/>
      <c r="BW25" s="159">
        <f>計算!$W$16</f>
        <v/>
      </c>
      <c r="CG25" s="142" t="n"/>
      <c r="CH25" s="148">
        <f>計算!$X$16</f>
        <v/>
      </c>
      <c r="DU25" s="142" t="n"/>
      <c r="DV25" s="2" t="n"/>
      <c r="DW25" s="2" t="n"/>
      <c r="DX25" s="2" t="n"/>
      <c r="DY25" s="2" t="n"/>
      <c r="DZ25" s="2" t="n"/>
      <c r="EA25" s="2" t="n"/>
      <c r="EB25" s="2" t="n"/>
      <c r="EC25" s="2" t="n"/>
    </row>
    <row r="26" ht="6.75" customHeight="1" s="118">
      <c r="A26" s="2" t="n"/>
      <c r="B26" s="2" t="n"/>
      <c r="C26" s="2" t="n"/>
      <c r="D26" s="2" t="n"/>
      <c r="E26" s="141" t="n"/>
      <c r="K26" s="142" t="n"/>
      <c r="BI26" s="142" t="n"/>
      <c r="BJ26" s="2" t="n"/>
      <c r="BK26" s="2" t="n"/>
      <c r="BL26" s="2" t="n"/>
      <c r="BM26" s="2" t="n"/>
      <c r="BN26" s="2" t="n"/>
      <c r="BO26" s="2" t="n"/>
      <c r="BP26" s="141" t="n"/>
      <c r="BV26" s="142" t="n"/>
      <c r="BW26" s="141" t="n"/>
      <c r="CG26" s="142" t="n"/>
      <c r="DU26" s="142" t="n"/>
      <c r="DV26" s="2" t="n"/>
      <c r="DW26" s="2" t="n"/>
      <c r="DX26" s="2" t="n"/>
      <c r="DY26" s="2" t="n"/>
      <c r="DZ26" s="2" t="n"/>
      <c r="EA26" s="2" t="n"/>
      <c r="EB26" s="2" t="n"/>
      <c r="EC26" s="2" t="n"/>
    </row>
    <row r="27" ht="6.75" customHeight="1" s="118">
      <c r="A27" s="2" t="n"/>
      <c r="B27" s="2" t="n"/>
      <c r="C27" s="2" t="n"/>
      <c r="D27" s="2" t="n"/>
      <c r="E27" s="160" t="n"/>
      <c r="F27" s="161" t="n"/>
      <c r="G27" s="161" t="n"/>
      <c r="H27" s="161" t="n"/>
      <c r="I27" s="161" t="n"/>
      <c r="J27" s="161" t="n"/>
      <c r="K27" s="162" t="n"/>
      <c r="L27" s="161" t="n"/>
      <c r="M27" s="161" t="n"/>
      <c r="N27" s="161" t="n"/>
      <c r="O27" s="161" t="n"/>
      <c r="P27" s="161" t="n"/>
      <c r="Q27" s="161" t="n"/>
      <c r="R27" s="161" t="n"/>
      <c r="S27" s="161" t="n"/>
      <c r="T27" s="161" t="n"/>
      <c r="U27" s="161" t="n"/>
      <c r="V27" s="161" t="n"/>
      <c r="W27" s="161" t="n"/>
      <c r="X27" s="161" t="n"/>
      <c r="Y27" s="161" t="n"/>
      <c r="Z27" s="161" t="n"/>
      <c r="AA27" s="161" t="n"/>
      <c r="AB27" s="161" t="n"/>
      <c r="AC27" s="161" t="n"/>
      <c r="AD27" s="161" t="n"/>
      <c r="AE27" s="161" t="n"/>
      <c r="AF27" s="161" t="n"/>
      <c r="AG27" s="161" t="n"/>
      <c r="AH27" s="161" t="n"/>
      <c r="AI27" s="161" t="n"/>
      <c r="AJ27" s="161" t="n"/>
      <c r="AK27" s="161" t="n"/>
      <c r="AL27" s="161" t="n"/>
      <c r="AM27" s="161" t="n"/>
      <c r="AN27" s="161" t="n"/>
      <c r="AO27" s="161" t="n"/>
      <c r="AP27" s="161" t="n"/>
      <c r="AQ27" s="161" t="n"/>
      <c r="AR27" s="161" t="n"/>
      <c r="AS27" s="161" t="n"/>
      <c r="AT27" s="161" t="n"/>
      <c r="AU27" s="161" t="n"/>
      <c r="AV27" s="161" t="n"/>
      <c r="AW27" s="161" t="n"/>
      <c r="AX27" s="161" t="n"/>
      <c r="AY27" s="161" t="n"/>
      <c r="AZ27" s="161" t="n"/>
      <c r="BA27" s="161" t="n"/>
      <c r="BB27" s="161" t="n"/>
      <c r="BC27" s="161" t="n"/>
      <c r="BD27" s="161" t="n"/>
      <c r="BE27" s="161" t="n"/>
      <c r="BF27" s="161" t="n"/>
      <c r="BG27" s="161" t="n"/>
      <c r="BH27" s="161" t="n"/>
      <c r="BI27" s="162" t="n"/>
      <c r="BJ27" s="2" t="n"/>
      <c r="BK27" s="2" t="n"/>
      <c r="BL27" s="2" t="n"/>
      <c r="BM27" s="2" t="n"/>
      <c r="BN27" s="2" t="n"/>
      <c r="BO27" s="2" t="n"/>
      <c r="BP27" s="141" t="n"/>
      <c r="BV27" s="142" t="n"/>
      <c r="BW27" s="141" t="n"/>
      <c r="CG27" s="142" t="n"/>
      <c r="DU27" s="142" t="n"/>
      <c r="DV27" s="2" t="n"/>
      <c r="DW27" s="2" t="n"/>
      <c r="DX27" s="2" t="n"/>
      <c r="DY27" s="2" t="n"/>
      <c r="DZ27" s="2" t="n"/>
      <c r="EA27" s="2" t="n"/>
      <c r="EB27" s="2" t="n"/>
      <c r="EC27" s="2" t="n"/>
    </row>
    <row r="28" ht="6.75" customHeight="1" s="118">
      <c r="A28" s="2" t="n"/>
      <c r="B28" s="2" t="n"/>
      <c r="C28" s="2" t="n"/>
      <c r="D28" s="2" t="n"/>
      <c r="E28" s="163" t="inlineStr">
        <is>
          <t>現住所</t>
        </is>
      </c>
      <c r="F28" s="164" t="n"/>
      <c r="G28" s="164" t="n"/>
      <c r="H28" s="164" t="n"/>
      <c r="I28" s="164" t="n"/>
      <c r="J28" s="164" t="n"/>
      <c r="K28" s="165" t="n"/>
      <c r="L28" s="107" t="inlineStr">
        <is>
          <t>〒</t>
        </is>
      </c>
      <c r="M28" s="164" t="n"/>
      <c r="N28" s="164" t="n"/>
      <c r="O28" s="164" t="n"/>
      <c r="P28" s="166">
        <f>計算!$H$16</f>
        <v/>
      </c>
      <c r="Q28" s="164" t="n"/>
      <c r="R28" s="164" t="n"/>
      <c r="S28" s="164" t="n"/>
      <c r="T28" s="164" t="n"/>
      <c r="U28" s="164" t="n"/>
      <c r="V28" s="164" t="n"/>
      <c r="W28" s="164" t="n"/>
      <c r="X28" s="164" t="n"/>
      <c r="Y28" s="164" t="n"/>
      <c r="Z28" s="164" t="n"/>
      <c r="AA28" s="164" t="n"/>
      <c r="AB28" s="164" t="n"/>
      <c r="AC28" s="164" t="n"/>
      <c r="AD28" s="164" t="n"/>
      <c r="AE28" s="164" t="n"/>
      <c r="AF28" s="164" t="n"/>
      <c r="AG28" s="164" t="n"/>
      <c r="AH28" s="164" t="n"/>
      <c r="AI28" s="164" t="n"/>
      <c r="AJ28" s="164"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41" t="n"/>
      <c r="BV28" s="142" t="n"/>
      <c r="BW28" s="141" t="n"/>
      <c r="CG28" s="142" t="n"/>
      <c r="DU28" s="142" t="n"/>
      <c r="DV28" s="2" t="n"/>
      <c r="DW28" s="2" t="n"/>
      <c r="DX28" s="2" t="n"/>
      <c r="DY28" s="2" t="n"/>
      <c r="DZ28" s="2" t="n"/>
      <c r="EA28" s="2" t="n"/>
      <c r="EB28" s="2" t="n"/>
      <c r="EC28" s="2" t="n"/>
    </row>
    <row r="29" ht="4.5" customHeight="1" s="118">
      <c r="A29" s="2" t="n"/>
      <c r="B29" s="2" t="n"/>
      <c r="C29" s="2" t="n"/>
      <c r="D29" s="2" t="n"/>
      <c r="E29" s="141" t="n"/>
      <c r="K29" s="142" t="n"/>
      <c r="L29" s="141"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4" t="n"/>
      <c r="BQ29" s="145" t="n"/>
      <c r="BR29" s="145" t="n"/>
      <c r="BS29" s="145" t="n"/>
      <c r="BT29" s="145" t="n"/>
      <c r="BU29" s="145" t="n"/>
      <c r="BV29" s="146" t="n"/>
      <c r="BW29" s="144" t="n"/>
      <c r="BX29" s="145" t="n"/>
      <c r="BY29" s="145" t="n"/>
      <c r="BZ29" s="145" t="n"/>
      <c r="CA29" s="145" t="n"/>
      <c r="CB29" s="145" t="n"/>
      <c r="CC29" s="145" t="n"/>
      <c r="CD29" s="145" t="n"/>
      <c r="CE29" s="145" t="n"/>
      <c r="CF29" s="145" t="n"/>
      <c r="CG29" s="146" t="n"/>
      <c r="DU29" s="142" t="n"/>
      <c r="DV29" s="2" t="n"/>
      <c r="DW29" s="2" t="n"/>
      <c r="DX29" s="2" t="n"/>
      <c r="DY29" s="2" t="n"/>
      <c r="DZ29" s="2" t="n"/>
      <c r="EA29" s="2" t="n"/>
      <c r="EB29" s="2" t="n"/>
      <c r="EC29" s="2" t="n"/>
    </row>
    <row r="30" ht="6.75" customHeight="1" s="118">
      <c r="A30" s="2" t="n"/>
      <c r="B30" s="2" t="n"/>
      <c r="C30" s="2" t="n"/>
      <c r="D30" s="2" t="n"/>
      <c r="E30" s="141" t="n"/>
      <c r="K30" s="142" t="n"/>
      <c r="L30" s="141"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7" t="inlineStr">
        <is>
          <t>校内外の諸活動</t>
        </is>
      </c>
      <c r="BQ30" s="138" t="n"/>
      <c r="BR30" s="138" t="n"/>
      <c r="BS30" s="138" t="n"/>
      <c r="BT30" s="138" t="n"/>
      <c r="BU30" s="138" t="n"/>
      <c r="BV30" s="139" t="n"/>
      <c r="BW30" s="168">
        <f>計算!$Y$16</f>
        <v/>
      </c>
      <c r="BX30" s="138" t="n"/>
      <c r="BY30" s="138" t="n"/>
      <c r="BZ30" s="138" t="n"/>
      <c r="CA30" s="138" t="n"/>
      <c r="CB30" s="138" t="n"/>
      <c r="CC30" s="138" t="n"/>
      <c r="CD30" s="138" t="n"/>
      <c r="CE30" s="138" t="n"/>
      <c r="CF30" s="138" t="n"/>
      <c r="CG30" s="138" t="n"/>
      <c r="CH30" s="138" t="n"/>
      <c r="CI30" s="138" t="n"/>
      <c r="CJ30" s="138" t="n"/>
      <c r="CK30" s="138" t="n"/>
      <c r="CL30" s="138" t="n"/>
      <c r="CM30" s="138" t="n"/>
      <c r="CN30" s="138" t="n"/>
      <c r="CO30" s="138" t="n"/>
      <c r="CP30" s="138" t="n"/>
      <c r="CQ30" s="138" t="n"/>
      <c r="CR30" s="138" t="n"/>
      <c r="CS30" s="138" t="n"/>
      <c r="CT30" s="138" t="n"/>
      <c r="CU30" s="138" t="n"/>
      <c r="CV30" s="138" t="n"/>
      <c r="CW30" s="138" t="n"/>
      <c r="CX30" s="138" t="n"/>
      <c r="CY30" s="138" t="n"/>
      <c r="CZ30" s="138" t="n"/>
      <c r="DA30" s="138" t="n"/>
      <c r="DB30" s="138" t="n"/>
      <c r="DC30" s="138" t="n"/>
      <c r="DD30" s="138" t="n"/>
      <c r="DE30" s="138" t="n"/>
      <c r="DF30" s="138" t="n"/>
      <c r="DG30" s="138" t="n"/>
      <c r="DH30" s="138" t="n"/>
      <c r="DI30" s="138" t="n"/>
      <c r="DJ30" s="138" t="n"/>
      <c r="DK30" s="138" t="n"/>
      <c r="DL30" s="138" t="n"/>
      <c r="DM30" s="138" t="n"/>
      <c r="DN30" s="138" t="n"/>
      <c r="DO30" s="138" t="n"/>
      <c r="DP30" s="138" t="n"/>
      <c r="DQ30" s="138" t="n"/>
      <c r="DR30" s="138" t="n"/>
      <c r="DS30" s="138" t="n"/>
      <c r="DT30" s="138" t="n"/>
      <c r="DU30" s="139" t="n"/>
      <c r="DV30" s="7" t="n"/>
      <c r="DW30" s="2" t="n"/>
      <c r="DX30" s="2" t="n"/>
      <c r="DY30" s="2" t="n"/>
      <c r="DZ30" s="2" t="n"/>
      <c r="EA30" s="2" t="n"/>
      <c r="EB30" s="2" t="n"/>
      <c r="EC30" s="2" t="n"/>
    </row>
    <row r="31" ht="6.75" customHeight="1" s="118">
      <c r="A31" s="2" t="n"/>
      <c r="B31" s="2" t="n"/>
      <c r="C31" s="2" t="n"/>
      <c r="D31" s="2" t="n"/>
      <c r="E31" s="141" t="n"/>
      <c r="K31" s="142" t="n"/>
      <c r="L31" s="169">
        <f>計算!$I$16</f>
        <v/>
      </c>
      <c r="BI31" s="142" t="n"/>
      <c r="BJ31" s="2" t="n"/>
      <c r="BK31" s="2" t="n"/>
      <c r="BL31" s="2" t="n"/>
      <c r="BM31" s="2" t="n"/>
      <c r="BN31" s="2" t="n"/>
      <c r="BO31" s="2" t="n"/>
      <c r="BP31" s="141" t="n"/>
      <c r="BV31" s="142" t="n"/>
      <c r="DU31" s="142" t="n"/>
      <c r="DV31" s="7" t="n"/>
      <c r="DW31" s="2" t="n"/>
      <c r="DX31" s="2" t="n"/>
      <c r="DY31" s="2" t="n"/>
      <c r="DZ31" s="2" t="n"/>
      <c r="EA31" s="2" t="n"/>
      <c r="EB31" s="2" t="n"/>
      <c r="EC31" s="2" t="n"/>
    </row>
    <row r="32" ht="6.75" customHeight="1" s="118">
      <c r="A32" s="2" t="n"/>
      <c r="B32" s="2" t="n"/>
      <c r="C32" s="2" t="n"/>
      <c r="D32" s="2" t="n"/>
      <c r="E32" s="141" t="n"/>
      <c r="K32" s="142" t="n"/>
      <c r="L32" s="141" t="n"/>
      <c r="BI32" s="142" t="n"/>
      <c r="BJ32" s="2" t="n"/>
      <c r="BK32" s="2" t="n"/>
      <c r="BL32" s="2" t="n"/>
      <c r="BM32" s="2" t="n"/>
      <c r="BN32" s="2" t="n"/>
      <c r="BO32" s="2" t="n"/>
      <c r="BP32" s="141" t="n"/>
      <c r="BV32" s="142" t="n"/>
      <c r="DU32" s="142" t="n"/>
      <c r="DV32" s="7" t="n"/>
      <c r="DW32" s="2" t="n"/>
      <c r="DX32" s="2" t="n"/>
      <c r="DY32" s="2" t="n"/>
      <c r="DZ32" s="2" t="n"/>
      <c r="EA32" s="2" t="n"/>
      <c r="EB32" s="2" t="n"/>
      <c r="EC32" s="2" t="n"/>
    </row>
    <row r="33" ht="6.75" customHeight="1" s="118">
      <c r="A33" s="2" t="n"/>
      <c r="B33" s="2" t="n"/>
      <c r="C33" s="2" t="n"/>
      <c r="D33" s="2" t="n"/>
      <c r="E33" s="144" t="n"/>
      <c r="F33" s="145" t="n"/>
      <c r="G33" s="145" t="n"/>
      <c r="H33" s="145" t="n"/>
      <c r="I33" s="145" t="n"/>
      <c r="J33" s="145" t="n"/>
      <c r="K33" s="146" t="n"/>
      <c r="L33" s="144" t="n"/>
      <c r="M33" s="145" t="n"/>
      <c r="N33" s="145" t="n"/>
      <c r="O33" s="145" t="n"/>
      <c r="P33" s="145" t="n"/>
      <c r="Q33" s="145" t="n"/>
      <c r="R33" s="145" t="n"/>
      <c r="S33" s="145" t="n"/>
      <c r="T33" s="145" t="n"/>
      <c r="U33" s="145" t="n"/>
      <c r="V33" s="145" t="n"/>
      <c r="W33" s="145" t="n"/>
      <c r="X33" s="145" t="n"/>
      <c r="Y33" s="145" t="n"/>
      <c r="Z33" s="145" t="n"/>
      <c r="AA33" s="145" t="n"/>
      <c r="AB33" s="145" t="n"/>
      <c r="AC33" s="145" t="n"/>
      <c r="AD33" s="145" t="n"/>
      <c r="AE33" s="145" t="n"/>
      <c r="AF33" s="145" t="n"/>
      <c r="AG33" s="145" t="n"/>
      <c r="AH33" s="145" t="n"/>
      <c r="AI33" s="145" t="n"/>
      <c r="AJ33" s="145" t="n"/>
      <c r="AK33" s="145" t="n"/>
      <c r="AL33" s="145" t="n"/>
      <c r="AM33" s="145" t="n"/>
      <c r="AN33" s="145" t="n"/>
      <c r="AO33" s="145" t="n"/>
      <c r="AP33" s="145" t="n"/>
      <c r="AQ33" s="145" t="n"/>
      <c r="AR33" s="145" t="n"/>
      <c r="AS33" s="145" t="n"/>
      <c r="AT33" s="145" t="n"/>
      <c r="AU33" s="145" t="n"/>
      <c r="AV33" s="145" t="n"/>
      <c r="AW33" s="145" t="n"/>
      <c r="AX33" s="145" t="n"/>
      <c r="AY33" s="145" t="n"/>
      <c r="AZ33" s="145" t="n"/>
      <c r="BA33" s="145" t="n"/>
      <c r="BB33" s="145" t="n"/>
      <c r="BC33" s="145" t="n"/>
      <c r="BD33" s="145" t="n"/>
      <c r="BE33" s="145" t="n"/>
      <c r="BF33" s="145" t="n"/>
      <c r="BG33" s="145" t="n"/>
      <c r="BH33" s="145" t="n"/>
      <c r="BI33" s="146" t="n"/>
      <c r="BJ33" s="2" t="n"/>
      <c r="BK33" s="2" t="n"/>
      <c r="BL33" s="2" t="n"/>
      <c r="BM33" s="2" t="n"/>
      <c r="BN33" s="2" t="n"/>
      <c r="BO33" s="2" t="n"/>
      <c r="BP33" s="141" t="n"/>
      <c r="BV33" s="142" t="n"/>
      <c r="DU33" s="142" t="n"/>
      <c r="DV33" s="7" t="n"/>
      <c r="DW33" s="2" t="n"/>
      <c r="DX33" s="2" t="n"/>
      <c r="DY33" s="2" t="n"/>
      <c r="DZ33" s="2" t="n"/>
      <c r="EA33" s="2" t="n"/>
      <c r="EB33" s="2" t="n"/>
      <c r="EC33" s="2" t="n"/>
    </row>
    <row r="34" ht="6.75" customHeight="1" s="118">
      <c r="A34" s="2" t="n"/>
      <c r="B34" s="2" t="n"/>
      <c r="C34" s="2" t="n"/>
      <c r="D34" s="2" t="n"/>
      <c r="E34" s="157" t="inlineStr">
        <is>
          <t>ふ り が な</t>
        </is>
      </c>
      <c r="F34" s="138" t="n"/>
      <c r="G34" s="138" t="n"/>
      <c r="H34" s="138" t="n"/>
      <c r="I34" s="138" t="n"/>
      <c r="J34" s="138" t="n"/>
      <c r="K34" s="139" t="n"/>
      <c r="L34" s="158">
        <f>計算!$M$16</f>
        <v/>
      </c>
      <c r="M34" s="138" t="n"/>
      <c r="N34" s="138" t="n"/>
      <c r="O34" s="138" t="n"/>
      <c r="P34" s="138" t="n"/>
      <c r="Q34" s="138" t="n"/>
      <c r="R34" s="138" t="n"/>
      <c r="S34" s="138" t="n"/>
      <c r="T34" s="138" t="n"/>
      <c r="U34" s="138" t="n"/>
      <c r="V34" s="138" t="n"/>
      <c r="W34" s="138" t="n"/>
      <c r="X34" s="138" t="n"/>
      <c r="Y34" s="138" t="n"/>
      <c r="Z34" s="138" t="n"/>
      <c r="AA34" s="138" t="n"/>
      <c r="AB34" s="138" t="n"/>
      <c r="AC34" s="138" t="n"/>
      <c r="AD34" s="138" t="n"/>
      <c r="AE34" s="138" t="n"/>
      <c r="AF34" s="138" t="n"/>
      <c r="AG34" s="138" t="n"/>
      <c r="AH34" s="138" t="n"/>
      <c r="AI34" s="138" t="n"/>
      <c r="AJ34" s="138" t="n"/>
      <c r="AK34" s="138" t="n"/>
      <c r="AL34" s="138" t="n"/>
      <c r="AM34" s="138" t="n"/>
      <c r="AN34" s="138" t="n"/>
      <c r="AO34" s="138" t="n"/>
      <c r="AP34" s="138" t="n"/>
      <c r="AQ34" s="138" t="n"/>
      <c r="AR34" s="138" t="n"/>
      <c r="AS34" s="138" t="n"/>
      <c r="AT34" s="138" t="n"/>
      <c r="AU34" s="138" t="n"/>
      <c r="AV34" s="138" t="n"/>
      <c r="AW34" s="138" t="n"/>
      <c r="AX34" s="138" t="n"/>
      <c r="AY34" s="138" t="n"/>
      <c r="AZ34" s="138" t="n"/>
      <c r="BA34" s="138" t="n"/>
      <c r="BB34" s="138" t="n"/>
      <c r="BC34" s="138" t="n"/>
      <c r="BD34" s="138" t="n"/>
      <c r="BE34" s="138" t="n"/>
      <c r="BF34" s="138" t="n"/>
      <c r="BG34" s="138" t="n"/>
      <c r="BH34" s="138" t="n"/>
      <c r="BI34" s="139" t="n"/>
      <c r="BJ34" s="2" t="n"/>
      <c r="BK34" s="2" t="n"/>
      <c r="BL34" s="2" t="n"/>
      <c r="BM34" s="2" t="n"/>
      <c r="BN34" s="2" t="n"/>
      <c r="BO34" s="2" t="n"/>
      <c r="BP34" s="141" t="n"/>
      <c r="BV34" s="142" t="n"/>
      <c r="DU34" s="142" t="n"/>
      <c r="DV34" s="7" t="n"/>
      <c r="DW34" s="2" t="n"/>
      <c r="DX34" s="2" t="n"/>
      <c r="DY34" s="2" t="n"/>
      <c r="DZ34" s="2" t="n"/>
      <c r="EA34" s="2" t="n"/>
      <c r="EB34" s="2" t="n"/>
      <c r="EC34" s="2" t="n"/>
    </row>
    <row r="35" ht="6.75" customHeight="1" s="118">
      <c r="A35" s="2" t="n"/>
      <c r="B35" s="2" t="n"/>
      <c r="C35" s="2" t="n"/>
      <c r="D35" s="2" t="n"/>
      <c r="E35" s="141" t="n"/>
      <c r="K35" s="142" t="n"/>
      <c r="BI35" s="142" t="n"/>
      <c r="BJ35" s="2" t="n"/>
      <c r="BK35" s="2" t="n"/>
      <c r="BL35" s="2" t="n"/>
      <c r="BM35" s="2" t="n"/>
      <c r="BN35" s="2" t="n"/>
      <c r="BO35" s="2" t="n"/>
      <c r="BP35" s="141" t="n"/>
      <c r="BV35" s="142" t="n"/>
      <c r="DU35" s="142" t="n"/>
      <c r="DV35" s="7" t="n"/>
      <c r="DW35" s="2" t="n"/>
      <c r="DX35" s="2" t="n"/>
      <c r="DY35" s="2" t="n"/>
      <c r="DZ35" s="2" t="n"/>
      <c r="EA35" s="2" t="n"/>
      <c r="EB35" s="2" t="n"/>
      <c r="EC35" s="2" t="n"/>
    </row>
    <row r="36" ht="6.75" customHeight="1" s="118">
      <c r="A36" s="2" t="n"/>
      <c r="B36" s="2" t="n"/>
      <c r="C36" s="2" t="n"/>
      <c r="D36" s="2" t="n"/>
      <c r="E36" s="160" t="n"/>
      <c r="F36" s="161" t="n"/>
      <c r="G36" s="161" t="n"/>
      <c r="H36" s="161" t="n"/>
      <c r="I36" s="161" t="n"/>
      <c r="J36" s="161" t="n"/>
      <c r="K36" s="162" t="n"/>
      <c r="L36" s="161" t="n"/>
      <c r="M36" s="161" t="n"/>
      <c r="N36" s="161" t="n"/>
      <c r="O36" s="161" t="n"/>
      <c r="P36" s="161" t="n"/>
      <c r="Q36" s="161" t="n"/>
      <c r="R36" s="161" t="n"/>
      <c r="S36" s="161" t="n"/>
      <c r="T36" s="161" t="n"/>
      <c r="U36" s="161" t="n"/>
      <c r="V36" s="161" t="n"/>
      <c r="W36" s="161" t="n"/>
      <c r="X36" s="161" t="n"/>
      <c r="Y36" s="161" t="n"/>
      <c r="Z36" s="161" t="n"/>
      <c r="AA36" s="161" t="n"/>
      <c r="AB36" s="161" t="n"/>
      <c r="AC36" s="161" t="n"/>
      <c r="AD36" s="161" t="n"/>
      <c r="AE36" s="161" t="n"/>
      <c r="AF36" s="161" t="n"/>
      <c r="AG36" s="161" t="n"/>
      <c r="AH36" s="161" t="n"/>
      <c r="AI36" s="161" t="n"/>
      <c r="AJ36" s="161" t="n"/>
      <c r="AK36" s="161" t="n"/>
      <c r="AL36" s="161" t="n"/>
      <c r="AM36" s="161" t="n"/>
      <c r="AN36" s="161" t="n"/>
      <c r="AO36" s="161" t="n"/>
      <c r="AP36" s="161" t="n"/>
      <c r="AQ36" s="161" t="n"/>
      <c r="AR36" s="161" t="n"/>
      <c r="AS36" s="161" t="n"/>
      <c r="AT36" s="161" t="n"/>
      <c r="AU36" s="161" t="n"/>
      <c r="AV36" s="161" t="n"/>
      <c r="AW36" s="161" t="n"/>
      <c r="AX36" s="161" t="n"/>
      <c r="AY36" s="161" t="n"/>
      <c r="AZ36" s="161" t="n"/>
      <c r="BA36" s="161" t="n"/>
      <c r="BB36" s="161" t="n"/>
      <c r="BC36" s="161" t="n"/>
      <c r="BD36" s="161" t="n"/>
      <c r="BE36" s="161" t="n"/>
      <c r="BF36" s="161" t="n"/>
      <c r="BG36" s="161" t="n"/>
      <c r="BH36" s="161" t="n"/>
      <c r="BI36" s="162" t="n"/>
      <c r="BJ36" s="2" t="n"/>
      <c r="BK36" s="2" t="n"/>
      <c r="BL36" s="2" t="n"/>
      <c r="BM36" s="2" t="n"/>
      <c r="BN36" s="2" t="n"/>
      <c r="BO36" s="2" t="n"/>
      <c r="BP36" s="141" t="n"/>
      <c r="BV36" s="142" t="n"/>
      <c r="DU36" s="142" t="n"/>
      <c r="DV36" s="7" t="n"/>
      <c r="DW36" s="2" t="n"/>
      <c r="DX36" s="2" t="n"/>
      <c r="DY36" s="2" t="n"/>
      <c r="DZ36" s="2" t="n"/>
      <c r="EA36" s="2" t="n"/>
      <c r="EB36" s="2" t="n"/>
      <c r="EC36" s="2" t="n"/>
    </row>
    <row r="37" ht="6.75" customHeight="1" s="118">
      <c r="A37" s="2" t="n"/>
      <c r="B37" s="2" t="n"/>
      <c r="C37" s="2" t="n"/>
      <c r="D37" s="2" t="n"/>
      <c r="E37" s="163" t="inlineStr">
        <is>
          <t>連絡先</t>
        </is>
      </c>
      <c r="F37" s="164" t="n"/>
      <c r="G37" s="164" t="n"/>
      <c r="H37" s="164" t="n"/>
      <c r="I37" s="164" t="n"/>
      <c r="J37" s="164" t="n"/>
      <c r="K37" s="165" t="n"/>
      <c r="L37" s="107" t="inlineStr">
        <is>
          <t>〒</t>
        </is>
      </c>
      <c r="M37" s="164" t="n"/>
      <c r="N37" s="164" t="n"/>
      <c r="O37" s="164" t="n"/>
      <c r="P37" s="170">
        <f>計算!$K$16</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41" t="n"/>
      <c r="BV37" s="142" t="n"/>
      <c r="DU37" s="142" t="n"/>
      <c r="DV37" s="7" t="n"/>
      <c r="DW37" s="2" t="n"/>
      <c r="DX37" s="2" t="n"/>
      <c r="DY37" s="2" t="n"/>
      <c r="DZ37" s="2" t="n"/>
      <c r="EA37" s="2" t="n"/>
      <c r="EB37" s="2" t="n"/>
      <c r="EC37" s="2" t="n"/>
    </row>
    <row r="38" ht="6.75" customHeight="1" s="118">
      <c r="A38" s="2" t="n"/>
      <c r="B38" s="2" t="n"/>
      <c r="C38" s="2" t="n"/>
      <c r="D38" s="2" t="n"/>
      <c r="E38" s="141" t="n"/>
      <c r="K38" s="142" t="n"/>
      <c r="L38" s="141"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41" t="n"/>
      <c r="BV38" s="142" t="n"/>
      <c r="DU38" s="142" t="n"/>
      <c r="DV38" s="7" t="n"/>
      <c r="DW38" s="2" t="n"/>
      <c r="DX38" s="2" t="n"/>
      <c r="DY38" s="2" t="n"/>
      <c r="DZ38" s="2" t="n"/>
      <c r="EA38" s="2" t="n"/>
      <c r="EB38" s="2" t="n"/>
      <c r="EC38" s="2" t="n"/>
    </row>
    <row r="39" ht="6.75" customHeight="1" s="118">
      <c r="A39" s="2" t="n"/>
      <c r="B39" s="2" t="n"/>
      <c r="C39" s="2" t="n"/>
      <c r="D39" s="2" t="n"/>
      <c r="E39" s="141" t="n"/>
      <c r="K39" s="142" t="n"/>
      <c r="L39" s="141"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41" t="n"/>
      <c r="BV39" s="142" t="n"/>
      <c r="DU39" s="142" t="n"/>
      <c r="DV39" s="7" t="n"/>
      <c r="DW39" s="2" t="n"/>
      <c r="DX39" s="2" t="n"/>
      <c r="DY39" s="2" t="n"/>
      <c r="DZ39" s="2" t="n"/>
      <c r="EA39" s="2" t="n"/>
      <c r="EB39" s="2" t="n"/>
      <c r="EC39" s="2" t="n"/>
    </row>
    <row r="40" ht="6.75" customHeight="1" s="118">
      <c r="A40" s="2" t="n"/>
      <c r="B40" s="2" t="n"/>
      <c r="C40" s="2" t="n"/>
      <c r="D40" s="2" t="n"/>
      <c r="E40" s="141" t="n"/>
      <c r="K40" s="142" t="n"/>
      <c r="L40" s="171">
        <f>計算!$L$16</f>
        <v/>
      </c>
      <c r="BI40" s="142" t="n"/>
      <c r="BJ40" s="2" t="n"/>
      <c r="BK40" s="2" t="n"/>
      <c r="BL40" s="2" t="n"/>
      <c r="BM40" s="2" t="n"/>
      <c r="BN40" s="2" t="n"/>
      <c r="BO40" s="2" t="n"/>
      <c r="BP40" s="141" t="n"/>
      <c r="BV40" s="142" t="n"/>
      <c r="DU40" s="142" t="n"/>
      <c r="DV40" s="7" t="n"/>
      <c r="DW40" s="2" t="n"/>
      <c r="DX40" s="2" t="n"/>
      <c r="DY40" s="2" t="n"/>
      <c r="DZ40" s="2" t="n"/>
      <c r="EA40" s="2" t="n"/>
      <c r="EB40" s="2" t="n"/>
      <c r="EC40" s="2" t="n"/>
    </row>
    <row r="41" ht="6.75" customHeight="1" s="118">
      <c r="A41" s="2" t="n"/>
      <c r="B41" s="2" t="n"/>
      <c r="C41" s="2" t="n"/>
      <c r="D41" s="2" t="n"/>
      <c r="E41" s="144" t="n"/>
      <c r="F41" s="145" t="n"/>
      <c r="G41" s="145" t="n"/>
      <c r="H41" s="145" t="n"/>
      <c r="I41" s="145" t="n"/>
      <c r="J41" s="145" t="n"/>
      <c r="K41" s="146" t="n"/>
      <c r="L41" s="145" t="n"/>
      <c r="M41" s="145" t="n"/>
      <c r="N41" s="145" t="n"/>
      <c r="O41" s="145" t="n"/>
      <c r="P41" s="145" t="n"/>
      <c r="Q41" s="145" t="n"/>
      <c r="R41" s="145" t="n"/>
      <c r="S41" s="145" t="n"/>
      <c r="T41" s="145" t="n"/>
      <c r="U41" s="145" t="n"/>
      <c r="V41" s="145" t="n"/>
      <c r="W41" s="145" t="n"/>
      <c r="X41" s="145" t="n"/>
      <c r="Y41" s="145" t="n"/>
      <c r="Z41" s="145" t="n"/>
      <c r="AA41" s="145" t="n"/>
      <c r="AB41" s="145" t="n"/>
      <c r="AC41" s="145" t="n"/>
      <c r="AD41" s="145" t="n"/>
      <c r="AE41" s="145" t="n"/>
      <c r="AF41" s="145" t="n"/>
      <c r="AG41" s="145" t="n"/>
      <c r="AH41" s="145" t="n"/>
      <c r="AI41" s="145" t="n"/>
      <c r="AJ41" s="145" t="n"/>
      <c r="AK41" s="145" t="n"/>
      <c r="AL41" s="145" t="n"/>
      <c r="AM41" s="145" t="n"/>
      <c r="AN41" s="145" t="n"/>
      <c r="AO41" s="145" t="n"/>
      <c r="AP41" s="145" t="n"/>
      <c r="AQ41" s="145" t="n"/>
      <c r="AR41" s="145" t="n"/>
      <c r="AS41" s="145" t="n"/>
      <c r="AT41" s="145" t="n"/>
      <c r="AU41" s="145" t="n"/>
      <c r="AV41" s="145" t="n"/>
      <c r="AW41" s="145" t="n"/>
      <c r="AX41" s="145" t="n"/>
      <c r="AY41" s="145" t="n"/>
      <c r="AZ41" s="145" t="n"/>
      <c r="BA41" s="145" t="n"/>
      <c r="BB41" s="145" t="n"/>
      <c r="BC41" s="145" t="n"/>
      <c r="BD41" s="145" t="n"/>
      <c r="BE41" s="145" t="n"/>
      <c r="BF41" s="145" t="n"/>
      <c r="BG41" s="145" t="n"/>
      <c r="BH41" s="145" t="n"/>
      <c r="BI41" s="146" t="n"/>
      <c r="BJ41" s="2" t="n"/>
      <c r="BK41" s="2" t="n"/>
      <c r="BL41" s="2" t="n"/>
      <c r="BM41" s="2" t="n"/>
      <c r="BN41" s="2" t="n"/>
      <c r="BO41" s="2" t="n"/>
      <c r="BP41" s="141" t="n"/>
      <c r="BV41" s="142" t="n"/>
      <c r="DU41" s="142"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41" t="n"/>
      <c r="BV42" s="142" t="n"/>
      <c r="DU42" s="142"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41" t="n"/>
      <c r="BV43" s="142" t="n"/>
      <c r="DU43" s="142"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41" t="n"/>
      <c r="BV44" s="142" t="n"/>
      <c r="DU44" s="142"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41" t="n"/>
      <c r="BV45" s="142" t="n"/>
      <c r="DU45" s="142"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41" t="n"/>
      <c r="BV46" s="142" t="n"/>
      <c r="DU46" s="142"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2" t="n"/>
      <c r="BQ47" s="138" t="n"/>
      <c r="BR47" s="173" t="n"/>
      <c r="BS47" s="138" t="n"/>
      <c r="BT47" s="138" t="n"/>
      <c r="BU47" s="28" t="n"/>
      <c r="BV47" s="29" t="n"/>
      <c r="BW47" s="174">
        <f>計算!$Z$16</f>
        <v/>
      </c>
      <c r="BX47" s="138" t="n"/>
      <c r="BY47" s="138" t="n"/>
      <c r="BZ47" s="138" t="n"/>
      <c r="CA47" s="138" t="n"/>
      <c r="CB47" s="138" t="n"/>
      <c r="CC47" s="138" t="n"/>
      <c r="CD47" s="138" t="n"/>
      <c r="CE47" s="138" t="n"/>
      <c r="CF47" s="138" t="n"/>
      <c r="CG47" s="138" t="n"/>
      <c r="CH47" s="138" t="n"/>
      <c r="CI47" s="138" t="n"/>
      <c r="CJ47" s="138" t="n"/>
      <c r="CK47" s="138" t="n"/>
      <c r="CL47" s="138" t="n"/>
      <c r="CM47" s="138" t="n"/>
      <c r="CN47" s="138" t="n"/>
      <c r="CO47" s="138" t="n"/>
      <c r="CP47" s="138" t="n"/>
      <c r="CQ47" s="138" t="n"/>
      <c r="CR47" s="138" t="n"/>
      <c r="CS47" s="138" t="n"/>
      <c r="CT47" s="138" t="n"/>
      <c r="CU47" s="138" t="n"/>
      <c r="CV47" s="138" t="n"/>
      <c r="CW47" s="138" t="n"/>
      <c r="CX47" s="138" t="n"/>
      <c r="CY47" s="138" t="n"/>
      <c r="CZ47" s="138" t="n"/>
      <c r="DA47" s="138" t="n"/>
      <c r="DB47" s="138" t="n"/>
      <c r="DC47" s="138" t="n"/>
      <c r="DD47" s="138" t="n"/>
      <c r="DE47" s="138" t="n"/>
      <c r="DF47" s="138" t="n"/>
      <c r="DG47" s="138" t="n"/>
      <c r="DH47" s="138" t="n"/>
      <c r="DI47" s="138" t="n"/>
      <c r="DJ47" s="138" t="n"/>
      <c r="DK47" s="138" t="n"/>
      <c r="DL47" s="138" t="n"/>
      <c r="DM47" s="138" t="n"/>
      <c r="DN47" s="138" t="n"/>
      <c r="DO47" s="138" t="n"/>
      <c r="DP47" s="138" t="n"/>
      <c r="DQ47" s="138" t="n"/>
      <c r="DR47" s="138" t="n"/>
      <c r="DS47" s="138" t="n"/>
      <c r="DT47" s="138" t="n"/>
      <c r="DU47" s="139"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41" t="n"/>
      <c r="BU48" s="31" t="n"/>
      <c r="BV48" s="32" t="n"/>
      <c r="DU48" s="142"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41" t="n"/>
      <c r="BU49" s="72" t="n"/>
      <c r="BV49" s="142" t="n"/>
      <c r="DU49" s="142"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41" t="n"/>
      <c r="BV50" s="142" t="n"/>
      <c r="DU50" s="142"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41" t="n"/>
      <c r="BV51" s="142" t="n"/>
      <c r="DU51" s="142"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41" t="n"/>
      <c r="BV52" s="142" t="n"/>
      <c r="DU52" s="142" t="n"/>
      <c r="DV52" s="7" t="n"/>
      <c r="DW52" s="2" t="n"/>
      <c r="DX52" s="2" t="n"/>
      <c r="DY52" s="2" t="n"/>
      <c r="DZ52" s="2" t="n"/>
      <c r="EA52" s="2" t="n"/>
      <c r="EB52" s="2" t="n"/>
      <c r="EC52" s="2" t="n"/>
    </row>
    <row r="53" ht="6.75" customHeight="1" s="118">
      <c r="A53" s="2" t="n"/>
      <c r="B53" s="2" t="n"/>
      <c r="C53" s="2" t="n"/>
      <c r="D53" s="2" t="n"/>
      <c r="E53" s="175" t="inlineStr">
        <is>
          <t>在籍校</t>
        </is>
      </c>
      <c r="F53" s="138" t="n"/>
      <c r="G53" s="138" t="n"/>
      <c r="H53" s="138" t="n"/>
      <c r="I53" s="138" t="n"/>
      <c r="J53" s="138" t="n"/>
      <c r="K53" s="139"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8" t="n"/>
      <c r="AY53" s="138" t="n"/>
      <c r="AZ53" s="138" t="n"/>
      <c r="BA53" s="138" t="n"/>
      <c r="BB53" s="138" t="n"/>
      <c r="BC53" s="138" t="n"/>
      <c r="BD53" s="138" t="n"/>
      <c r="BE53" s="138" t="n"/>
      <c r="BF53" s="138" t="n"/>
      <c r="BG53" s="138" t="n"/>
      <c r="BH53" s="138" t="n"/>
      <c r="BI53" s="139" t="n"/>
      <c r="BJ53" s="2" t="n"/>
      <c r="BK53" s="2" t="n"/>
      <c r="BL53" s="2" t="n"/>
      <c r="BM53" s="2" t="n"/>
      <c r="BN53" s="2" t="n"/>
      <c r="BO53" s="2" t="n"/>
      <c r="BP53" s="141" t="n"/>
      <c r="BV53" s="142" t="n"/>
      <c r="DU53" s="142" t="n"/>
      <c r="DV53" s="2" t="n"/>
      <c r="DW53" s="2" t="n"/>
      <c r="DX53" s="2" t="n"/>
      <c r="DY53" s="2" t="n"/>
      <c r="DZ53" s="2" t="n"/>
      <c r="EA53" s="2" t="n"/>
      <c r="EB53" s="2" t="n"/>
      <c r="EC53" s="2" t="n"/>
    </row>
    <row r="54" ht="6.75" customHeight="1" s="118">
      <c r="A54" s="2" t="n"/>
      <c r="B54" s="2" t="n"/>
      <c r="C54" s="2" t="n"/>
      <c r="D54" s="2" t="n"/>
      <c r="E54" s="141" t="n"/>
      <c r="K54" s="142" t="n"/>
      <c r="L54" s="36" t="n"/>
      <c r="M54" s="19" t="n"/>
      <c r="N54" s="19" t="n"/>
      <c r="O54" s="19" t="n"/>
      <c r="P54" s="19" t="n"/>
      <c r="Q54" s="19" t="n"/>
      <c r="R54" s="19" t="n"/>
      <c r="S54" s="19" t="n"/>
      <c r="T54" s="19" t="n"/>
      <c r="U54" s="19" t="n"/>
      <c r="V54" s="19" t="n"/>
      <c r="W54" s="19" t="n"/>
      <c r="X54" s="37" t="n"/>
      <c r="Y54" s="176">
        <f>計算!$N$16</f>
        <v/>
      </c>
      <c r="BI54" s="142" t="n"/>
      <c r="BJ54" s="2" t="n"/>
      <c r="BK54" s="2" t="n"/>
      <c r="BL54" s="2" t="n"/>
      <c r="BM54" s="2" t="n"/>
      <c r="BN54" s="2" t="n"/>
      <c r="BO54" s="2" t="n"/>
      <c r="BP54" s="141" t="n"/>
      <c r="BV54" s="142" t="n"/>
      <c r="DU54" s="142" t="n"/>
      <c r="DV54" s="2" t="n"/>
      <c r="DW54" s="2" t="n"/>
      <c r="DX54" s="2" t="n"/>
      <c r="DY54" s="2" t="n"/>
      <c r="DZ54" s="2" t="n"/>
      <c r="EA54" s="2" t="n"/>
      <c r="EB54" s="2" t="n"/>
      <c r="EC54" s="2" t="n"/>
    </row>
    <row r="55" ht="6.75" customHeight="1" s="118">
      <c r="A55" s="2" t="n"/>
      <c r="B55" s="2" t="n"/>
      <c r="C55" s="2" t="n"/>
      <c r="D55" s="2" t="n"/>
      <c r="E55" s="141" t="n"/>
      <c r="K55" s="142" t="n"/>
      <c r="L55" s="36" t="n"/>
      <c r="M55" s="19" t="n"/>
      <c r="N55" s="19" t="n"/>
      <c r="O55" s="19" t="n"/>
      <c r="P55" s="177">
        <f>設定!$B$6</f>
        <v/>
      </c>
      <c r="S55" s="11" t="n"/>
      <c r="T55" s="11" t="n"/>
      <c r="U55" s="177">
        <f>設定!$B$7</f>
        <v/>
      </c>
      <c r="W55" s="11" t="n"/>
      <c r="X55" s="12" t="n"/>
      <c r="Y55" s="141" t="n"/>
      <c r="BI55" s="142" t="n"/>
      <c r="BJ55" s="2" t="n"/>
      <c r="BK55" s="2" t="n"/>
      <c r="BL55" s="2" t="n"/>
      <c r="BM55" s="2" t="n"/>
      <c r="BN55" s="2" t="n"/>
      <c r="BO55" s="2" t="n"/>
      <c r="BP55" s="141" t="n"/>
      <c r="BV55" s="142" t="n"/>
      <c r="DU55" s="142" t="n"/>
      <c r="DV55" s="2" t="n"/>
      <c r="DW55" s="2" t="n"/>
      <c r="DX55" s="2" t="n"/>
      <c r="DY55" s="2" t="n"/>
      <c r="DZ55" s="2" t="n"/>
      <c r="EA55" s="2" t="n"/>
      <c r="EB55" s="2" t="n"/>
      <c r="EC55" s="2" t="n"/>
    </row>
    <row r="56" ht="6.75" customHeight="1" s="118">
      <c r="A56" s="2" t="n"/>
      <c r="B56" s="2" t="n"/>
      <c r="C56" s="2" t="n"/>
      <c r="D56" s="2" t="n"/>
      <c r="E56" s="141" t="n"/>
      <c r="K56" s="142" t="n"/>
      <c r="L56" s="92" t="inlineStr">
        <is>
          <t>令和</t>
        </is>
      </c>
      <c r="S56" s="52" t="inlineStr">
        <is>
          <t>年</t>
        </is>
      </c>
      <c r="W56" s="53" t="inlineStr">
        <is>
          <t>月</t>
        </is>
      </c>
      <c r="X56" s="142" t="n"/>
      <c r="Y56" s="141" t="n"/>
      <c r="BI56" s="142" t="n"/>
      <c r="BJ56" s="2" t="n"/>
      <c r="BK56" s="2" t="n"/>
      <c r="BL56" s="2" t="n"/>
      <c r="BM56" s="2" t="n"/>
      <c r="BN56" s="2" t="n"/>
      <c r="BO56" s="2" t="n"/>
      <c r="BP56" s="141" t="n"/>
      <c r="BV56" s="142" t="n"/>
      <c r="DU56" s="142" t="n"/>
      <c r="DV56" s="2" t="n"/>
      <c r="DW56" s="2" t="n"/>
      <c r="DX56" s="2" t="n"/>
      <c r="DY56" s="2" t="n"/>
      <c r="DZ56" s="2" t="n"/>
      <c r="EA56" s="2" t="n"/>
      <c r="EB56" s="2" t="n"/>
      <c r="EC56" s="2" t="n"/>
    </row>
    <row r="57" ht="6.75" customHeight="1" s="118">
      <c r="A57" s="2" t="n"/>
      <c r="B57" s="2" t="n"/>
      <c r="C57" s="2" t="n"/>
      <c r="D57" s="2" t="n"/>
      <c r="E57" s="141" t="n"/>
      <c r="K57" s="142" t="n"/>
      <c r="L57" s="141" t="n"/>
      <c r="X57" s="142" t="n"/>
      <c r="Y57" s="141" t="n"/>
      <c r="AW57" s="75" t="inlineStr">
        <is>
          <t>卒業</t>
        </is>
      </c>
      <c r="BI57" s="142" t="n"/>
      <c r="BJ57" s="2" t="n"/>
      <c r="BK57" s="2" t="n"/>
      <c r="BL57" s="2" t="n"/>
      <c r="BM57" s="2" t="n"/>
      <c r="BN57" s="2" t="n"/>
      <c r="BO57" s="2" t="n"/>
      <c r="BP57" s="141" t="n"/>
      <c r="BV57" s="142" t="n"/>
      <c r="DU57" s="142" t="n"/>
      <c r="DV57" s="2" t="n"/>
      <c r="DW57" s="2" t="n"/>
      <c r="DX57" s="2" t="n"/>
      <c r="DY57" s="2" t="n"/>
      <c r="DZ57" s="2" t="n"/>
      <c r="EA57" s="2" t="n"/>
      <c r="EB57" s="2" t="n"/>
      <c r="EC57" s="2" t="n"/>
    </row>
    <row r="58" ht="6.75" customHeight="1" s="118">
      <c r="A58" s="2" t="n"/>
      <c r="B58" s="2" t="n"/>
      <c r="C58" s="2" t="n"/>
      <c r="D58" s="2" t="n"/>
      <c r="E58" s="141" t="n"/>
      <c r="K58" s="142" t="n"/>
      <c r="L58" s="36" t="n"/>
      <c r="M58" s="19" t="n"/>
      <c r="N58" s="19" t="n"/>
      <c r="O58" s="19" t="n"/>
      <c r="P58" s="19" t="n"/>
      <c r="Q58" s="19" t="n"/>
      <c r="R58" s="19" t="n"/>
      <c r="S58" s="19" t="n"/>
      <c r="T58" s="19" t="n"/>
      <c r="U58" s="19" t="n"/>
      <c r="V58" s="19" t="n"/>
      <c r="W58" s="19" t="n"/>
      <c r="X58" s="37" t="n"/>
      <c r="Y58" s="141" t="n"/>
      <c r="BI58" s="142" t="n"/>
      <c r="BJ58" s="2" t="n"/>
      <c r="BK58" s="2" t="n"/>
      <c r="BL58" s="2" t="n"/>
      <c r="BM58" s="2" t="n"/>
      <c r="BN58" s="2" t="n"/>
      <c r="BO58" s="2" t="n"/>
      <c r="BP58" s="141" t="n"/>
      <c r="BV58" s="142" t="n"/>
      <c r="DU58" s="142" t="n"/>
      <c r="DV58" s="2" t="n"/>
      <c r="DW58" s="2" t="n"/>
      <c r="DX58" s="2" t="n"/>
      <c r="DY58" s="2" t="n"/>
      <c r="DZ58" s="2" t="n"/>
      <c r="EA58" s="2" t="n"/>
      <c r="EB58" s="2" t="n"/>
      <c r="EC58" s="2" t="n"/>
    </row>
    <row r="59" ht="6.75" customHeight="1" s="118">
      <c r="A59" s="2" t="n"/>
      <c r="B59" s="2" t="n"/>
      <c r="C59" s="2" t="n"/>
      <c r="D59" s="2" t="n"/>
      <c r="E59" s="141" t="n"/>
      <c r="K59" s="142" t="n"/>
      <c r="L59" s="36" t="n"/>
      <c r="M59" s="19" t="n"/>
      <c r="N59" s="19" t="n"/>
      <c r="O59" s="19" t="n"/>
      <c r="P59" s="19" t="n"/>
      <c r="Q59" s="19" t="n"/>
      <c r="R59" s="19" t="n"/>
      <c r="S59" s="19" t="n"/>
      <c r="T59" s="19" t="n"/>
      <c r="U59" s="19" t="n"/>
      <c r="V59" s="19" t="n"/>
      <c r="W59" s="19" t="n"/>
      <c r="X59" s="37" t="n"/>
      <c r="Y59" s="141" t="n"/>
      <c r="BI59" s="142" t="n"/>
      <c r="BJ59" s="2" t="n"/>
      <c r="BK59" s="2" t="n"/>
      <c r="BL59" s="2" t="n"/>
      <c r="BM59" s="2" t="n"/>
      <c r="BN59" s="2" t="n"/>
      <c r="BO59" s="2" t="n"/>
      <c r="BP59" s="141" t="n"/>
      <c r="BV59" s="142" t="n"/>
      <c r="DU59" s="142" t="n"/>
      <c r="DV59" s="2" t="n"/>
      <c r="DW59" s="2" t="n"/>
      <c r="DX59" s="2" t="n"/>
      <c r="DY59" s="2" t="n"/>
      <c r="DZ59" s="2" t="n"/>
      <c r="EA59" s="2" t="n"/>
      <c r="EB59" s="2" t="n"/>
      <c r="EC59" s="2" t="n"/>
    </row>
    <row r="60" ht="6.75" customHeight="1" s="118">
      <c r="A60" s="2" t="n"/>
      <c r="B60" s="2" t="n"/>
      <c r="C60" s="2" t="n"/>
      <c r="D60" s="2" t="n"/>
      <c r="E60" s="144" t="n"/>
      <c r="F60" s="145" t="n"/>
      <c r="G60" s="145" t="n"/>
      <c r="H60" s="145" t="n"/>
      <c r="I60" s="145" t="n"/>
      <c r="J60" s="145" t="n"/>
      <c r="K60" s="146"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5" t="n"/>
      <c r="AX60" s="145" t="n"/>
      <c r="AY60" s="145" t="n"/>
      <c r="AZ60" s="145" t="n"/>
      <c r="BA60" s="145" t="n"/>
      <c r="BB60" s="145" t="n"/>
      <c r="BC60" s="145" t="n"/>
      <c r="BD60" s="145" t="n"/>
      <c r="BE60" s="145" t="n"/>
      <c r="BF60" s="145" t="n"/>
      <c r="BG60" s="145" t="n"/>
      <c r="BH60" s="145" t="n"/>
      <c r="BI60" s="146" t="n"/>
      <c r="BJ60" s="2" t="n"/>
      <c r="BK60" s="2" t="n"/>
      <c r="BL60" s="2" t="n"/>
      <c r="BM60" s="2" t="n"/>
      <c r="BN60" s="2" t="n"/>
      <c r="BO60" s="2" t="n"/>
      <c r="BP60" s="141" t="n"/>
      <c r="BV60" s="142" t="n"/>
      <c r="DU60" s="142"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8" t="n"/>
      <c r="U61" s="17" t="n"/>
      <c r="V61" s="17" t="n"/>
      <c r="W61" s="76" t="n"/>
      <c r="X61" s="138"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41" t="n"/>
      <c r="BV61" s="142" t="n"/>
      <c r="DU61" s="142"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41" t="n"/>
      <c r="BV62" s="142" t="n"/>
      <c r="DU62" s="142"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41" t="n"/>
      <c r="BV63" s="142" t="n"/>
      <c r="DU63" s="142" t="n"/>
      <c r="DV63" s="2" t="n"/>
      <c r="DW63" s="2" t="n"/>
      <c r="DX63" s="2" t="n"/>
      <c r="DY63" s="2" t="n"/>
      <c r="DZ63" s="2" t="n"/>
      <c r="EA63" s="2" t="n"/>
      <c r="EB63" s="2" t="n"/>
      <c r="EC63" s="2" t="n"/>
    </row>
    <row r="64" ht="6.75" customHeight="1" s="118">
      <c r="A64" s="2" t="n"/>
      <c r="B64" s="2" t="n"/>
      <c r="C64" s="2" t="n"/>
      <c r="D64" s="2" t="n"/>
      <c r="E64" s="178" t="inlineStr">
        <is>
          <t>職　歴</t>
        </is>
      </c>
      <c r="K64" s="142" t="n"/>
      <c r="L64" s="54" t="inlineStr">
        <is>
          <t>平成</t>
        </is>
      </c>
      <c r="M64" s="138" t="n"/>
      <c r="N64" s="138" t="n"/>
      <c r="O64" s="138" t="n"/>
      <c r="P64" s="19" t="n"/>
      <c r="Q64" s="19" t="n"/>
      <c r="R64" s="19" t="n"/>
      <c r="S64" s="19" t="n"/>
      <c r="T64" s="19" t="n"/>
      <c r="U64" s="19" t="n"/>
      <c r="V64" s="19" t="n"/>
      <c r="W64" s="19" t="n"/>
      <c r="X64" s="37" t="n"/>
      <c r="Y64" s="169">
        <f>計算!$AD$16</f>
        <v/>
      </c>
      <c r="BI64" s="142" t="n"/>
      <c r="BJ64" s="2" t="n"/>
      <c r="BK64" s="2" t="n"/>
      <c r="BL64" s="2" t="n"/>
      <c r="BM64" s="2" t="n"/>
      <c r="BN64" s="2" t="n"/>
      <c r="BO64" s="2" t="n"/>
      <c r="BP64" s="141" t="n"/>
      <c r="BV64" s="142" t="n"/>
      <c r="DU64" s="142" t="n"/>
      <c r="DV64" s="2" t="n"/>
      <c r="DW64" s="2" t="n"/>
      <c r="DX64" s="2" t="n"/>
      <c r="DY64" s="2" t="n"/>
      <c r="DZ64" s="2" t="n"/>
      <c r="EA64" s="2" t="n"/>
      <c r="EB64" s="2" t="n"/>
      <c r="EC64" s="2" t="n"/>
    </row>
    <row r="65" ht="6.75" customHeight="1" s="118">
      <c r="A65" s="2" t="n"/>
      <c r="B65" s="2" t="n"/>
      <c r="C65" s="2" t="n"/>
      <c r="D65" s="2" t="n"/>
      <c r="E65" s="141" t="n"/>
      <c r="K65" s="142" t="n"/>
      <c r="L65" s="141" t="n"/>
      <c r="P65" s="19" t="n"/>
      <c r="Q65" s="19" t="n"/>
      <c r="R65" s="19" t="n"/>
      <c r="S65" s="19" t="n"/>
      <c r="T65" s="19" t="n"/>
      <c r="U65" s="19" t="n"/>
      <c r="V65" s="19" t="n"/>
      <c r="W65" s="19" t="n"/>
      <c r="X65" s="37" t="n"/>
      <c r="Y65" s="141" t="n"/>
      <c r="BI65" s="142" t="n"/>
      <c r="BJ65" s="2" t="n"/>
      <c r="BK65" s="2" t="n"/>
      <c r="BL65" s="2" t="n"/>
      <c r="BM65" s="2" t="n"/>
      <c r="BN65" s="2" t="n"/>
      <c r="BO65" s="2" t="n"/>
      <c r="BP65" s="141" t="n"/>
      <c r="BV65" s="142" t="n"/>
      <c r="DU65" s="142" t="n"/>
      <c r="DV65" s="2" t="n"/>
      <c r="DW65" s="2" t="n"/>
      <c r="DX65" s="2" t="n"/>
      <c r="DY65" s="2" t="n"/>
      <c r="DZ65" s="2" t="n"/>
      <c r="EA65" s="2" t="n"/>
      <c r="EB65" s="2" t="n"/>
      <c r="EC65" s="2" t="n"/>
    </row>
    <row r="66" ht="6.75" customHeight="1" s="118">
      <c r="A66" s="2" t="n"/>
      <c r="B66" s="2" t="n"/>
      <c r="C66" s="2" t="n"/>
      <c r="D66" s="2" t="n"/>
      <c r="E66" s="141" t="n"/>
      <c r="K66" s="142" t="n"/>
      <c r="L66" s="141" t="n"/>
      <c r="P66" s="177">
        <f>計算!$AB$16</f>
        <v/>
      </c>
      <c r="S66" s="52" t="inlineStr">
        <is>
          <t>年</t>
        </is>
      </c>
      <c r="U66" s="177">
        <f>計算!$AC$16</f>
        <v/>
      </c>
      <c r="W66" s="53" t="inlineStr">
        <is>
          <t>月</t>
        </is>
      </c>
      <c r="X66" s="142" t="n"/>
      <c r="Y66" s="141" t="n"/>
      <c r="BI66" s="142" t="n"/>
      <c r="BJ66" s="2" t="n"/>
      <c r="BK66" s="2" t="n"/>
      <c r="BL66" s="2" t="n"/>
      <c r="BM66" s="2" t="n"/>
      <c r="BN66" s="2" t="n"/>
      <c r="BO66" s="2" t="n"/>
      <c r="BP66" s="141" t="n"/>
      <c r="BV66" s="142" t="n"/>
      <c r="DU66" s="142" t="n"/>
      <c r="DV66" s="2" t="n"/>
      <c r="DW66" s="2" t="n"/>
      <c r="DX66" s="2" t="n"/>
      <c r="DY66" s="2" t="n"/>
      <c r="DZ66" s="2" t="n"/>
      <c r="EA66" s="2" t="n"/>
      <c r="EB66" s="2" t="n"/>
      <c r="EC66" s="2" t="n"/>
    </row>
    <row r="67" ht="6.75" customHeight="1" s="118">
      <c r="A67" s="2" t="n"/>
      <c r="B67" s="2" t="n"/>
      <c r="C67" s="2" t="n"/>
      <c r="D67" s="2" t="n"/>
      <c r="E67" s="141" t="n"/>
      <c r="K67" s="142" t="n"/>
      <c r="L67" s="49" t="inlineStr">
        <is>
          <t>令和</t>
        </is>
      </c>
      <c r="X67" s="142" t="n"/>
      <c r="Y67" s="141" t="n"/>
      <c r="BI67" s="142" t="n"/>
      <c r="BJ67" s="2" t="n"/>
      <c r="BK67" s="2" t="n"/>
      <c r="BL67" s="2" t="n"/>
      <c r="BM67" s="2" t="n"/>
      <c r="BN67" s="2" t="n"/>
      <c r="BO67" s="2" t="n"/>
      <c r="BP67" s="141" t="n"/>
      <c r="BV67" s="142" t="n"/>
      <c r="DU67" s="142" t="n"/>
      <c r="DV67" s="2" t="n"/>
      <c r="DW67" s="2" t="n"/>
      <c r="DX67" s="2" t="n"/>
      <c r="DY67" s="2" t="n"/>
      <c r="DZ67" s="2" t="n"/>
      <c r="EA67" s="2" t="n"/>
      <c r="EB67" s="2" t="n"/>
      <c r="EC67" s="2" t="n"/>
    </row>
    <row r="68" ht="6.75" customHeight="1" s="118">
      <c r="A68" s="2" t="n"/>
      <c r="B68" s="2" t="n"/>
      <c r="C68" s="2" t="n"/>
      <c r="D68" s="2" t="n"/>
      <c r="E68" s="141" t="n"/>
      <c r="K68" s="142" t="n"/>
      <c r="L68" s="141" t="n"/>
      <c r="P68" s="19" t="n"/>
      <c r="Q68" s="19" t="n"/>
      <c r="R68" s="19" t="n"/>
      <c r="S68" s="19" t="n"/>
      <c r="T68" s="19" t="n"/>
      <c r="U68" s="19" t="n"/>
      <c r="V68" s="19" t="n"/>
      <c r="W68" s="19" t="n"/>
      <c r="X68" s="37" t="n"/>
      <c r="Y68" s="141" t="n"/>
      <c r="BI68" s="142" t="n"/>
      <c r="BJ68" s="2" t="n"/>
      <c r="BK68" s="2" t="n"/>
      <c r="BL68" s="2" t="n"/>
      <c r="BM68" s="2" t="n"/>
      <c r="BN68" s="2" t="n"/>
      <c r="BO68" s="2" t="n"/>
      <c r="BP68" s="141" t="n"/>
      <c r="BV68" s="142" t="n"/>
      <c r="DU68" s="142" t="n"/>
      <c r="DV68" s="2" t="n"/>
      <c r="DW68" s="2" t="n"/>
      <c r="DX68" s="2" t="n"/>
      <c r="DY68" s="2" t="n"/>
      <c r="DZ68" s="2" t="n"/>
      <c r="EA68" s="2" t="n"/>
      <c r="EB68" s="2" t="n"/>
      <c r="EC68" s="2" t="n"/>
    </row>
    <row r="69" ht="5.25" customHeight="1" s="118">
      <c r="A69" s="2" t="n"/>
      <c r="B69" s="2" t="n"/>
      <c r="C69" s="2" t="n"/>
      <c r="D69" s="2" t="n"/>
      <c r="E69" s="141" t="n"/>
      <c r="K69" s="142" t="n"/>
      <c r="L69" s="144" t="n"/>
      <c r="M69" s="145" t="n"/>
      <c r="N69" s="145" t="n"/>
      <c r="O69" s="145" t="n"/>
      <c r="P69" s="20" t="n"/>
      <c r="Q69" s="20" t="n"/>
      <c r="R69" s="20" t="n"/>
      <c r="S69" s="20" t="n"/>
      <c r="T69" s="20" t="n"/>
      <c r="U69" s="20" t="n"/>
      <c r="V69" s="20" t="n"/>
      <c r="W69" s="20" t="n"/>
      <c r="X69" s="39" t="n"/>
      <c r="Y69" s="144" t="n"/>
      <c r="Z69" s="145" t="n"/>
      <c r="AA69" s="145" t="n"/>
      <c r="AB69" s="145" t="n"/>
      <c r="AC69" s="145" t="n"/>
      <c r="AD69" s="145" t="n"/>
      <c r="AE69" s="145" t="n"/>
      <c r="AF69" s="145" t="n"/>
      <c r="AG69" s="145" t="n"/>
      <c r="AH69" s="145" t="n"/>
      <c r="AI69" s="145" t="n"/>
      <c r="AJ69" s="145" t="n"/>
      <c r="AK69" s="145" t="n"/>
      <c r="AL69" s="145" t="n"/>
      <c r="AM69" s="145" t="n"/>
      <c r="AN69" s="145" t="n"/>
      <c r="AO69" s="145" t="n"/>
      <c r="AP69" s="145" t="n"/>
      <c r="AQ69" s="145" t="n"/>
      <c r="AR69" s="145" t="n"/>
      <c r="AS69" s="145" t="n"/>
      <c r="AT69" s="145" t="n"/>
      <c r="AU69" s="145" t="n"/>
      <c r="AV69" s="145" t="n"/>
      <c r="AW69" s="145" t="n"/>
      <c r="AX69" s="145" t="n"/>
      <c r="AY69" s="145" t="n"/>
      <c r="AZ69" s="145" t="n"/>
      <c r="BA69" s="145" t="n"/>
      <c r="BB69" s="145" t="n"/>
      <c r="BC69" s="145" t="n"/>
      <c r="BD69" s="145" t="n"/>
      <c r="BE69" s="145" t="n"/>
      <c r="BF69" s="145" t="n"/>
      <c r="BG69" s="145" t="n"/>
      <c r="BH69" s="145" t="n"/>
      <c r="BI69" s="146" t="n"/>
      <c r="BJ69" s="2" t="n"/>
      <c r="BK69" s="2" t="n"/>
      <c r="BL69" s="2" t="n"/>
      <c r="BM69" s="2" t="n"/>
      <c r="BN69" s="2" t="n"/>
      <c r="BO69" s="2" t="n"/>
      <c r="BP69" s="141" t="n"/>
      <c r="BV69" s="142" t="n"/>
      <c r="DU69" s="142" t="n"/>
      <c r="DV69" s="2" t="n"/>
      <c r="DW69" s="2" t="n"/>
      <c r="DX69" s="2" t="n"/>
      <c r="DY69" s="2" t="n"/>
      <c r="DZ69" s="2" t="n"/>
      <c r="EA69" s="2" t="n"/>
      <c r="EB69" s="2" t="n"/>
      <c r="EC69" s="2" t="n"/>
    </row>
    <row r="70" ht="6.75" customHeight="1" s="118">
      <c r="A70" s="2" t="n"/>
      <c r="B70" s="2" t="n"/>
      <c r="C70" s="2" t="n"/>
      <c r="D70" s="2" t="n"/>
      <c r="E70" s="141" t="n"/>
      <c r="K70" s="142" t="n"/>
      <c r="L70" s="54" t="inlineStr">
        <is>
          <t>平成</t>
        </is>
      </c>
      <c r="M70" s="138" t="n"/>
      <c r="N70" s="138" t="n"/>
      <c r="O70" s="138" t="n"/>
      <c r="P70" s="18" t="n"/>
      <c r="Q70" s="18" t="n"/>
      <c r="R70" s="18" t="n"/>
      <c r="S70" s="18" t="n"/>
      <c r="T70" s="18" t="n"/>
      <c r="U70" s="18" t="n"/>
      <c r="V70" s="18" t="n"/>
      <c r="W70" s="18" t="n"/>
      <c r="X70" s="35" t="n"/>
      <c r="Y70" s="169">
        <f>計算!$AG$16</f>
        <v/>
      </c>
      <c r="BI70" s="142" t="n"/>
      <c r="BJ70" s="2" t="n"/>
      <c r="BK70" s="2" t="n"/>
      <c r="BL70" s="2" t="n"/>
      <c r="BM70" s="2" t="n"/>
      <c r="BN70" s="2" t="n"/>
      <c r="BO70" s="2" t="n"/>
      <c r="BP70" s="141" t="n"/>
      <c r="BV70" s="142" t="n"/>
      <c r="DU70" s="142" t="n"/>
      <c r="DV70" s="2" t="n"/>
      <c r="DW70" s="2" t="n"/>
      <c r="DX70" s="2" t="n"/>
      <c r="DY70" s="2" t="n"/>
      <c r="DZ70" s="2" t="n"/>
      <c r="EA70" s="2" t="n"/>
      <c r="EB70" s="2" t="n"/>
      <c r="EC70" s="2" t="n"/>
    </row>
    <row r="71" ht="6.75" customHeight="1" s="118">
      <c r="A71" s="2" t="n"/>
      <c r="B71" s="2" t="n"/>
      <c r="C71" s="2" t="n"/>
      <c r="D71" s="2" t="n"/>
      <c r="E71" s="141" t="n"/>
      <c r="K71" s="142" t="n"/>
      <c r="L71" s="141" t="n"/>
      <c r="P71" s="19" t="n"/>
      <c r="Q71" s="19" t="n"/>
      <c r="R71" s="19" t="n"/>
      <c r="S71" s="19" t="n"/>
      <c r="T71" s="19" t="n"/>
      <c r="U71" s="19" t="n"/>
      <c r="V71" s="19" t="n"/>
      <c r="W71" s="19" t="n"/>
      <c r="X71" s="37" t="n"/>
      <c r="Y71" s="141" t="n"/>
      <c r="BI71" s="142" t="n"/>
      <c r="BJ71" s="2" t="n"/>
      <c r="BK71" s="2" t="n"/>
      <c r="BL71" s="2" t="n"/>
      <c r="BM71" s="2" t="n"/>
      <c r="BN71" s="2" t="n"/>
      <c r="BO71" s="2" t="n"/>
      <c r="BP71" s="141" t="n"/>
      <c r="BV71" s="142" t="n"/>
      <c r="DU71" s="142" t="n"/>
      <c r="DV71" s="2" t="n"/>
      <c r="DW71" s="2" t="n"/>
      <c r="DX71" s="2" t="n"/>
      <c r="DY71" s="2" t="n"/>
      <c r="DZ71" s="2" t="n"/>
      <c r="EA71" s="2" t="n"/>
      <c r="EB71" s="2" t="n"/>
      <c r="EC71" s="2" t="n"/>
    </row>
    <row r="72" ht="6.75" customHeight="1" s="118">
      <c r="A72" s="2" t="n"/>
      <c r="B72" s="2" t="n"/>
      <c r="C72" s="2" t="n"/>
      <c r="D72" s="2" t="n"/>
      <c r="E72" s="141" t="n"/>
      <c r="K72" s="142" t="n"/>
      <c r="L72" s="141" t="n"/>
      <c r="P72" s="177">
        <f>計算!$AE$16</f>
        <v/>
      </c>
      <c r="S72" s="52" t="inlineStr">
        <is>
          <t>年</t>
        </is>
      </c>
      <c r="U72" s="177">
        <f>計算!$AF$16</f>
        <v/>
      </c>
      <c r="W72" s="53" t="inlineStr">
        <is>
          <t>月</t>
        </is>
      </c>
      <c r="X72" s="142" t="n"/>
      <c r="Y72" s="141" t="n"/>
      <c r="BI72" s="142" t="n"/>
      <c r="BJ72" s="2" t="n"/>
      <c r="BK72" s="2" t="n"/>
      <c r="BL72" s="2" t="n"/>
      <c r="BM72" s="2" t="n"/>
      <c r="BN72" s="2" t="n"/>
      <c r="BO72" s="2" t="n"/>
      <c r="BP72" s="141" t="n"/>
      <c r="BV72" s="142" t="n"/>
      <c r="DU72" s="142" t="n"/>
      <c r="DV72" s="2" t="n"/>
      <c r="DW72" s="2" t="n"/>
      <c r="DX72" s="2" t="n"/>
      <c r="DY72" s="2" t="n"/>
      <c r="DZ72" s="2" t="n"/>
      <c r="EA72" s="2" t="n"/>
      <c r="EB72" s="2" t="n"/>
      <c r="EC72" s="2" t="n"/>
    </row>
    <row r="73" ht="6.75" customHeight="1" s="118">
      <c r="A73" s="2" t="n"/>
      <c r="B73" s="2" t="n"/>
      <c r="C73" s="2" t="n"/>
      <c r="D73" s="2" t="n"/>
      <c r="E73" s="141" t="n"/>
      <c r="K73" s="142" t="n"/>
      <c r="L73" s="49" t="inlineStr">
        <is>
          <t>令和</t>
        </is>
      </c>
      <c r="X73" s="142" t="n"/>
      <c r="Y73" s="141" t="n"/>
      <c r="BI73" s="142" t="n"/>
      <c r="BJ73" s="2" t="n"/>
      <c r="BK73" s="2" t="n"/>
      <c r="BL73" s="2" t="n"/>
      <c r="BM73" s="2" t="n"/>
      <c r="BN73" s="2" t="n"/>
      <c r="BO73" s="2" t="n"/>
      <c r="BP73" s="141" t="n"/>
      <c r="BV73" s="142" t="n"/>
      <c r="DU73" s="142" t="n"/>
      <c r="DV73" s="2" t="n"/>
      <c r="DW73" s="2" t="n"/>
      <c r="DX73" s="2" t="n"/>
      <c r="DY73" s="2" t="n"/>
      <c r="DZ73" s="2" t="n"/>
      <c r="EA73" s="2" t="n"/>
      <c r="EB73" s="2" t="n"/>
      <c r="EC73" s="2" t="n"/>
    </row>
    <row r="74" ht="6.75" customHeight="1" s="118">
      <c r="A74" s="2" t="n"/>
      <c r="B74" s="2" t="n"/>
      <c r="C74" s="2" t="n"/>
      <c r="D74" s="2" t="n"/>
      <c r="E74" s="141" t="n"/>
      <c r="K74" s="142" t="n"/>
      <c r="L74" s="141" t="n"/>
      <c r="P74" s="19" t="n"/>
      <c r="Q74" s="19" t="n"/>
      <c r="R74" s="19" t="n"/>
      <c r="S74" s="19" t="n"/>
      <c r="T74" s="19" t="n"/>
      <c r="U74" s="19" t="n"/>
      <c r="V74" s="19" t="n"/>
      <c r="W74" s="19" t="n"/>
      <c r="X74" s="37" t="n"/>
      <c r="Y74" s="141" t="n"/>
      <c r="BI74" s="142" t="n"/>
      <c r="BJ74" s="2" t="n"/>
      <c r="BK74" s="2" t="n"/>
      <c r="BL74" s="2" t="n"/>
      <c r="BM74" s="2" t="n"/>
      <c r="BN74" s="2" t="n"/>
      <c r="BO74" s="2" t="n"/>
      <c r="BP74" s="141" t="n"/>
      <c r="BU74" s="43" t="n"/>
      <c r="BV74" s="44" t="n"/>
      <c r="DU74" s="142" t="n"/>
      <c r="DV74" s="2" t="n"/>
      <c r="DW74" s="2" t="n"/>
      <c r="DX74" s="2" t="n"/>
      <c r="DY74" s="2" t="n"/>
      <c r="DZ74" s="2" t="n"/>
      <c r="EA74" s="2" t="n"/>
      <c r="EB74" s="2" t="n"/>
      <c r="EC74" s="2" t="n"/>
    </row>
    <row r="75" ht="4.5" customHeight="1" s="118">
      <c r="A75" s="2" t="n"/>
      <c r="B75" s="2" t="n"/>
      <c r="C75" s="2" t="n"/>
      <c r="D75" s="2" t="n"/>
      <c r="E75" s="141" t="n"/>
      <c r="K75" s="142" t="n"/>
      <c r="L75" s="144" t="n"/>
      <c r="M75" s="145" t="n"/>
      <c r="N75" s="145" t="n"/>
      <c r="O75" s="145" t="n"/>
      <c r="P75" s="20" t="n"/>
      <c r="Q75" s="20" t="n"/>
      <c r="R75" s="20" t="n"/>
      <c r="S75" s="20" t="n"/>
      <c r="T75" s="20" t="n"/>
      <c r="U75" s="20" t="n"/>
      <c r="V75" s="20" t="n"/>
      <c r="W75" s="20" t="n"/>
      <c r="X75" s="39" t="n"/>
      <c r="Y75" s="144" t="n"/>
      <c r="Z75" s="145" t="n"/>
      <c r="AA75" s="145" t="n"/>
      <c r="AB75" s="145" t="n"/>
      <c r="AC75" s="145" t="n"/>
      <c r="AD75" s="145" t="n"/>
      <c r="AE75" s="145" t="n"/>
      <c r="AF75" s="145" t="n"/>
      <c r="AG75" s="145" t="n"/>
      <c r="AH75" s="145" t="n"/>
      <c r="AI75" s="145" t="n"/>
      <c r="AJ75" s="145" t="n"/>
      <c r="AK75" s="145" t="n"/>
      <c r="AL75" s="145" t="n"/>
      <c r="AM75" s="145" t="n"/>
      <c r="AN75" s="145" t="n"/>
      <c r="AO75" s="145" t="n"/>
      <c r="AP75" s="145" t="n"/>
      <c r="AQ75" s="145" t="n"/>
      <c r="AR75" s="145" t="n"/>
      <c r="AS75" s="145" t="n"/>
      <c r="AT75" s="145" t="n"/>
      <c r="AU75" s="145" t="n"/>
      <c r="AV75" s="145" t="n"/>
      <c r="AW75" s="145" t="n"/>
      <c r="AX75" s="145" t="n"/>
      <c r="AY75" s="145" t="n"/>
      <c r="AZ75" s="145" t="n"/>
      <c r="BA75" s="145" t="n"/>
      <c r="BB75" s="145" t="n"/>
      <c r="BC75" s="145" t="n"/>
      <c r="BD75" s="145" t="n"/>
      <c r="BE75" s="145" t="n"/>
      <c r="BF75" s="145" t="n"/>
      <c r="BG75" s="145" t="n"/>
      <c r="BH75" s="145" t="n"/>
      <c r="BI75" s="146" t="n"/>
      <c r="BJ75" s="2" t="n"/>
      <c r="BK75" s="2" t="n"/>
      <c r="BL75" s="2" t="n"/>
      <c r="BM75" s="2" t="n"/>
      <c r="BN75" s="2" t="n"/>
      <c r="BO75" s="2" t="n"/>
      <c r="BP75" s="144" t="n"/>
      <c r="BQ75" s="145" t="n"/>
      <c r="BR75" s="145" t="n"/>
      <c r="BS75" s="145" t="n"/>
      <c r="BT75" s="145" t="n"/>
      <c r="BU75" s="42" t="n"/>
      <c r="BV75" s="45" t="n"/>
      <c r="BW75" s="145" t="n"/>
      <c r="BX75" s="145" t="n"/>
      <c r="BY75" s="145" t="n"/>
      <c r="BZ75" s="145" t="n"/>
      <c r="CA75" s="145" t="n"/>
      <c r="CB75" s="145" t="n"/>
      <c r="CC75" s="145" t="n"/>
      <c r="CD75" s="145" t="n"/>
      <c r="CE75" s="145" t="n"/>
      <c r="CF75" s="145" t="n"/>
      <c r="CG75" s="145" t="n"/>
      <c r="CH75" s="145" t="n"/>
      <c r="CI75" s="145" t="n"/>
      <c r="CJ75" s="145" t="n"/>
      <c r="CK75" s="145" t="n"/>
      <c r="CL75" s="145" t="n"/>
      <c r="CM75" s="145" t="n"/>
      <c r="CN75" s="145" t="n"/>
      <c r="CO75" s="145" t="n"/>
      <c r="CP75" s="145" t="n"/>
      <c r="CQ75" s="145" t="n"/>
      <c r="CR75" s="145" t="n"/>
      <c r="CS75" s="145" t="n"/>
      <c r="CT75" s="145" t="n"/>
      <c r="CU75" s="145" t="n"/>
      <c r="CV75" s="145" t="n"/>
      <c r="CW75" s="145" t="n"/>
      <c r="CX75" s="145" t="n"/>
      <c r="CY75" s="145" t="n"/>
      <c r="CZ75" s="145" t="n"/>
      <c r="DA75" s="145" t="n"/>
      <c r="DB75" s="145" t="n"/>
      <c r="DC75" s="145" t="n"/>
      <c r="DD75" s="145" t="n"/>
      <c r="DE75" s="145" t="n"/>
      <c r="DF75" s="145" t="n"/>
      <c r="DG75" s="145" t="n"/>
      <c r="DH75" s="145" t="n"/>
      <c r="DI75" s="145" t="n"/>
      <c r="DJ75" s="145" t="n"/>
      <c r="DK75" s="145" t="n"/>
      <c r="DL75" s="145" t="n"/>
      <c r="DM75" s="145" t="n"/>
      <c r="DN75" s="145" t="n"/>
      <c r="DO75" s="145" t="n"/>
      <c r="DP75" s="145" t="n"/>
      <c r="DQ75" s="145" t="n"/>
      <c r="DR75" s="145" t="n"/>
      <c r="DS75" s="145" t="n"/>
      <c r="DT75" s="145" t="n"/>
      <c r="DU75" s="146" t="n"/>
      <c r="DV75" s="2" t="n"/>
      <c r="DW75" s="2" t="n"/>
      <c r="DX75" s="2" t="n"/>
      <c r="DY75" s="2" t="n"/>
      <c r="DZ75" s="2" t="n"/>
      <c r="EA75" s="2" t="n"/>
      <c r="EB75" s="2" t="n"/>
      <c r="EC75" s="2" t="n"/>
    </row>
    <row r="76" ht="6.75" customHeight="1" s="118">
      <c r="A76" s="2" t="n"/>
      <c r="B76" s="2" t="n"/>
      <c r="C76" s="2" t="n"/>
      <c r="D76" s="2" t="n"/>
      <c r="E76" s="141" t="n"/>
      <c r="K76" s="142" t="n"/>
      <c r="L76" s="54" t="inlineStr">
        <is>
          <t>平成</t>
        </is>
      </c>
      <c r="M76" s="138" t="n"/>
      <c r="N76" s="138" t="n"/>
      <c r="O76" s="138"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7" t="inlineStr">
        <is>
          <t>備　考</t>
        </is>
      </c>
      <c r="BQ76" s="138" t="n"/>
      <c r="BR76" s="138" t="n"/>
      <c r="BS76" s="138" t="n"/>
      <c r="BT76" s="138" t="n"/>
      <c r="BU76" s="138" t="n"/>
      <c r="BV76" s="139" t="n"/>
      <c r="BW76" s="174">
        <f>計算!$AA$16</f>
        <v/>
      </c>
      <c r="BX76" s="138" t="n"/>
      <c r="BY76" s="138" t="n"/>
      <c r="BZ76" s="138" t="n"/>
      <c r="CA76" s="138" t="n"/>
      <c r="CB76" s="138" t="n"/>
      <c r="CC76" s="138" t="n"/>
      <c r="CD76" s="138" t="n"/>
      <c r="CE76" s="138" t="n"/>
      <c r="CF76" s="138" t="n"/>
      <c r="CG76" s="138" t="n"/>
      <c r="CH76" s="138" t="n"/>
      <c r="CI76" s="138" t="n"/>
      <c r="CJ76" s="138" t="n"/>
      <c r="CK76" s="138" t="n"/>
      <c r="CL76" s="138" t="n"/>
      <c r="CM76" s="138" t="n"/>
      <c r="CN76" s="138" t="n"/>
      <c r="CO76" s="138" t="n"/>
      <c r="CP76" s="138" t="n"/>
      <c r="CQ76" s="138" t="n"/>
      <c r="CR76" s="138" t="n"/>
      <c r="CS76" s="138" t="n"/>
      <c r="CT76" s="138" t="n"/>
      <c r="CU76" s="138" t="n"/>
      <c r="CV76" s="138" t="n"/>
      <c r="CW76" s="138" t="n"/>
      <c r="CX76" s="138" t="n"/>
      <c r="CY76" s="138" t="n"/>
      <c r="CZ76" s="138" t="n"/>
      <c r="DA76" s="138" t="n"/>
      <c r="DB76" s="138" t="n"/>
      <c r="DC76" s="138" t="n"/>
      <c r="DD76" s="138" t="n"/>
      <c r="DE76" s="138" t="n"/>
      <c r="DF76" s="138" t="n"/>
      <c r="DG76" s="138" t="n"/>
      <c r="DH76" s="138" t="n"/>
      <c r="DI76" s="138" t="n"/>
      <c r="DJ76" s="138" t="n"/>
      <c r="DK76" s="138" t="n"/>
      <c r="DL76" s="138" t="n"/>
      <c r="DM76" s="138" t="n"/>
      <c r="DN76" s="138" t="n"/>
      <c r="DO76" s="138" t="n"/>
      <c r="DP76" s="138" t="n"/>
      <c r="DQ76" s="138" t="n"/>
      <c r="DR76" s="138" t="n"/>
      <c r="DS76" s="138" t="n"/>
      <c r="DT76" s="138" t="n"/>
      <c r="DU76" s="139" t="n"/>
      <c r="DV76" s="2" t="n"/>
      <c r="DW76" s="2" t="n"/>
      <c r="DX76" s="2" t="n"/>
      <c r="DY76" s="2" t="n"/>
      <c r="DZ76" s="2" t="n"/>
      <c r="EA76" s="2" t="n"/>
      <c r="EB76" s="2" t="n"/>
      <c r="EC76" s="2" t="n"/>
    </row>
    <row r="77" ht="6.75" customHeight="1" s="118">
      <c r="A77" s="2" t="n"/>
      <c r="B77" s="2" t="n"/>
      <c r="C77" s="2" t="n"/>
      <c r="D77" s="2" t="n"/>
      <c r="E77" s="141" t="n"/>
      <c r="K77" s="142" t="n"/>
      <c r="L77" s="141"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41" t="n"/>
      <c r="BV77" s="142" t="n"/>
      <c r="DU77" s="142" t="n"/>
      <c r="DV77" s="2" t="n"/>
      <c r="DW77" s="2" t="n"/>
      <c r="DX77" s="2" t="n"/>
      <c r="DY77" s="2" t="n"/>
      <c r="DZ77" s="2" t="n"/>
      <c r="EA77" s="2" t="n"/>
      <c r="EB77" s="2" t="n"/>
      <c r="EC77" s="2" t="n"/>
    </row>
    <row r="78" ht="6.75" customHeight="1" s="118">
      <c r="A78" s="2" t="n"/>
      <c r="B78" s="2" t="n"/>
      <c r="C78" s="2" t="n"/>
      <c r="D78" s="2" t="n"/>
      <c r="E78" s="141" t="n"/>
      <c r="K78" s="142" t="n"/>
      <c r="L78" s="141" t="n"/>
      <c r="P78" s="19" t="n"/>
      <c r="Q78" s="19" t="n"/>
      <c r="R78" s="19" t="n"/>
      <c r="S78" s="52" t="inlineStr">
        <is>
          <t>年</t>
        </is>
      </c>
      <c r="U78" s="11" t="n"/>
      <c r="V78" s="11" t="n"/>
      <c r="W78" s="53" t="inlineStr">
        <is>
          <t>月</t>
        </is>
      </c>
      <c r="X78" s="142"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41" t="n"/>
      <c r="BV78" s="142" t="n"/>
      <c r="DU78" s="142" t="n"/>
      <c r="DV78" s="2" t="n"/>
      <c r="DW78" s="2" t="n"/>
      <c r="DX78" s="2" t="n"/>
      <c r="DY78" s="2" t="n"/>
      <c r="DZ78" s="2" t="n"/>
      <c r="EA78" s="2" t="n"/>
      <c r="EB78" s="2" t="n"/>
      <c r="EC78" s="2" t="n"/>
    </row>
    <row r="79" ht="6.75" customHeight="1" s="118">
      <c r="A79" s="2" t="n"/>
      <c r="B79" s="2" t="n"/>
      <c r="C79" s="2" t="n"/>
      <c r="D79" s="2" t="n"/>
      <c r="E79" s="141" t="n"/>
      <c r="K79" s="142" t="n"/>
      <c r="L79" s="49" t="inlineStr">
        <is>
          <t>令和</t>
        </is>
      </c>
      <c r="P79" s="19" t="n"/>
      <c r="Q79" s="19" t="n"/>
      <c r="R79" s="19" t="n"/>
      <c r="U79" s="11" t="n"/>
      <c r="V79" s="11" t="n"/>
      <c r="X79" s="142"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41" t="n"/>
      <c r="BV79" s="142" t="n"/>
      <c r="DU79" s="142" t="n"/>
      <c r="DV79" s="2" t="n"/>
      <c r="DW79" s="2" t="n"/>
      <c r="DX79" s="2" t="n"/>
      <c r="DY79" s="2" t="n"/>
      <c r="DZ79" s="2" t="n"/>
      <c r="EA79" s="2" t="n"/>
      <c r="EB79" s="2" t="n"/>
      <c r="EC79" s="2" t="n"/>
    </row>
    <row r="80" ht="6.75" customHeight="1" s="118">
      <c r="A80" s="2" t="n"/>
      <c r="B80" s="2" t="n"/>
      <c r="C80" s="2" t="n"/>
      <c r="D80" s="2" t="n"/>
      <c r="E80" s="141" t="n"/>
      <c r="K80" s="142" t="n"/>
      <c r="L80" s="141"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41" t="n"/>
      <c r="BV80" s="142" t="n"/>
      <c r="DU80" s="142" t="n"/>
      <c r="DV80" s="2" t="n"/>
      <c r="DW80" s="2" t="n"/>
      <c r="DX80" s="2" t="n"/>
      <c r="DY80" s="2" t="n"/>
      <c r="DZ80" s="2" t="n"/>
      <c r="EA80" s="2" t="n"/>
      <c r="EB80" s="2" t="n"/>
      <c r="EC80" s="2" t="n"/>
    </row>
    <row r="81" ht="3.75" customHeight="1" s="118">
      <c r="A81" s="2" t="n"/>
      <c r="B81" s="2" t="n"/>
      <c r="C81" s="2" t="n"/>
      <c r="D81" s="2" t="n"/>
      <c r="E81" s="141" t="n"/>
      <c r="K81" s="142" t="n"/>
      <c r="L81" s="144" t="n"/>
      <c r="M81" s="145" t="n"/>
      <c r="N81" s="145" t="n"/>
      <c r="O81" s="145"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41" t="n"/>
      <c r="BV81" s="142" t="n"/>
      <c r="DU81" s="142" t="n"/>
      <c r="DV81" s="2" t="n"/>
      <c r="DW81" s="2" t="n"/>
      <c r="DX81" s="2" t="n"/>
      <c r="DY81" s="2" t="n"/>
      <c r="DZ81" s="2" t="n"/>
      <c r="EA81" s="2" t="n"/>
      <c r="EB81" s="2" t="n"/>
      <c r="EC81" s="2" t="n"/>
    </row>
    <row r="82" ht="6.75" customHeight="1" s="118">
      <c r="A82" s="2" t="n"/>
      <c r="B82" s="2" t="n"/>
      <c r="C82" s="2" t="n"/>
      <c r="D82" s="2" t="n"/>
      <c r="E82" s="141" t="n"/>
      <c r="K82" s="142" t="n"/>
      <c r="L82" s="54" t="inlineStr">
        <is>
          <t>平成</t>
        </is>
      </c>
      <c r="M82" s="138" t="n"/>
      <c r="N82" s="138" t="n"/>
      <c r="O82" s="138"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41" t="n"/>
      <c r="BV82" s="142" t="n"/>
      <c r="DU82" s="142" t="n"/>
      <c r="DV82" s="2" t="n"/>
      <c r="DW82" s="2" t="n"/>
      <c r="DX82" s="2" t="n"/>
      <c r="DY82" s="2" t="n"/>
      <c r="DZ82" s="2" t="n"/>
      <c r="EA82" s="2" t="n"/>
      <c r="EB82" s="2" t="n"/>
      <c r="EC82" s="2" t="n"/>
    </row>
    <row r="83" ht="6.75" customHeight="1" s="118">
      <c r="A83" s="2" t="n"/>
      <c r="B83" s="2" t="n"/>
      <c r="C83" s="2" t="n"/>
      <c r="D83" s="2" t="n"/>
      <c r="E83" s="141" t="n"/>
      <c r="K83" s="142" t="n"/>
      <c r="L83" s="141"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41" t="n"/>
      <c r="BV83" s="142" t="n"/>
      <c r="DU83" s="142" t="n"/>
      <c r="DV83" s="2" t="n"/>
      <c r="DW83" s="2" t="n"/>
      <c r="DX83" s="2" t="n"/>
      <c r="DY83" s="2" t="n"/>
      <c r="DZ83" s="2" t="n"/>
      <c r="EA83" s="2" t="n"/>
      <c r="EB83" s="2" t="n"/>
      <c r="EC83" s="2" t="n"/>
    </row>
    <row r="84" ht="6.75" customHeight="1" s="118">
      <c r="A84" s="2" t="n"/>
      <c r="B84" s="2" t="n"/>
      <c r="C84" s="2" t="n"/>
      <c r="D84" s="2" t="n"/>
      <c r="E84" s="141" t="n"/>
      <c r="K84" s="142" t="n"/>
      <c r="L84" s="141" t="n"/>
      <c r="P84" s="19" t="n"/>
      <c r="Q84" s="19" t="n"/>
      <c r="R84" s="19" t="n"/>
      <c r="S84" s="52" t="inlineStr">
        <is>
          <t>年</t>
        </is>
      </c>
      <c r="U84" s="11" t="n"/>
      <c r="V84" s="11" t="n"/>
      <c r="W84" s="53" t="inlineStr">
        <is>
          <t>月</t>
        </is>
      </c>
      <c r="X84" s="142"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41" t="n"/>
      <c r="BV84" s="142" t="n"/>
      <c r="DU84" s="142" t="n"/>
      <c r="DV84" s="2" t="n"/>
      <c r="DW84" s="2" t="n"/>
      <c r="DX84" s="2" t="n"/>
      <c r="DY84" s="2" t="n"/>
      <c r="DZ84" s="2" t="n"/>
      <c r="EA84" s="2" t="n"/>
      <c r="EB84" s="2" t="n"/>
      <c r="EC84" s="2" t="n"/>
    </row>
    <row r="85" ht="6.75" customHeight="1" s="118">
      <c r="A85" s="2" t="n"/>
      <c r="B85" s="2" t="n"/>
      <c r="C85" s="2" t="n"/>
      <c r="D85" s="2" t="n"/>
      <c r="E85" s="141" t="n"/>
      <c r="K85" s="142" t="n"/>
      <c r="L85" s="49" t="inlineStr">
        <is>
          <t>令和</t>
        </is>
      </c>
      <c r="P85" s="19" t="n"/>
      <c r="Q85" s="19" t="n"/>
      <c r="R85" s="19" t="n"/>
      <c r="U85" s="11" t="n"/>
      <c r="V85" s="11" t="n"/>
      <c r="X85" s="142"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41" t="n"/>
      <c r="BV85" s="142" t="n"/>
      <c r="DU85" s="142" t="n"/>
      <c r="DV85" s="2" t="n"/>
      <c r="DW85" s="2" t="n"/>
      <c r="DX85" s="2" t="n"/>
      <c r="DY85" s="2" t="n"/>
      <c r="DZ85" s="2" t="n"/>
      <c r="EA85" s="2" t="n"/>
      <c r="EB85" s="2" t="n"/>
      <c r="EC85" s="2" t="n"/>
    </row>
    <row r="86" ht="6.75" customHeight="1" s="118">
      <c r="A86" s="2" t="n"/>
      <c r="B86" s="2" t="n"/>
      <c r="C86" s="2" t="n"/>
      <c r="D86" s="2" t="n"/>
      <c r="E86" s="141" t="n"/>
      <c r="K86" s="142" t="n"/>
      <c r="L86" s="141"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41" t="n"/>
      <c r="BV86" s="142" t="n"/>
      <c r="DU86" s="142" t="n"/>
      <c r="DV86" s="2" t="n"/>
      <c r="DW86" s="2" t="n"/>
      <c r="DX86" s="2" t="n"/>
      <c r="DY86" s="2" t="n"/>
      <c r="DZ86" s="2" t="n"/>
      <c r="EA86" s="2" t="n"/>
      <c r="EB86" s="2" t="n"/>
      <c r="EC86" s="2" t="n"/>
    </row>
    <row r="87" ht="6.75" customHeight="1" s="118">
      <c r="A87" s="2" t="n"/>
      <c r="B87" s="2" t="n"/>
      <c r="C87" s="2" t="n"/>
      <c r="D87" s="2" t="n"/>
      <c r="E87" s="144" t="n"/>
      <c r="F87" s="145" t="n"/>
      <c r="G87" s="145" t="n"/>
      <c r="H87" s="145" t="n"/>
      <c r="I87" s="145" t="n"/>
      <c r="J87" s="145" t="n"/>
      <c r="K87" s="146" t="n"/>
      <c r="L87" s="144" t="n"/>
      <c r="M87" s="145" t="n"/>
      <c r="N87" s="145" t="n"/>
      <c r="O87" s="145"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4" t="n"/>
      <c r="BQ87" s="145" t="n"/>
      <c r="BR87" s="145" t="n"/>
      <c r="BS87" s="145" t="n"/>
      <c r="BT87" s="145" t="n"/>
      <c r="BU87" s="145" t="n"/>
      <c r="BV87" s="146" t="n"/>
      <c r="BW87" s="145" t="n"/>
      <c r="BX87" s="145" t="n"/>
      <c r="BY87" s="145" t="n"/>
      <c r="BZ87" s="145" t="n"/>
      <c r="CA87" s="145" t="n"/>
      <c r="CB87" s="145" t="n"/>
      <c r="CC87" s="145" t="n"/>
      <c r="CD87" s="145" t="n"/>
      <c r="CE87" s="145" t="n"/>
      <c r="CF87" s="145" t="n"/>
      <c r="CG87" s="145" t="n"/>
      <c r="CH87" s="145" t="n"/>
      <c r="CI87" s="145" t="n"/>
      <c r="CJ87" s="145" t="n"/>
      <c r="CK87" s="145" t="n"/>
      <c r="CL87" s="145" t="n"/>
      <c r="CM87" s="145" t="n"/>
      <c r="CN87" s="145" t="n"/>
      <c r="CO87" s="145" t="n"/>
      <c r="CP87" s="145" t="n"/>
      <c r="CQ87" s="145" t="n"/>
      <c r="CR87" s="145" t="n"/>
      <c r="CS87" s="145" t="n"/>
      <c r="CT87" s="145" t="n"/>
      <c r="CU87" s="145" t="n"/>
      <c r="CV87" s="145" t="n"/>
      <c r="CW87" s="145" t="n"/>
      <c r="CX87" s="145" t="n"/>
      <c r="CY87" s="145" t="n"/>
      <c r="CZ87" s="145" t="n"/>
      <c r="DA87" s="145" t="n"/>
      <c r="DB87" s="145" t="n"/>
      <c r="DC87" s="145" t="n"/>
      <c r="DD87" s="145" t="n"/>
      <c r="DE87" s="145" t="n"/>
      <c r="DF87" s="145" t="n"/>
      <c r="DG87" s="145" t="n"/>
      <c r="DH87" s="145" t="n"/>
      <c r="DI87" s="145" t="n"/>
      <c r="DJ87" s="145" t="n"/>
      <c r="DK87" s="145" t="n"/>
      <c r="DL87" s="145" t="n"/>
      <c r="DM87" s="145" t="n"/>
      <c r="DN87" s="145" t="n"/>
      <c r="DO87" s="145" t="n"/>
      <c r="DP87" s="145" t="n"/>
      <c r="DQ87" s="145" t="n"/>
      <c r="DR87" s="145" t="n"/>
      <c r="DS87" s="145" t="n"/>
      <c r="DT87" s="145" t="n"/>
      <c r="DU87" s="146"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24.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7" t="inlineStr">
        <is>
          <t xml:space="preserve">資 　格  等      </t>
        </is>
      </c>
      <c r="BQ5" s="138" t="n"/>
      <c r="BR5" s="138" t="n"/>
      <c r="BS5" s="138" t="n"/>
      <c r="BT5" s="138" t="n"/>
      <c r="BU5" s="138" t="n"/>
      <c r="BV5" s="139" t="n"/>
      <c r="BW5" s="140" t="inlineStr">
        <is>
          <t>取  得  年  月</t>
        </is>
      </c>
      <c r="BX5" s="138" t="n"/>
      <c r="BY5" s="138" t="n"/>
      <c r="BZ5" s="138" t="n"/>
      <c r="CA5" s="138" t="n"/>
      <c r="CB5" s="138" t="n"/>
      <c r="CC5" s="138" t="n"/>
      <c r="CD5" s="138" t="n"/>
      <c r="CE5" s="138" t="n"/>
      <c r="CF5" s="138" t="n"/>
      <c r="CG5" s="139" t="n"/>
      <c r="CH5" s="140" t="inlineStr">
        <is>
          <t>資       格       等       の       名       称</t>
        </is>
      </c>
      <c r="CI5" s="138" t="n"/>
      <c r="CJ5" s="138" t="n"/>
      <c r="CK5" s="138" t="n"/>
      <c r="CL5" s="138" t="n"/>
      <c r="CM5" s="138" t="n"/>
      <c r="CN5" s="138" t="n"/>
      <c r="CO5" s="138" t="n"/>
      <c r="CP5" s="138" t="n"/>
      <c r="CQ5" s="138" t="n"/>
      <c r="CR5" s="138" t="n"/>
      <c r="CS5" s="138" t="n"/>
      <c r="CT5" s="138" t="n"/>
      <c r="CU5" s="138" t="n"/>
      <c r="CV5" s="138" t="n"/>
      <c r="CW5" s="138" t="n"/>
      <c r="CX5" s="138" t="n"/>
      <c r="CY5" s="138" t="n"/>
      <c r="CZ5" s="138" t="n"/>
      <c r="DA5" s="138" t="n"/>
      <c r="DB5" s="138" t="n"/>
      <c r="DC5" s="138" t="n"/>
      <c r="DD5" s="138" t="n"/>
      <c r="DE5" s="138" t="n"/>
      <c r="DF5" s="138" t="n"/>
      <c r="DG5" s="138" t="n"/>
      <c r="DH5" s="138" t="n"/>
      <c r="DI5" s="138" t="n"/>
      <c r="DJ5" s="138" t="n"/>
      <c r="DK5" s="138" t="n"/>
      <c r="DL5" s="138" t="n"/>
      <c r="DM5" s="138" t="n"/>
      <c r="DN5" s="138" t="n"/>
      <c r="DO5" s="138" t="n"/>
      <c r="DP5" s="138" t="n"/>
      <c r="DQ5" s="138" t="n"/>
      <c r="DR5" s="138" t="n"/>
      <c r="DS5" s="138" t="n"/>
      <c r="DT5" s="138" t="n"/>
      <c r="DU5" s="139"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41" t="n"/>
      <c r="BV6" s="142" t="n"/>
      <c r="BW6" s="141" t="n"/>
      <c r="CG6" s="142" t="n"/>
      <c r="CH6" s="141" t="n"/>
      <c r="DU6" s="142"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41" t="n"/>
      <c r="BV7" s="142" t="n"/>
      <c r="BW7" s="141" t="n"/>
      <c r="CG7" s="142" t="n"/>
      <c r="CH7" s="141" t="n"/>
      <c r="DU7" s="142"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3">
        <f>IF(N(設定!$B$3)=0,"",YEAR(設定!$B$3)-2018)</f>
        <v/>
      </c>
      <c r="AG8" s="95" t="inlineStr">
        <is>
          <t>年</t>
        </is>
      </c>
      <c r="AI8" s="143">
        <f>IF(N(設定!$B$3)=0,"",MONTH(設定!$B$3))</f>
        <v/>
      </c>
      <c r="AL8" s="95" t="inlineStr">
        <is>
          <t>月</t>
        </is>
      </c>
      <c r="AN8" s="143">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41" t="n"/>
      <c r="BV8" s="142" t="n"/>
      <c r="BW8" s="144" t="n"/>
      <c r="BX8" s="145" t="n"/>
      <c r="BY8" s="145" t="n"/>
      <c r="BZ8" s="145" t="n"/>
      <c r="CA8" s="145" t="n"/>
      <c r="CB8" s="145" t="n"/>
      <c r="CC8" s="145" t="n"/>
      <c r="CD8" s="145" t="n"/>
      <c r="CE8" s="145" t="n"/>
      <c r="CF8" s="145" t="n"/>
      <c r="CG8" s="146" t="n"/>
      <c r="CH8" s="144" t="n"/>
      <c r="CI8" s="145" t="n"/>
      <c r="CJ8" s="145" t="n"/>
      <c r="CK8" s="145" t="n"/>
      <c r="CL8" s="145" t="n"/>
      <c r="CM8" s="145" t="n"/>
      <c r="CN8" s="145" t="n"/>
      <c r="CO8" s="145" t="n"/>
      <c r="CP8" s="145" t="n"/>
      <c r="CQ8" s="145" t="n"/>
      <c r="CR8" s="145" t="n"/>
      <c r="CS8" s="145" t="n"/>
      <c r="CT8" s="145" t="n"/>
      <c r="CU8" s="145" t="n"/>
      <c r="CV8" s="145" t="n"/>
      <c r="CW8" s="145" t="n"/>
      <c r="CX8" s="145" t="n"/>
      <c r="CY8" s="145" t="n"/>
      <c r="CZ8" s="145" t="n"/>
      <c r="DA8" s="145" t="n"/>
      <c r="DB8" s="145" t="n"/>
      <c r="DC8" s="145" t="n"/>
      <c r="DD8" s="145" t="n"/>
      <c r="DE8" s="145" t="n"/>
      <c r="DF8" s="145" t="n"/>
      <c r="DG8" s="145" t="n"/>
      <c r="DH8" s="145" t="n"/>
      <c r="DI8" s="145" t="n"/>
      <c r="DJ8" s="145" t="n"/>
      <c r="DK8" s="145" t="n"/>
      <c r="DL8" s="145" t="n"/>
      <c r="DM8" s="145" t="n"/>
      <c r="DN8" s="145" t="n"/>
      <c r="DO8" s="145" t="n"/>
      <c r="DP8" s="145" t="n"/>
      <c r="DQ8" s="145" t="n"/>
      <c r="DR8" s="145" t="n"/>
      <c r="DS8" s="145" t="n"/>
      <c r="DT8" s="145" t="n"/>
      <c r="DU8" s="146"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41" t="n"/>
      <c r="BV9" s="142" t="n"/>
      <c r="BW9" s="147">
        <f>計算!$O$17</f>
        <v/>
      </c>
      <c r="CG9" s="142" t="n"/>
      <c r="CH9" s="148">
        <f>計算!$P$17</f>
        <v/>
      </c>
      <c r="DU9" s="142"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5" t="n"/>
      <c r="AA10" s="145" t="n"/>
      <c r="AB10" s="145" t="n"/>
      <c r="AC10" s="145" t="n"/>
      <c r="AD10" s="145" t="n"/>
      <c r="AE10" s="145" t="n"/>
      <c r="AF10" s="145" t="n"/>
      <c r="AG10" s="145" t="n"/>
      <c r="AH10" s="145" t="n"/>
      <c r="AI10" s="145" t="n"/>
      <c r="AJ10" s="145" t="n"/>
      <c r="AK10" s="145" t="n"/>
      <c r="AL10" s="145" t="n"/>
      <c r="AM10" s="145" t="n"/>
      <c r="AN10" s="145" t="n"/>
      <c r="AO10" s="145" t="n"/>
      <c r="AP10" s="145" t="n"/>
      <c r="AQ10" s="145" t="n"/>
      <c r="AR10" s="145" t="n"/>
      <c r="AS10" s="145" t="n"/>
      <c r="AT10" s="145" t="n"/>
      <c r="AU10" s="12" t="n"/>
      <c r="AV10" s="7" t="n"/>
      <c r="BI10" s="8" t="n"/>
      <c r="BJ10" s="7" t="n"/>
      <c r="BK10" s="2" t="n"/>
      <c r="BL10" s="2" t="n"/>
      <c r="BM10" s="2" t="n"/>
      <c r="BN10" s="2" t="n"/>
      <c r="BO10" s="2" t="n"/>
      <c r="BP10" s="141" t="n"/>
      <c r="BV10" s="142" t="n"/>
      <c r="BW10" s="141" t="n"/>
      <c r="CG10" s="142" t="n"/>
      <c r="DU10" s="142" t="n"/>
      <c r="DV10" s="2" t="n"/>
      <c r="DW10" s="2" t="n"/>
      <c r="DX10" s="2" t="n"/>
      <c r="DY10" s="2" t="n"/>
      <c r="DZ10" s="2" t="n"/>
      <c r="EA10" s="2" t="n"/>
      <c r="EB10" s="2" t="n"/>
      <c r="EC10" s="2" t="n"/>
    </row>
    <row r="11" ht="6.75" customHeight="1" s="118">
      <c r="A11" s="2" t="n"/>
      <c r="B11" s="2" t="n"/>
      <c r="C11" s="2" t="n"/>
      <c r="D11" s="2" t="n"/>
      <c r="E11" s="140" t="inlineStr">
        <is>
          <t>ふ り が な</t>
        </is>
      </c>
      <c r="F11" s="138" t="n"/>
      <c r="G11" s="138" t="n"/>
      <c r="H11" s="138" t="n"/>
      <c r="I11" s="138" t="n"/>
      <c r="J11" s="138" t="n"/>
      <c r="K11" s="139" t="n"/>
      <c r="L11" s="149">
        <f>計算!$C$17</f>
        <v/>
      </c>
      <c r="M11" s="138" t="n"/>
      <c r="N11" s="138" t="n"/>
      <c r="O11" s="138" t="n"/>
      <c r="P11" s="138" t="n"/>
      <c r="Q11" s="138" t="n"/>
      <c r="R11" s="138" t="n"/>
      <c r="S11" s="138" t="n"/>
      <c r="T11" s="138" t="n"/>
      <c r="U11" s="138" t="n"/>
      <c r="V11" s="138" t="n"/>
      <c r="W11" s="138" t="n"/>
      <c r="X11" s="138" t="n"/>
      <c r="Y11" s="138" t="n"/>
      <c r="Z11" s="138" t="n"/>
      <c r="AA11" s="138" t="n"/>
      <c r="AB11" s="138" t="n"/>
      <c r="AC11" s="138" t="n"/>
      <c r="AD11" s="138" t="n"/>
      <c r="AE11" s="138" t="n"/>
      <c r="AF11" s="138" t="n"/>
      <c r="AG11" s="138" t="n"/>
      <c r="AH11" s="138" t="n"/>
      <c r="AI11" s="138" t="n"/>
      <c r="AJ11" s="138" t="n"/>
      <c r="AK11" s="138" t="n"/>
      <c r="AL11" s="138" t="n"/>
      <c r="AM11" s="138" t="n"/>
      <c r="AN11" s="138" t="n"/>
      <c r="AO11" s="138" t="n"/>
      <c r="AP11" s="138" t="n"/>
      <c r="AQ11" s="138" t="n"/>
      <c r="AR11" s="138" t="n"/>
      <c r="AS11" s="138" t="n"/>
      <c r="AT11" s="139"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41" t="n"/>
      <c r="BV11" s="142" t="n"/>
      <c r="BW11" s="141" t="n"/>
      <c r="CG11" s="142" t="n"/>
      <c r="DU11" s="142" t="n"/>
      <c r="DV11" s="2" t="n"/>
      <c r="DW11" s="2" t="n"/>
      <c r="DX11" s="2" t="n"/>
      <c r="DY11" s="2" t="n"/>
      <c r="DZ11" s="2" t="n"/>
      <c r="EA11" s="2" t="n"/>
      <c r="EB11" s="2" t="n"/>
      <c r="EC11" s="2" t="n"/>
    </row>
    <row r="12" ht="6.75" customHeight="1" s="118">
      <c r="A12" s="2" t="n"/>
      <c r="B12" s="2" t="n"/>
      <c r="C12" s="2" t="n"/>
      <c r="D12" s="2" t="n"/>
      <c r="E12" s="141" t="n"/>
      <c r="K12" s="142" t="n"/>
      <c r="AT12" s="142"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41" t="n"/>
      <c r="BV12" s="142" t="n"/>
      <c r="BW12" s="141" t="n"/>
      <c r="CG12" s="142" t="n"/>
      <c r="DU12" s="142" t="n"/>
      <c r="DV12" s="2" t="n"/>
      <c r="DW12" s="2" t="n"/>
      <c r="DX12" s="2" t="n"/>
      <c r="DY12" s="2" t="n"/>
      <c r="DZ12" s="2" t="n"/>
      <c r="EA12" s="2" t="n"/>
      <c r="EB12" s="2" t="n"/>
      <c r="EC12" s="2" t="n"/>
    </row>
    <row r="13" ht="6.75" customHeight="1" s="118">
      <c r="A13" s="2" t="n"/>
      <c r="B13" s="2" t="n"/>
      <c r="C13" s="2" t="n"/>
      <c r="D13" s="2" t="n"/>
      <c r="E13" s="141" t="n"/>
      <c r="K13" s="142" t="n"/>
      <c r="AT13" s="142"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41" t="n"/>
      <c r="BV13" s="142" t="n"/>
      <c r="BW13" s="147">
        <f>計算!$Q$17</f>
        <v/>
      </c>
      <c r="CG13" s="142" t="n"/>
      <c r="CH13" s="148">
        <f>計算!$R$17</f>
        <v/>
      </c>
      <c r="DU13" s="142" t="n"/>
      <c r="DV13" s="2" t="n"/>
      <c r="DW13" s="2" t="n"/>
      <c r="DX13" s="2" t="n"/>
      <c r="DY13" s="2" t="n"/>
      <c r="DZ13" s="2" t="n"/>
      <c r="EA13" s="2" t="n"/>
      <c r="EB13" s="2" t="n"/>
      <c r="EC13" s="2" t="n"/>
    </row>
    <row r="14" ht="6.75" customHeight="1" s="118">
      <c r="A14" s="2" t="n"/>
      <c r="B14" s="2" t="n"/>
      <c r="C14" s="2" t="n"/>
      <c r="D14" s="2" t="n"/>
      <c r="E14" s="144" t="n"/>
      <c r="F14" s="145" t="n"/>
      <c r="G14" s="145" t="n"/>
      <c r="H14" s="145" t="n"/>
      <c r="I14" s="145" t="n"/>
      <c r="J14" s="145" t="n"/>
      <c r="K14" s="146" t="n"/>
      <c r="L14" s="145" t="n"/>
      <c r="M14" s="145" t="n"/>
      <c r="N14" s="145" t="n"/>
      <c r="O14" s="145" t="n"/>
      <c r="P14" s="145" t="n"/>
      <c r="Q14" s="145" t="n"/>
      <c r="R14" s="145" t="n"/>
      <c r="S14" s="145" t="n"/>
      <c r="T14" s="145" t="n"/>
      <c r="U14" s="145" t="n"/>
      <c r="V14" s="145" t="n"/>
      <c r="W14" s="145" t="n"/>
      <c r="X14" s="145" t="n"/>
      <c r="Y14" s="145" t="n"/>
      <c r="Z14" s="145" t="n"/>
      <c r="AA14" s="145" t="n"/>
      <c r="AB14" s="145" t="n"/>
      <c r="AC14" s="145" t="n"/>
      <c r="AD14" s="145" t="n"/>
      <c r="AE14" s="145" t="n"/>
      <c r="AF14" s="145" t="n"/>
      <c r="AG14" s="145" t="n"/>
      <c r="AH14" s="145" t="n"/>
      <c r="AI14" s="145" t="n"/>
      <c r="AJ14" s="145" t="n"/>
      <c r="AK14" s="145" t="n"/>
      <c r="AL14" s="145" t="n"/>
      <c r="AM14" s="145" t="n"/>
      <c r="AN14" s="145" t="n"/>
      <c r="AO14" s="145" t="n"/>
      <c r="AP14" s="145" t="n"/>
      <c r="AQ14" s="145" t="n"/>
      <c r="AR14" s="145" t="n"/>
      <c r="AS14" s="145" t="n"/>
      <c r="AT14" s="146"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41" t="n"/>
      <c r="BV14" s="142" t="n"/>
      <c r="BW14" s="141" t="n"/>
      <c r="CG14" s="142" t="n"/>
      <c r="DU14" s="142" t="n"/>
      <c r="DV14" s="2" t="n"/>
      <c r="DW14" s="2" t="n"/>
      <c r="DX14" s="2" t="n"/>
      <c r="DY14" s="2" t="n"/>
      <c r="DZ14" s="2" t="n"/>
      <c r="EA14" s="2" t="n"/>
      <c r="EB14" s="2" t="n"/>
      <c r="EC14" s="2" t="n"/>
    </row>
    <row r="15" ht="6.75" customHeight="1" s="118">
      <c r="A15" s="2" t="n"/>
      <c r="B15" s="2" t="n"/>
      <c r="C15" s="2" t="n"/>
      <c r="D15" s="2" t="n"/>
      <c r="E15" s="150" t="inlineStr">
        <is>
          <t>名　前</t>
        </is>
      </c>
      <c r="F15" s="138" t="n"/>
      <c r="G15" s="138" t="n"/>
      <c r="H15" s="138" t="n"/>
      <c r="I15" s="138" t="n"/>
      <c r="J15" s="138" t="n"/>
      <c r="K15" s="139" t="n"/>
      <c r="L15" s="151">
        <f>計算!$B$17</f>
        <v/>
      </c>
      <c r="M15" s="138" t="n"/>
      <c r="N15" s="138" t="n"/>
      <c r="O15" s="138" t="n"/>
      <c r="P15" s="138" t="n"/>
      <c r="Q15" s="138" t="n"/>
      <c r="R15" s="138" t="n"/>
      <c r="S15" s="138" t="n"/>
      <c r="T15" s="138" t="n"/>
      <c r="U15" s="138" t="n"/>
      <c r="V15" s="138" t="n"/>
      <c r="W15" s="138" t="n"/>
      <c r="X15" s="138" t="n"/>
      <c r="Y15" s="138" t="n"/>
      <c r="Z15" s="138" t="n"/>
      <c r="AA15" s="138" t="n"/>
      <c r="AB15" s="138" t="n"/>
      <c r="AC15" s="138" t="n"/>
      <c r="AD15" s="138" t="n"/>
      <c r="AE15" s="138" t="n"/>
      <c r="AF15" s="138" t="n"/>
      <c r="AG15" s="138" t="n"/>
      <c r="AH15" s="138" t="n"/>
      <c r="AI15" s="138" t="n"/>
      <c r="AJ15" s="138" t="n"/>
      <c r="AK15" s="138" t="n"/>
      <c r="AL15" s="138" t="n"/>
      <c r="AM15" s="138" t="n"/>
      <c r="AN15" s="138" t="n"/>
      <c r="AO15" s="138" t="n"/>
      <c r="AP15" s="138" t="n"/>
      <c r="AQ15" s="138" t="n"/>
      <c r="AR15" s="138" t="n"/>
      <c r="AS15" s="138" t="n"/>
      <c r="AT15" s="139"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41" t="n"/>
      <c r="BV15" s="142" t="n"/>
      <c r="BW15" s="141" t="n"/>
      <c r="CG15" s="142" t="n"/>
      <c r="DU15" s="142" t="n"/>
      <c r="DV15" s="2" t="n"/>
      <c r="DW15" s="2" t="n"/>
      <c r="DX15" s="2" t="n"/>
      <c r="DY15" s="2" t="n"/>
      <c r="DZ15" s="2" t="n"/>
      <c r="EA15" s="2" t="n"/>
      <c r="EB15" s="2" t="n"/>
      <c r="EC15" s="2" t="n"/>
    </row>
    <row r="16" ht="6.75" customHeight="1" s="118">
      <c r="A16" s="2" t="n"/>
      <c r="B16" s="2" t="n"/>
      <c r="C16" s="2" t="n"/>
      <c r="D16" s="2" t="n"/>
      <c r="E16" s="141" t="n"/>
      <c r="K16" s="142" t="n"/>
      <c r="L16" s="141" t="n"/>
      <c r="AT16" s="142" t="n"/>
      <c r="AU16" s="8" t="n"/>
      <c r="AV16" s="7" t="n"/>
      <c r="AW16" s="2" t="n"/>
      <c r="AX16" s="52" t="inlineStr">
        <is>
          <t>（30×40mm）</t>
        </is>
      </c>
      <c r="BH16" s="2" t="n"/>
      <c r="BI16" s="8" t="n"/>
      <c r="BJ16" s="7" t="n"/>
      <c r="BK16" s="2" t="n"/>
      <c r="BL16" s="2" t="n"/>
      <c r="BM16" s="2" t="n"/>
      <c r="BN16" s="2" t="n"/>
      <c r="BO16" s="2" t="n"/>
      <c r="BP16" s="141" t="n"/>
      <c r="BV16" s="142" t="n"/>
      <c r="BW16" s="141" t="n"/>
      <c r="CG16" s="142" t="n"/>
      <c r="DU16" s="142" t="n"/>
      <c r="DV16" s="2" t="n"/>
      <c r="DW16" s="2" t="n"/>
      <c r="DX16" s="2" t="n"/>
      <c r="DY16" s="2" t="n"/>
      <c r="DZ16" s="2" t="n"/>
      <c r="EA16" s="2" t="n"/>
      <c r="EB16" s="2" t="n"/>
      <c r="EC16" s="2" t="n"/>
    </row>
    <row r="17" ht="6.75" customHeight="1" s="118">
      <c r="A17" s="2" t="n"/>
      <c r="B17" s="2" t="n"/>
      <c r="C17" s="2" t="n"/>
      <c r="D17" s="2" t="n"/>
      <c r="E17" s="141" t="n"/>
      <c r="K17" s="142" t="n"/>
      <c r="L17" s="141" t="n"/>
      <c r="AT17" s="142" t="n"/>
      <c r="AU17" s="8" t="n"/>
      <c r="AV17" s="7" t="n"/>
      <c r="AW17" s="2" t="n"/>
      <c r="BH17" s="2" t="n"/>
      <c r="BI17" s="8" t="n"/>
      <c r="BJ17" s="7" t="n"/>
      <c r="BK17" s="2" t="n"/>
      <c r="BL17" s="2" t="n"/>
      <c r="BM17" s="2" t="n"/>
      <c r="BN17" s="2" t="n"/>
      <c r="BO17" s="2" t="n"/>
      <c r="BP17" s="141" t="n"/>
      <c r="BV17" s="142" t="n"/>
      <c r="BW17" s="147">
        <f>計算!$S$17</f>
        <v/>
      </c>
      <c r="CG17" s="142" t="n"/>
      <c r="CH17" s="148">
        <f>計算!$T$17</f>
        <v/>
      </c>
      <c r="DU17" s="142" t="n"/>
      <c r="DV17" s="2" t="n"/>
      <c r="DW17" s="2" t="n"/>
      <c r="DX17" s="2" t="n"/>
      <c r="DY17" s="2" t="n"/>
      <c r="DZ17" s="2" t="n"/>
      <c r="EA17" s="2" t="n"/>
      <c r="EB17" s="2" t="n"/>
      <c r="EC17" s="2" t="n"/>
    </row>
    <row r="18" ht="6.75" customHeight="1" s="118">
      <c r="A18" s="2" t="n"/>
      <c r="B18" s="2" t="n"/>
      <c r="C18" s="2" t="n"/>
      <c r="D18" s="2" t="n"/>
      <c r="E18" s="141" t="n"/>
      <c r="K18" s="142" t="n"/>
      <c r="L18" s="141" t="n"/>
      <c r="AT18" s="142"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41" t="n"/>
      <c r="BV18" s="142" t="n"/>
      <c r="BW18" s="141" t="n"/>
      <c r="CG18" s="142" t="n"/>
      <c r="DU18" s="142" t="n"/>
      <c r="DV18" s="2" t="n"/>
      <c r="DW18" s="2" t="n"/>
      <c r="DX18" s="2" t="n"/>
      <c r="DY18" s="2" t="n"/>
      <c r="DZ18" s="2" t="n"/>
      <c r="EA18" s="2" t="n"/>
      <c r="EB18" s="2" t="n"/>
      <c r="EC18" s="2" t="n"/>
    </row>
    <row r="19" ht="6.75" customHeight="1" s="118">
      <c r="A19" s="2" t="n"/>
      <c r="B19" s="2" t="n"/>
      <c r="C19" s="2" t="n"/>
      <c r="D19" s="2" t="n"/>
      <c r="E19" s="141" t="n"/>
      <c r="K19" s="142" t="n"/>
      <c r="L19" s="141" t="n"/>
      <c r="AT19" s="142"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41" t="n"/>
      <c r="BV19" s="142" t="n"/>
      <c r="BW19" s="141" t="n"/>
      <c r="CG19" s="142" t="n"/>
      <c r="DU19" s="142" t="n"/>
      <c r="DV19" s="2" t="n"/>
      <c r="DW19" s="2" t="n"/>
      <c r="DX19" s="2" t="n"/>
      <c r="DY19" s="2" t="n"/>
      <c r="DZ19" s="2" t="n"/>
      <c r="EA19" s="2" t="n"/>
      <c r="EB19" s="2" t="n"/>
      <c r="EC19" s="2" t="n"/>
    </row>
    <row r="20" ht="4.5" customHeight="1" s="118">
      <c r="A20" s="2" t="n"/>
      <c r="B20" s="2" t="n"/>
      <c r="C20" s="2" t="n"/>
      <c r="D20" s="2" t="n"/>
      <c r="E20" s="144" t="n"/>
      <c r="F20" s="145" t="n"/>
      <c r="G20" s="145" t="n"/>
      <c r="H20" s="145" t="n"/>
      <c r="I20" s="145" t="n"/>
      <c r="J20" s="145" t="n"/>
      <c r="K20" s="146" t="n"/>
      <c r="L20" s="144" t="n"/>
      <c r="M20" s="145" t="n"/>
      <c r="N20" s="145" t="n"/>
      <c r="O20" s="145" t="n"/>
      <c r="P20" s="145" t="n"/>
      <c r="Q20" s="145" t="n"/>
      <c r="R20" s="145" t="n"/>
      <c r="S20" s="145" t="n"/>
      <c r="T20" s="145" t="n"/>
      <c r="U20" s="145" t="n"/>
      <c r="V20" s="145" t="n"/>
      <c r="W20" s="145" t="n"/>
      <c r="X20" s="145" t="n"/>
      <c r="Y20" s="145" t="n"/>
      <c r="Z20" s="145" t="n"/>
      <c r="AA20" s="145" t="n"/>
      <c r="AB20" s="145" t="n"/>
      <c r="AC20" s="145" t="n"/>
      <c r="AD20" s="145" t="n"/>
      <c r="AE20" s="145" t="n"/>
      <c r="AF20" s="145" t="n"/>
      <c r="AG20" s="145" t="n"/>
      <c r="AH20" s="145" t="n"/>
      <c r="AI20" s="145" t="n"/>
      <c r="AJ20" s="145" t="n"/>
      <c r="AK20" s="145" t="n"/>
      <c r="AL20" s="145" t="n"/>
      <c r="AM20" s="145" t="n"/>
      <c r="AN20" s="145" t="n"/>
      <c r="AO20" s="145" t="n"/>
      <c r="AP20" s="145" t="n"/>
      <c r="AQ20" s="145" t="n"/>
      <c r="AR20" s="145" t="n"/>
      <c r="AS20" s="145" t="n"/>
      <c r="AT20" s="146"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41" t="n"/>
      <c r="BV20" s="142" t="n"/>
      <c r="BW20" s="141" t="n"/>
      <c r="CG20" s="142" t="n"/>
      <c r="DU20" s="142" t="n"/>
      <c r="DV20" s="2" t="n"/>
      <c r="DW20" s="2" t="n"/>
      <c r="DX20" s="2" t="n"/>
      <c r="DY20" s="2" t="n"/>
      <c r="DZ20" s="2" t="n"/>
      <c r="EA20" s="2" t="n"/>
      <c r="EB20" s="2" t="n"/>
      <c r="EC20" s="2" t="n"/>
    </row>
    <row r="21" ht="6.75" customHeight="1" s="118">
      <c r="A21" s="2" t="n"/>
      <c r="B21" s="2" t="n"/>
      <c r="C21" s="2" t="n"/>
      <c r="D21" s="2" t="n"/>
      <c r="E21" s="150" t="inlineStr">
        <is>
          <t>生年月日</t>
        </is>
      </c>
      <c r="F21" s="138" t="n"/>
      <c r="G21" s="138" t="n"/>
      <c r="H21" s="138" t="n"/>
      <c r="I21" s="138" t="n"/>
      <c r="J21" s="138" t="n"/>
      <c r="K21" s="139" t="n"/>
      <c r="L21" s="152" t="inlineStr">
        <is>
          <t>昭和 ・ 平成</t>
        </is>
      </c>
      <c r="M21" s="138" t="n"/>
      <c r="N21" s="138" t="n"/>
      <c r="O21" s="138" t="n"/>
      <c r="P21" s="138" t="n"/>
      <c r="Q21" s="138" t="n"/>
      <c r="R21" s="138" t="n"/>
      <c r="S21" s="138" t="n"/>
      <c r="T21" s="138" t="n"/>
      <c r="U21" s="138" t="n"/>
      <c r="V21" s="153">
        <f>計算!$D$17</f>
        <v/>
      </c>
      <c r="W21" s="138" t="n"/>
      <c r="X21" s="154" t="inlineStr">
        <is>
          <t>年</t>
        </is>
      </c>
      <c r="Y21" s="138" t="n"/>
      <c r="Z21" s="153">
        <f>計算!$E$17</f>
        <v/>
      </c>
      <c r="AA21" s="138" t="n"/>
      <c r="AB21" s="138" t="n"/>
      <c r="AC21" s="154" t="inlineStr">
        <is>
          <t>月</t>
        </is>
      </c>
      <c r="AD21" s="138" t="n"/>
      <c r="AE21" s="153">
        <f>計算!$F$17</f>
        <v/>
      </c>
      <c r="AF21" s="138" t="n"/>
      <c r="AG21" s="138" t="n"/>
      <c r="AH21" s="154" t="inlineStr">
        <is>
          <t>日　生 （満</t>
        </is>
      </c>
      <c r="AI21" s="138" t="n"/>
      <c r="AJ21" s="138" t="n"/>
      <c r="AK21" s="138" t="n"/>
      <c r="AL21" s="138" t="n"/>
      <c r="AM21" s="138" t="n"/>
      <c r="AN21" s="138" t="n"/>
      <c r="AO21" s="138" t="n"/>
      <c r="AP21" s="155">
        <f>計算!$G$17</f>
        <v/>
      </c>
      <c r="AQ21" s="138" t="n"/>
      <c r="AR21" s="156" t="inlineStr">
        <is>
          <t>歳）</t>
        </is>
      </c>
      <c r="AS21" s="138" t="n"/>
      <c r="AT21" s="139"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41" t="n"/>
      <c r="BV21" s="142" t="n"/>
      <c r="BW21" s="147">
        <f>計算!$U$17</f>
        <v/>
      </c>
      <c r="CG21" s="142" t="n"/>
      <c r="CH21" s="148">
        <f>計算!$V$17</f>
        <v/>
      </c>
      <c r="DU21" s="142" t="n"/>
      <c r="DV21" s="2" t="n"/>
      <c r="DW21" s="2" t="n"/>
      <c r="DX21" s="2" t="n"/>
      <c r="DY21" s="2" t="n"/>
      <c r="DZ21" s="2" t="n"/>
      <c r="EA21" s="2" t="n"/>
      <c r="EB21" s="2" t="n"/>
      <c r="EC21" s="2" t="n"/>
    </row>
    <row r="22" ht="6.75" customHeight="1" s="118">
      <c r="A22" s="2" t="n"/>
      <c r="B22" s="2" t="n"/>
      <c r="C22" s="2" t="n"/>
      <c r="D22" s="2" t="n"/>
      <c r="E22" s="141" t="n"/>
      <c r="K22" s="142" t="n"/>
      <c r="L22" s="141" t="n"/>
      <c r="AT22" s="142"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41" t="n"/>
      <c r="BV22" s="142" t="n"/>
      <c r="BW22" s="141" t="n"/>
      <c r="CG22" s="142" t="n"/>
      <c r="DU22" s="142" t="n"/>
      <c r="DV22" s="2" t="n"/>
      <c r="DW22" s="2" t="n"/>
      <c r="DX22" s="2" t="n"/>
      <c r="DY22" s="2" t="n"/>
      <c r="DZ22" s="2" t="n"/>
      <c r="EA22" s="2" t="n"/>
      <c r="EB22" s="2" t="n"/>
      <c r="EC22" s="2" t="n"/>
    </row>
    <row r="23" ht="6.75" customHeight="1" s="118">
      <c r="A23" s="2" t="n"/>
      <c r="B23" s="2" t="n"/>
      <c r="C23" s="2" t="n"/>
      <c r="D23" s="2" t="n"/>
      <c r="E23" s="141" t="n"/>
      <c r="K23" s="142" t="n"/>
      <c r="L23" s="141" t="n"/>
      <c r="AT23" s="142"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41" t="n"/>
      <c r="BV23" s="142" t="n"/>
      <c r="BW23" s="141" t="n"/>
      <c r="CG23" s="142" t="n"/>
      <c r="DU23" s="142" t="n"/>
      <c r="DV23" s="2" t="n"/>
      <c r="DW23" s="2" t="n"/>
      <c r="DX23" s="2" t="n"/>
      <c r="DY23" s="2" t="n"/>
      <c r="DZ23" s="2" t="n"/>
      <c r="EA23" s="2" t="n"/>
      <c r="EB23" s="2" t="n"/>
      <c r="EC23" s="2" t="n"/>
    </row>
    <row r="24" ht="3.75" customHeight="1" s="118">
      <c r="A24" s="2" t="n"/>
      <c r="B24" s="2" t="n"/>
      <c r="C24" s="2" t="n"/>
      <c r="D24" s="2" t="n"/>
      <c r="E24" s="144" t="n"/>
      <c r="F24" s="145" t="n"/>
      <c r="G24" s="145" t="n"/>
      <c r="H24" s="145" t="n"/>
      <c r="I24" s="145" t="n"/>
      <c r="J24" s="145" t="n"/>
      <c r="K24" s="146" t="n"/>
      <c r="L24" s="144" t="n"/>
      <c r="M24" s="145" t="n"/>
      <c r="N24" s="145" t="n"/>
      <c r="O24" s="145" t="n"/>
      <c r="P24" s="145" t="n"/>
      <c r="Q24" s="145" t="n"/>
      <c r="R24" s="145" t="n"/>
      <c r="S24" s="145" t="n"/>
      <c r="T24" s="145" t="n"/>
      <c r="U24" s="145" t="n"/>
      <c r="X24" s="145" t="n"/>
      <c r="Y24" s="145" t="n"/>
      <c r="AC24" s="145" t="n"/>
      <c r="AD24" s="145" t="n"/>
      <c r="AH24" s="145" t="n"/>
      <c r="AI24" s="145" t="n"/>
      <c r="AJ24" s="145" t="n"/>
      <c r="AK24" s="145" t="n"/>
      <c r="AL24" s="145" t="n"/>
      <c r="AM24" s="145" t="n"/>
      <c r="AN24" s="145" t="n"/>
      <c r="AO24" s="145" t="n"/>
      <c r="AP24" s="145" t="n"/>
      <c r="AQ24" s="145" t="n"/>
      <c r="AR24" s="145" t="n"/>
      <c r="AS24" s="145" t="n"/>
      <c r="AT24" s="146"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41" t="n"/>
      <c r="BV24" s="142" t="n"/>
      <c r="BW24" s="141" t="n"/>
      <c r="CG24" s="142" t="n"/>
      <c r="DU24" s="142" t="n"/>
      <c r="DV24" s="2" t="n"/>
      <c r="DW24" s="2" t="n"/>
      <c r="DX24" s="2" t="n"/>
      <c r="DY24" s="2" t="n"/>
      <c r="DZ24" s="2" t="n"/>
      <c r="EA24" s="2" t="n"/>
      <c r="EB24" s="2" t="n"/>
      <c r="EC24" s="2" t="n"/>
    </row>
    <row r="25" ht="6.75" customHeight="1" s="118">
      <c r="A25" s="2" t="n"/>
      <c r="B25" s="2" t="n"/>
      <c r="C25" s="2" t="n"/>
      <c r="D25" s="2" t="n"/>
      <c r="E25" s="157" t="inlineStr">
        <is>
          <t>ふ り が な</t>
        </is>
      </c>
      <c r="F25" s="138" t="n"/>
      <c r="G25" s="138" t="n"/>
      <c r="H25" s="138" t="n"/>
      <c r="I25" s="138" t="n"/>
      <c r="J25" s="138" t="n"/>
      <c r="K25" s="139" t="n"/>
      <c r="L25" s="158">
        <f>計算!$J$17</f>
        <v/>
      </c>
      <c r="M25" s="138" t="n"/>
      <c r="N25" s="138" t="n"/>
      <c r="O25" s="138" t="n"/>
      <c r="P25" s="138" t="n"/>
      <c r="Q25" s="138" t="n"/>
      <c r="R25" s="138" t="n"/>
      <c r="S25" s="138" t="n"/>
      <c r="T25" s="138" t="n"/>
      <c r="U25" s="138" t="n"/>
      <c r="V25" s="138" t="n"/>
      <c r="W25" s="138" t="n"/>
      <c r="X25" s="138" t="n"/>
      <c r="Y25" s="138" t="n"/>
      <c r="Z25" s="138" t="n"/>
      <c r="AA25" s="138" t="n"/>
      <c r="AB25" s="138" t="n"/>
      <c r="AC25" s="138" t="n"/>
      <c r="AD25" s="138" t="n"/>
      <c r="AE25" s="138" t="n"/>
      <c r="AF25" s="138" t="n"/>
      <c r="AG25" s="138" t="n"/>
      <c r="AH25" s="138" t="n"/>
      <c r="AI25" s="138" t="n"/>
      <c r="AJ25" s="138" t="n"/>
      <c r="AK25" s="138" t="n"/>
      <c r="AL25" s="138" t="n"/>
      <c r="AM25" s="138" t="n"/>
      <c r="AN25" s="138" t="n"/>
      <c r="AO25" s="138" t="n"/>
      <c r="AP25" s="138" t="n"/>
      <c r="AQ25" s="138" t="n"/>
      <c r="AR25" s="138" t="n"/>
      <c r="AS25" s="138" t="n"/>
      <c r="AT25" s="138" t="n"/>
      <c r="AU25" s="138" t="n"/>
      <c r="AV25" s="138" t="n"/>
      <c r="AW25" s="138" t="n"/>
      <c r="AX25" s="138" t="n"/>
      <c r="AY25" s="138" t="n"/>
      <c r="AZ25" s="138" t="n"/>
      <c r="BA25" s="138" t="n"/>
      <c r="BB25" s="138" t="n"/>
      <c r="BC25" s="138" t="n"/>
      <c r="BD25" s="138" t="n"/>
      <c r="BE25" s="138" t="n"/>
      <c r="BF25" s="138" t="n"/>
      <c r="BG25" s="138" t="n"/>
      <c r="BH25" s="138" t="n"/>
      <c r="BI25" s="139" t="n"/>
      <c r="BJ25" s="2" t="n"/>
      <c r="BK25" s="2" t="n"/>
      <c r="BL25" s="2" t="n"/>
      <c r="BM25" s="2" t="n"/>
      <c r="BN25" s="2" t="n"/>
      <c r="BO25" s="2" t="n"/>
      <c r="BP25" s="141" t="n"/>
      <c r="BV25" s="142" t="n"/>
      <c r="BW25" s="159">
        <f>計算!$W$17</f>
        <v/>
      </c>
      <c r="CG25" s="142" t="n"/>
      <c r="CH25" s="148">
        <f>計算!$X$17</f>
        <v/>
      </c>
      <c r="DU25" s="142" t="n"/>
      <c r="DV25" s="2" t="n"/>
      <c r="DW25" s="2" t="n"/>
      <c r="DX25" s="2" t="n"/>
      <c r="DY25" s="2" t="n"/>
      <c r="DZ25" s="2" t="n"/>
      <c r="EA25" s="2" t="n"/>
      <c r="EB25" s="2" t="n"/>
      <c r="EC25" s="2" t="n"/>
    </row>
    <row r="26" ht="6.75" customHeight="1" s="118">
      <c r="A26" s="2" t="n"/>
      <c r="B26" s="2" t="n"/>
      <c r="C26" s="2" t="n"/>
      <c r="D26" s="2" t="n"/>
      <c r="E26" s="141" t="n"/>
      <c r="K26" s="142" t="n"/>
      <c r="BI26" s="142" t="n"/>
      <c r="BJ26" s="2" t="n"/>
      <c r="BK26" s="2" t="n"/>
      <c r="BL26" s="2" t="n"/>
      <c r="BM26" s="2" t="n"/>
      <c r="BN26" s="2" t="n"/>
      <c r="BO26" s="2" t="n"/>
      <c r="BP26" s="141" t="n"/>
      <c r="BV26" s="142" t="n"/>
      <c r="BW26" s="141" t="n"/>
      <c r="CG26" s="142" t="n"/>
      <c r="DU26" s="142" t="n"/>
      <c r="DV26" s="2" t="n"/>
      <c r="DW26" s="2" t="n"/>
      <c r="DX26" s="2" t="n"/>
      <c r="DY26" s="2" t="n"/>
      <c r="DZ26" s="2" t="n"/>
      <c r="EA26" s="2" t="n"/>
      <c r="EB26" s="2" t="n"/>
      <c r="EC26" s="2" t="n"/>
    </row>
    <row r="27" ht="6.75" customHeight="1" s="118">
      <c r="A27" s="2" t="n"/>
      <c r="B27" s="2" t="n"/>
      <c r="C27" s="2" t="n"/>
      <c r="D27" s="2" t="n"/>
      <c r="E27" s="160" t="n"/>
      <c r="F27" s="161" t="n"/>
      <c r="G27" s="161" t="n"/>
      <c r="H27" s="161" t="n"/>
      <c r="I27" s="161" t="n"/>
      <c r="J27" s="161" t="n"/>
      <c r="K27" s="162" t="n"/>
      <c r="L27" s="161" t="n"/>
      <c r="M27" s="161" t="n"/>
      <c r="N27" s="161" t="n"/>
      <c r="O27" s="161" t="n"/>
      <c r="P27" s="161" t="n"/>
      <c r="Q27" s="161" t="n"/>
      <c r="R27" s="161" t="n"/>
      <c r="S27" s="161" t="n"/>
      <c r="T27" s="161" t="n"/>
      <c r="U27" s="161" t="n"/>
      <c r="V27" s="161" t="n"/>
      <c r="W27" s="161" t="n"/>
      <c r="X27" s="161" t="n"/>
      <c r="Y27" s="161" t="n"/>
      <c r="Z27" s="161" t="n"/>
      <c r="AA27" s="161" t="n"/>
      <c r="AB27" s="161" t="n"/>
      <c r="AC27" s="161" t="n"/>
      <c r="AD27" s="161" t="n"/>
      <c r="AE27" s="161" t="n"/>
      <c r="AF27" s="161" t="n"/>
      <c r="AG27" s="161" t="n"/>
      <c r="AH27" s="161" t="n"/>
      <c r="AI27" s="161" t="n"/>
      <c r="AJ27" s="161" t="n"/>
      <c r="AK27" s="161" t="n"/>
      <c r="AL27" s="161" t="n"/>
      <c r="AM27" s="161" t="n"/>
      <c r="AN27" s="161" t="n"/>
      <c r="AO27" s="161" t="n"/>
      <c r="AP27" s="161" t="n"/>
      <c r="AQ27" s="161" t="n"/>
      <c r="AR27" s="161" t="n"/>
      <c r="AS27" s="161" t="n"/>
      <c r="AT27" s="161" t="n"/>
      <c r="AU27" s="161" t="n"/>
      <c r="AV27" s="161" t="n"/>
      <c r="AW27" s="161" t="n"/>
      <c r="AX27" s="161" t="n"/>
      <c r="AY27" s="161" t="n"/>
      <c r="AZ27" s="161" t="n"/>
      <c r="BA27" s="161" t="n"/>
      <c r="BB27" s="161" t="n"/>
      <c r="BC27" s="161" t="n"/>
      <c r="BD27" s="161" t="n"/>
      <c r="BE27" s="161" t="n"/>
      <c r="BF27" s="161" t="n"/>
      <c r="BG27" s="161" t="n"/>
      <c r="BH27" s="161" t="n"/>
      <c r="BI27" s="162" t="n"/>
      <c r="BJ27" s="2" t="n"/>
      <c r="BK27" s="2" t="n"/>
      <c r="BL27" s="2" t="n"/>
      <c r="BM27" s="2" t="n"/>
      <c r="BN27" s="2" t="n"/>
      <c r="BO27" s="2" t="n"/>
      <c r="BP27" s="141" t="n"/>
      <c r="BV27" s="142" t="n"/>
      <c r="BW27" s="141" t="n"/>
      <c r="CG27" s="142" t="n"/>
      <c r="DU27" s="142" t="n"/>
      <c r="DV27" s="2" t="n"/>
      <c r="DW27" s="2" t="n"/>
      <c r="DX27" s="2" t="n"/>
      <c r="DY27" s="2" t="n"/>
      <c r="DZ27" s="2" t="n"/>
      <c r="EA27" s="2" t="n"/>
      <c r="EB27" s="2" t="n"/>
      <c r="EC27" s="2" t="n"/>
    </row>
    <row r="28" ht="6.75" customHeight="1" s="118">
      <c r="A28" s="2" t="n"/>
      <c r="B28" s="2" t="n"/>
      <c r="C28" s="2" t="n"/>
      <c r="D28" s="2" t="n"/>
      <c r="E28" s="163" t="inlineStr">
        <is>
          <t>現住所</t>
        </is>
      </c>
      <c r="F28" s="164" t="n"/>
      <c r="G28" s="164" t="n"/>
      <c r="H28" s="164" t="n"/>
      <c r="I28" s="164" t="n"/>
      <c r="J28" s="164" t="n"/>
      <c r="K28" s="165" t="n"/>
      <c r="L28" s="107" t="inlineStr">
        <is>
          <t>〒</t>
        </is>
      </c>
      <c r="M28" s="164" t="n"/>
      <c r="N28" s="164" t="n"/>
      <c r="O28" s="164" t="n"/>
      <c r="P28" s="166">
        <f>計算!$H$17</f>
        <v/>
      </c>
      <c r="Q28" s="164" t="n"/>
      <c r="R28" s="164" t="n"/>
      <c r="S28" s="164" t="n"/>
      <c r="T28" s="164" t="n"/>
      <c r="U28" s="164" t="n"/>
      <c r="V28" s="164" t="n"/>
      <c r="W28" s="164" t="n"/>
      <c r="X28" s="164" t="n"/>
      <c r="Y28" s="164" t="n"/>
      <c r="Z28" s="164" t="n"/>
      <c r="AA28" s="164" t="n"/>
      <c r="AB28" s="164" t="n"/>
      <c r="AC28" s="164" t="n"/>
      <c r="AD28" s="164" t="n"/>
      <c r="AE28" s="164" t="n"/>
      <c r="AF28" s="164" t="n"/>
      <c r="AG28" s="164" t="n"/>
      <c r="AH28" s="164" t="n"/>
      <c r="AI28" s="164" t="n"/>
      <c r="AJ28" s="164"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41" t="n"/>
      <c r="BV28" s="142" t="n"/>
      <c r="BW28" s="141" t="n"/>
      <c r="CG28" s="142" t="n"/>
      <c r="DU28" s="142" t="n"/>
      <c r="DV28" s="2" t="n"/>
      <c r="DW28" s="2" t="n"/>
      <c r="DX28" s="2" t="n"/>
      <c r="DY28" s="2" t="n"/>
      <c r="DZ28" s="2" t="n"/>
      <c r="EA28" s="2" t="n"/>
      <c r="EB28" s="2" t="n"/>
      <c r="EC28" s="2" t="n"/>
    </row>
    <row r="29" ht="4.5" customHeight="1" s="118">
      <c r="A29" s="2" t="n"/>
      <c r="B29" s="2" t="n"/>
      <c r="C29" s="2" t="n"/>
      <c r="D29" s="2" t="n"/>
      <c r="E29" s="141" t="n"/>
      <c r="K29" s="142" t="n"/>
      <c r="L29" s="141"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4" t="n"/>
      <c r="BQ29" s="145" t="n"/>
      <c r="BR29" s="145" t="n"/>
      <c r="BS29" s="145" t="n"/>
      <c r="BT29" s="145" t="n"/>
      <c r="BU29" s="145" t="n"/>
      <c r="BV29" s="146" t="n"/>
      <c r="BW29" s="144" t="n"/>
      <c r="BX29" s="145" t="n"/>
      <c r="BY29" s="145" t="n"/>
      <c r="BZ29" s="145" t="n"/>
      <c r="CA29" s="145" t="n"/>
      <c r="CB29" s="145" t="n"/>
      <c r="CC29" s="145" t="n"/>
      <c r="CD29" s="145" t="n"/>
      <c r="CE29" s="145" t="n"/>
      <c r="CF29" s="145" t="n"/>
      <c r="CG29" s="146" t="n"/>
      <c r="DU29" s="142" t="n"/>
      <c r="DV29" s="2" t="n"/>
      <c r="DW29" s="2" t="n"/>
      <c r="DX29" s="2" t="n"/>
      <c r="DY29" s="2" t="n"/>
      <c r="DZ29" s="2" t="n"/>
      <c r="EA29" s="2" t="n"/>
      <c r="EB29" s="2" t="n"/>
      <c r="EC29" s="2" t="n"/>
    </row>
    <row r="30" ht="6.75" customHeight="1" s="118">
      <c r="A30" s="2" t="n"/>
      <c r="B30" s="2" t="n"/>
      <c r="C30" s="2" t="n"/>
      <c r="D30" s="2" t="n"/>
      <c r="E30" s="141" t="n"/>
      <c r="K30" s="142" t="n"/>
      <c r="L30" s="141"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7" t="inlineStr">
        <is>
          <t>校内外の諸活動</t>
        </is>
      </c>
      <c r="BQ30" s="138" t="n"/>
      <c r="BR30" s="138" t="n"/>
      <c r="BS30" s="138" t="n"/>
      <c r="BT30" s="138" t="n"/>
      <c r="BU30" s="138" t="n"/>
      <c r="BV30" s="139" t="n"/>
      <c r="BW30" s="168">
        <f>計算!$Y$17</f>
        <v/>
      </c>
      <c r="BX30" s="138" t="n"/>
      <c r="BY30" s="138" t="n"/>
      <c r="BZ30" s="138" t="n"/>
      <c r="CA30" s="138" t="n"/>
      <c r="CB30" s="138" t="n"/>
      <c r="CC30" s="138" t="n"/>
      <c r="CD30" s="138" t="n"/>
      <c r="CE30" s="138" t="n"/>
      <c r="CF30" s="138" t="n"/>
      <c r="CG30" s="138" t="n"/>
      <c r="CH30" s="138" t="n"/>
      <c r="CI30" s="138" t="n"/>
      <c r="CJ30" s="138" t="n"/>
      <c r="CK30" s="138" t="n"/>
      <c r="CL30" s="138" t="n"/>
      <c r="CM30" s="138" t="n"/>
      <c r="CN30" s="138" t="n"/>
      <c r="CO30" s="138" t="n"/>
      <c r="CP30" s="138" t="n"/>
      <c r="CQ30" s="138" t="n"/>
      <c r="CR30" s="138" t="n"/>
      <c r="CS30" s="138" t="n"/>
      <c r="CT30" s="138" t="n"/>
      <c r="CU30" s="138" t="n"/>
      <c r="CV30" s="138" t="n"/>
      <c r="CW30" s="138" t="n"/>
      <c r="CX30" s="138" t="n"/>
      <c r="CY30" s="138" t="n"/>
      <c r="CZ30" s="138" t="n"/>
      <c r="DA30" s="138" t="n"/>
      <c r="DB30" s="138" t="n"/>
      <c r="DC30" s="138" t="n"/>
      <c r="DD30" s="138" t="n"/>
      <c r="DE30" s="138" t="n"/>
      <c r="DF30" s="138" t="n"/>
      <c r="DG30" s="138" t="n"/>
      <c r="DH30" s="138" t="n"/>
      <c r="DI30" s="138" t="n"/>
      <c r="DJ30" s="138" t="n"/>
      <c r="DK30" s="138" t="n"/>
      <c r="DL30" s="138" t="n"/>
      <c r="DM30" s="138" t="n"/>
      <c r="DN30" s="138" t="n"/>
      <c r="DO30" s="138" t="n"/>
      <c r="DP30" s="138" t="n"/>
      <c r="DQ30" s="138" t="n"/>
      <c r="DR30" s="138" t="n"/>
      <c r="DS30" s="138" t="n"/>
      <c r="DT30" s="138" t="n"/>
      <c r="DU30" s="139" t="n"/>
      <c r="DV30" s="7" t="n"/>
      <c r="DW30" s="2" t="n"/>
      <c r="DX30" s="2" t="n"/>
      <c r="DY30" s="2" t="n"/>
      <c r="DZ30" s="2" t="n"/>
      <c r="EA30" s="2" t="n"/>
      <c r="EB30" s="2" t="n"/>
      <c r="EC30" s="2" t="n"/>
    </row>
    <row r="31" ht="6.75" customHeight="1" s="118">
      <c r="A31" s="2" t="n"/>
      <c r="B31" s="2" t="n"/>
      <c r="C31" s="2" t="n"/>
      <c r="D31" s="2" t="n"/>
      <c r="E31" s="141" t="n"/>
      <c r="K31" s="142" t="n"/>
      <c r="L31" s="169">
        <f>計算!$I$17</f>
        <v/>
      </c>
      <c r="BI31" s="142" t="n"/>
      <c r="BJ31" s="2" t="n"/>
      <c r="BK31" s="2" t="n"/>
      <c r="BL31" s="2" t="n"/>
      <c r="BM31" s="2" t="n"/>
      <c r="BN31" s="2" t="n"/>
      <c r="BO31" s="2" t="n"/>
      <c r="BP31" s="141" t="n"/>
      <c r="BV31" s="142" t="n"/>
      <c r="DU31" s="142" t="n"/>
      <c r="DV31" s="7" t="n"/>
      <c r="DW31" s="2" t="n"/>
      <c r="DX31" s="2" t="n"/>
      <c r="DY31" s="2" t="n"/>
      <c r="DZ31" s="2" t="n"/>
      <c r="EA31" s="2" t="n"/>
      <c r="EB31" s="2" t="n"/>
      <c r="EC31" s="2" t="n"/>
    </row>
    <row r="32" ht="6.75" customHeight="1" s="118">
      <c r="A32" s="2" t="n"/>
      <c r="B32" s="2" t="n"/>
      <c r="C32" s="2" t="n"/>
      <c r="D32" s="2" t="n"/>
      <c r="E32" s="141" t="n"/>
      <c r="K32" s="142" t="n"/>
      <c r="L32" s="141" t="n"/>
      <c r="BI32" s="142" t="n"/>
      <c r="BJ32" s="2" t="n"/>
      <c r="BK32" s="2" t="n"/>
      <c r="BL32" s="2" t="n"/>
      <c r="BM32" s="2" t="n"/>
      <c r="BN32" s="2" t="n"/>
      <c r="BO32" s="2" t="n"/>
      <c r="BP32" s="141" t="n"/>
      <c r="BV32" s="142" t="n"/>
      <c r="DU32" s="142" t="n"/>
      <c r="DV32" s="7" t="n"/>
      <c r="DW32" s="2" t="n"/>
      <c r="DX32" s="2" t="n"/>
      <c r="DY32" s="2" t="n"/>
      <c r="DZ32" s="2" t="n"/>
      <c r="EA32" s="2" t="n"/>
      <c r="EB32" s="2" t="n"/>
      <c r="EC32" s="2" t="n"/>
    </row>
    <row r="33" ht="6.75" customHeight="1" s="118">
      <c r="A33" s="2" t="n"/>
      <c r="B33" s="2" t="n"/>
      <c r="C33" s="2" t="n"/>
      <c r="D33" s="2" t="n"/>
      <c r="E33" s="144" t="n"/>
      <c r="F33" s="145" t="n"/>
      <c r="G33" s="145" t="n"/>
      <c r="H33" s="145" t="n"/>
      <c r="I33" s="145" t="n"/>
      <c r="J33" s="145" t="n"/>
      <c r="K33" s="146" t="n"/>
      <c r="L33" s="144" t="n"/>
      <c r="M33" s="145" t="n"/>
      <c r="N33" s="145" t="n"/>
      <c r="O33" s="145" t="n"/>
      <c r="P33" s="145" t="n"/>
      <c r="Q33" s="145" t="n"/>
      <c r="R33" s="145" t="n"/>
      <c r="S33" s="145" t="n"/>
      <c r="T33" s="145" t="n"/>
      <c r="U33" s="145" t="n"/>
      <c r="V33" s="145" t="n"/>
      <c r="W33" s="145" t="n"/>
      <c r="X33" s="145" t="n"/>
      <c r="Y33" s="145" t="n"/>
      <c r="Z33" s="145" t="n"/>
      <c r="AA33" s="145" t="n"/>
      <c r="AB33" s="145" t="n"/>
      <c r="AC33" s="145" t="n"/>
      <c r="AD33" s="145" t="n"/>
      <c r="AE33" s="145" t="n"/>
      <c r="AF33" s="145" t="n"/>
      <c r="AG33" s="145" t="n"/>
      <c r="AH33" s="145" t="n"/>
      <c r="AI33" s="145" t="n"/>
      <c r="AJ33" s="145" t="n"/>
      <c r="AK33" s="145" t="n"/>
      <c r="AL33" s="145" t="n"/>
      <c r="AM33" s="145" t="n"/>
      <c r="AN33" s="145" t="n"/>
      <c r="AO33" s="145" t="n"/>
      <c r="AP33" s="145" t="n"/>
      <c r="AQ33" s="145" t="n"/>
      <c r="AR33" s="145" t="n"/>
      <c r="AS33" s="145" t="n"/>
      <c r="AT33" s="145" t="n"/>
      <c r="AU33" s="145" t="n"/>
      <c r="AV33" s="145" t="n"/>
      <c r="AW33" s="145" t="n"/>
      <c r="AX33" s="145" t="n"/>
      <c r="AY33" s="145" t="n"/>
      <c r="AZ33" s="145" t="n"/>
      <c r="BA33" s="145" t="n"/>
      <c r="BB33" s="145" t="n"/>
      <c r="BC33" s="145" t="n"/>
      <c r="BD33" s="145" t="n"/>
      <c r="BE33" s="145" t="n"/>
      <c r="BF33" s="145" t="n"/>
      <c r="BG33" s="145" t="n"/>
      <c r="BH33" s="145" t="n"/>
      <c r="BI33" s="146" t="n"/>
      <c r="BJ33" s="2" t="n"/>
      <c r="BK33" s="2" t="n"/>
      <c r="BL33" s="2" t="n"/>
      <c r="BM33" s="2" t="n"/>
      <c r="BN33" s="2" t="n"/>
      <c r="BO33" s="2" t="n"/>
      <c r="BP33" s="141" t="n"/>
      <c r="BV33" s="142" t="n"/>
      <c r="DU33" s="142" t="n"/>
      <c r="DV33" s="7" t="n"/>
      <c r="DW33" s="2" t="n"/>
      <c r="DX33" s="2" t="n"/>
      <c r="DY33" s="2" t="n"/>
      <c r="DZ33" s="2" t="n"/>
      <c r="EA33" s="2" t="n"/>
      <c r="EB33" s="2" t="n"/>
      <c r="EC33" s="2" t="n"/>
    </row>
    <row r="34" ht="6.75" customHeight="1" s="118">
      <c r="A34" s="2" t="n"/>
      <c r="B34" s="2" t="n"/>
      <c r="C34" s="2" t="n"/>
      <c r="D34" s="2" t="n"/>
      <c r="E34" s="157" t="inlineStr">
        <is>
          <t>ふ り が な</t>
        </is>
      </c>
      <c r="F34" s="138" t="n"/>
      <c r="G34" s="138" t="n"/>
      <c r="H34" s="138" t="n"/>
      <c r="I34" s="138" t="n"/>
      <c r="J34" s="138" t="n"/>
      <c r="K34" s="139" t="n"/>
      <c r="L34" s="158">
        <f>計算!$M$17</f>
        <v/>
      </c>
      <c r="M34" s="138" t="n"/>
      <c r="N34" s="138" t="n"/>
      <c r="O34" s="138" t="n"/>
      <c r="P34" s="138" t="n"/>
      <c r="Q34" s="138" t="n"/>
      <c r="R34" s="138" t="n"/>
      <c r="S34" s="138" t="n"/>
      <c r="T34" s="138" t="n"/>
      <c r="U34" s="138" t="n"/>
      <c r="V34" s="138" t="n"/>
      <c r="W34" s="138" t="n"/>
      <c r="X34" s="138" t="n"/>
      <c r="Y34" s="138" t="n"/>
      <c r="Z34" s="138" t="n"/>
      <c r="AA34" s="138" t="n"/>
      <c r="AB34" s="138" t="n"/>
      <c r="AC34" s="138" t="n"/>
      <c r="AD34" s="138" t="n"/>
      <c r="AE34" s="138" t="n"/>
      <c r="AF34" s="138" t="n"/>
      <c r="AG34" s="138" t="n"/>
      <c r="AH34" s="138" t="n"/>
      <c r="AI34" s="138" t="n"/>
      <c r="AJ34" s="138" t="n"/>
      <c r="AK34" s="138" t="n"/>
      <c r="AL34" s="138" t="n"/>
      <c r="AM34" s="138" t="n"/>
      <c r="AN34" s="138" t="n"/>
      <c r="AO34" s="138" t="n"/>
      <c r="AP34" s="138" t="n"/>
      <c r="AQ34" s="138" t="n"/>
      <c r="AR34" s="138" t="n"/>
      <c r="AS34" s="138" t="n"/>
      <c r="AT34" s="138" t="n"/>
      <c r="AU34" s="138" t="n"/>
      <c r="AV34" s="138" t="n"/>
      <c r="AW34" s="138" t="n"/>
      <c r="AX34" s="138" t="n"/>
      <c r="AY34" s="138" t="n"/>
      <c r="AZ34" s="138" t="n"/>
      <c r="BA34" s="138" t="n"/>
      <c r="BB34" s="138" t="n"/>
      <c r="BC34" s="138" t="n"/>
      <c r="BD34" s="138" t="n"/>
      <c r="BE34" s="138" t="n"/>
      <c r="BF34" s="138" t="n"/>
      <c r="BG34" s="138" t="n"/>
      <c r="BH34" s="138" t="n"/>
      <c r="BI34" s="139" t="n"/>
      <c r="BJ34" s="2" t="n"/>
      <c r="BK34" s="2" t="n"/>
      <c r="BL34" s="2" t="n"/>
      <c r="BM34" s="2" t="n"/>
      <c r="BN34" s="2" t="n"/>
      <c r="BO34" s="2" t="n"/>
      <c r="BP34" s="141" t="n"/>
      <c r="BV34" s="142" t="n"/>
      <c r="DU34" s="142" t="n"/>
      <c r="DV34" s="7" t="n"/>
      <c r="DW34" s="2" t="n"/>
      <c r="DX34" s="2" t="n"/>
      <c r="DY34" s="2" t="n"/>
      <c r="DZ34" s="2" t="n"/>
      <c r="EA34" s="2" t="n"/>
      <c r="EB34" s="2" t="n"/>
      <c r="EC34" s="2" t="n"/>
    </row>
    <row r="35" ht="6.75" customHeight="1" s="118">
      <c r="A35" s="2" t="n"/>
      <c r="B35" s="2" t="n"/>
      <c r="C35" s="2" t="n"/>
      <c r="D35" s="2" t="n"/>
      <c r="E35" s="141" t="n"/>
      <c r="K35" s="142" t="n"/>
      <c r="BI35" s="142" t="n"/>
      <c r="BJ35" s="2" t="n"/>
      <c r="BK35" s="2" t="n"/>
      <c r="BL35" s="2" t="n"/>
      <c r="BM35" s="2" t="n"/>
      <c r="BN35" s="2" t="n"/>
      <c r="BO35" s="2" t="n"/>
      <c r="BP35" s="141" t="n"/>
      <c r="BV35" s="142" t="n"/>
      <c r="DU35" s="142" t="n"/>
      <c r="DV35" s="7" t="n"/>
      <c r="DW35" s="2" t="n"/>
      <c r="DX35" s="2" t="n"/>
      <c r="DY35" s="2" t="n"/>
      <c r="DZ35" s="2" t="n"/>
      <c r="EA35" s="2" t="n"/>
      <c r="EB35" s="2" t="n"/>
      <c r="EC35" s="2" t="n"/>
    </row>
    <row r="36" ht="6.75" customHeight="1" s="118">
      <c r="A36" s="2" t="n"/>
      <c r="B36" s="2" t="n"/>
      <c r="C36" s="2" t="n"/>
      <c r="D36" s="2" t="n"/>
      <c r="E36" s="160" t="n"/>
      <c r="F36" s="161" t="n"/>
      <c r="G36" s="161" t="n"/>
      <c r="H36" s="161" t="n"/>
      <c r="I36" s="161" t="n"/>
      <c r="J36" s="161" t="n"/>
      <c r="K36" s="162" t="n"/>
      <c r="L36" s="161" t="n"/>
      <c r="M36" s="161" t="n"/>
      <c r="N36" s="161" t="n"/>
      <c r="O36" s="161" t="n"/>
      <c r="P36" s="161" t="n"/>
      <c r="Q36" s="161" t="n"/>
      <c r="R36" s="161" t="n"/>
      <c r="S36" s="161" t="n"/>
      <c r="T36" s="161" t="n"/>
      <c r="U36" s="161" t="n"/>
      <c r="V36" s="161" t="n"/>
      <c r="W36" s="161" t="n"/>
      <c r="X36" s="161" t="n"/>
      <c r="Y36" s="161" t="n"/>
      <c r="Z36" s="161" t="n"/>
      <c r="AA36" s="161" t="n"/>
      <c r="AB36" s="161" t="n"/>
      <c r="AC36" s="161" t="n"/>
      <c r="AD36" s="161" t="n"/>
      <c r="AE36" s="161" t="n"/>
      <c r="AF36" s="161" t="n"/>
      <c r="AG36" s="161" t="n"/>
      <c r="AH36" s="161" t="n"/>
      <c r="AI36" s="161" t="n"/>
      <c r="AJ36" s="161" t="n"/>
      <c r="AK36" s="161" t="n"/>
      <c r="AL36" s="161" t="n"/>
      <c r="AM36" s="161" t="n"/>
      <c r="AN36" s="161" t="n"/>
      <c r="AO36" s="161" t="n"/>
      <c r="AP36" s="161" t="n"/>
      <c r="AQ36" s="161" t="n"/>
      <c r="AR36" s="161" t="n"/>
      <c r="AS36" s="161" t="n"/>
      <c r="AT36" s="161" t="n"/>
      <c r="AU36" s="161" t="n"/>
      <c r="AV36" s="161" t="n"/>
      <c r="AW36" s="161" t="n"/>
      <c r="AX36" s="161" t="n"/>
      <c r="AY36" s="161" t="n"/>
      <c r="AZ36" s="161" t="n"/>
      <c r="BA36" s="161" t="n"/>
      <c r="BB36" s="161" t="n"/>
      <c r="BC36" s="161" t="n"/>
      <c r="BD36" s="161" t="n"/>
      <c r="BE36" s="161" t="n"/>
      <c r="BF36" s="161" t="n"/>
      <c r="BG36" s="161" t="n"/>
      <c r="BH36" s="161" t="n"/>
      <c r="BI36" s="162" t="n"/>
      <c r="BJ36" s="2" t="n"/>
      <c r="BK36" s="2" t="n"/>
      <c r="BL36" s="2" t="n"/>
      <c r="BM36" s="2" t="n"/>
      <c r="BN36" s="2" t="n"/>
      <c r="BO36" s="2" t="n"/>
      <c r="BP36" s="141" t="n"/>
      <c r="BV36" s="142" t="n"/>
      <c r="DU36" s="142" t="n"/>
      <c r="DV36" s="7" t="n"/>
      <c r="DW36" s="2" t="n"/>
      <c r="DX36" s="2" t="n"/>
      <c r="DY36" s="2" t="n"/>
      <c r="DZ36" s="2" t="n"/>
      <c r="EA36" s="2" t="n"/>
      <c r="EB36" s="2" t="n"/>
      <c r="EC36" s="2" t="n"/>
    </row>
    <row r="37" ht="6.75" customHeight="1" s="118">
      <c r="A37" s="2" t="n"/>
      <c r="B37" s="2" t="n"/>
      <c r="C37" s="2" t="n"/>
      <c r="D37" s="2" t="n"/>
      <c r="E37" s="163" t="inlineStr">
        <is>
          <t>連絡先</t>
        </is>
      </c>
      <c r="F37" s="164" t="n"/>
      <c r="G37" s="164" t="n"/>
      <c r="H37" s="164" t="n"/>
      <c r="I37" s="164" t="n"/>
      <c r="J37" s="164" t="n"/>
      <c r="K37" s="165" t="n"/>
      <c r="L37" s="107" t="inlineStr">
        <is>
          <t>〒</t>
        </is>
      </c>
      <c r="M37" s="164" t="n"/>
      <c r="N37" s="164" t="n"/>
      <c r="O37" s="164" t="n"/>
      <c r="P37" s="170">
        <f>計算!$K$17</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41" t="n"/>
      <c r="BV37" s="142" t="n"/>
      <c r="DU37" s="142" t="n"/>
      <c r="DV37" s="7" t="n"/>
      <c r="DW37" s="2" t="n"/>
      <c r="DX37" s="2" t="n"/>
      <c r="DY37" s="2" t="n"/>
      <c r="DZ37" s="2" t="n"/>
      <c r="EA37" s="2" t="n"/>
      <c r="EB37" s="2" t="n"/>
      <c r="EC37" s="2" t="n"/>
    </row>
    <row r="38" ht="6.75" customHeight="1" s="118">
      <c r="A38" s="2" t="n"/>
      <c r="B38" s="2" t="n"/>
      <c r="C38" s="2" t="n"/>
      <c r="D38" s="2" t="n"/>
      <c r="E38" s="141" t="n"/>
      <c r="K38" s="142" t="n"/>
      <c r="L38" s="141"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41" t="n"/>
      <c r="BV38" s="142" t="n"/>
      <c r="DU38" s="142" t="n"/>
      <c r="DV38" s="7" t="n"/>
      <c r="DW38" s="2" t="n"/>
      <c r="DX38" s="2" t="n"/>
      <c r="DY38" s="2" t="n"/>
      <c r="DZ38" s="2" t="n"/>
      <c r="EA38" s="2" t="n"/>
      <c r="EB38" s="2" t="n"/>
      <c r="EC38" s="2" t="n"/>
    </row>
    <row r="39" ht="6.75" customHeight="1" s="118">
      <c r="A39" s="2" t="n"/>
      <c r="B39" s="2" t="n"/>
      <c r="C39" s="2" t="n"/>
      <c r="D39" s="2" t="n"/>
      <c r="E39" s="141" t="n"/>
      <c r="K39" s="142" t="n"/>
      <c r="L39" s="141"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41" t="n"/>
      <c r="BV39" s="142" t="n"/>
      <c r="DU39" s="142" t="n"/>
      <c r="DV39" s="7" t="n"/>
      <c r="DW39" s="2" t="n"/>
      <c r="DX39" s="2" t="n"/>
      <c r="DY39" s="2" t="n"/>
      <c r="DZ39" s="2" t="n"/>
      <c r="EA39" s="2" t="n"/>
      <c r="EB39" s="2" t="n"/>
      <c r="EC39" s="2" t="n"/>
    </row>
    <row r="40" ht="6.75" customHeight="1" s="118">
      <c r="A40" s="2" t="n"/>
      <c r="B40" s="2" t="n"/>
      <c r="C40" s="2" t="n"/>
      <c r="D40" s="2" t="n"/>
      <c r="E40" s="141" t="n"/>
      <c r="K40" s="142" t="n"/>
      <c r="L40" s="171">
        <f>計算!$L$17</f>
        <v/>
      </c>
      <c r="BI40" s="142" t="n"/>
      <c r="BJ40" s="2" t="n"/>
      <c r="BK40" s="2" t="n"/>
      <c r="BL40" s="2" t="n"/>
      <c r="BM40" s="2" t="n"/>
      <c r="BN40" s="2" t="n"/>
      <c r="BO40" s="2" t="n"/>
      <c r="BP40" s="141" t="n"/>
      <c r="BV40" s="142" t="n"/>
      <c r="DU40" s="142" t="n"/>
      <c r="DV40" s="7" t="n"/>
      <c r="DW40" s="2" t="n"/>
      <c r="DX40" s="2" t="n"/>
      <c r="DY40" s="2" t="n"/>
      <c r="DZ40" s="2" t="n"/>
      <c r="EA40" s="2" t="n"/>
      <c r="EB40" s="2" t="n"/>
      <c r="EC40" s="2" t="n"/>
    </row>
    <row r="41" ht="6.75" customHeight="1" s="118">
      <c r="A41" s="2" t="n"/>
      <c r="B41" s="2" t="n"/>
      <c r="C41" s="2" t="n"/>
      <c r="D41" s="2" t="n"/>
      <c r="E41" s="144" t="n"/>
      <c r="F41" s="145" t="n"/>
      <c r="G41" s="145" t="n"/>
      <c r="H41" s="145" t="n"/>
      <c r="I41" s="145" t="n"/>
      <c r="J41" s="145" t="n"/>
      <c r="K41" s="146" t="n"/>
      <c r="L41" s="145" t="n"/>
      <c r="M41" s="145" t="n"/>
      <c r="N41" s="145" t="n"/>
      <c r="O41" s="145" t="n"/>
      <c r="P41" s="145" t="n"/>
      <c r="Q41" s="145" t="n"/>
      <c r="R41" s="145" t="n"/>
      <c r="S41" s="145" t="n"/>
      <c r="T41" s="145" t="n"/>
      <c r="U41" s="145" t="n"/>
      <c r="V41" s="145" t="n"/>
      <c r="W41" s="145" t="n"/>
      <c r="X41" s="145" t="n"/>
      <c r="Y41" s="145" t="n"/>
      <c r="Z41" s="145" t="n"/>
      <c r="AA41" s="145" t="n"/>
      <c r="AB41" s="145" t="n"/>
      <c r="AC41" s="145" t="n"/>
      <c r="AD41" s="145" t="n"/>
      <c r="AE41" s="145" t="n"/>
      <c r="AF41" s="145" t="n"/>
      <c r="AG41" s="145" t="n"/>
      <c r="AH41" s="145" t="n"/>
      <c r="AI41" s="145" t="n"/>
      <c r="AJ41" s="145" t="n"/>
      <c r="AK41" s="145" t="n"/>
      <c r="AL41" s="145" t="n"/>
      <c r="AM41" s="145" t="n"/>
      <c r="AN41" s="145" t="n"/>
      <c r="AO41" s="145" t="n"/>
      <c r="AP41" s="145" t="n"/>
      <c r="AQ41" s="145" t="n"/>
      <c r="AR41" s="145" t="n"/>
      <c r="AS41" s="145" t="n"/>
      <c r="AT41" s="145" t="n"/>
      <c r="AU41" s="145" t="n"/>
      <c r="AV41" s="145" t="n"/>
      <c r="AW41" s="145" t="n"/>
      <c r="AX41" s="145" t="n"/>
      <c r="AY41" s="145" t="n"/>
      <c r="AZ41" s="145" t="n"/>
      <c r="BA41" s="145" t="n"/>
      <c r="BB41" s="145" t="n"/>
      <c r="BC41" s="145" t="n"/>
      <c r="BD41" s="145" t="n"/>
      <c r="BE41" s="145" t="n"/>
      <c r="BF41" s="145" t="n"/>
      <c r="BG41" s="145" t="n"/>
      <c r="BH41" s="145" t="n"/>
      <c r="BI41" s="146" t="n"/>
      <c r="BJ41" s="2" t="n"/>
      <c r="BK41" s="2" t="n"/>
      <c r="BL41" s="2" t="n"/>
      <c r="BM41" s="2" t="n"/>
      <c r="BN41" s="2" t="n"/>
      <c r="BO41" s="2" t="n"/>
      <c r="BP41" s="141" t="n"/>
      <c r="BV41" s="142" t="n"/>
      <c r="DU41" s="142"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41" t="n"/>
      <c r="BV42" s="142" t="n"/>
      <c r="DU42" s="142"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41" t="n"/>
      <c r="BV43" s="142" t="n"/>
      <c r="DU43" s="142"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41" t="n"/>
      <c r="BV44" s="142" t="n"/>
      <c r="DU44" s="142"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41" t="n"/>
      <c r="BV45" s="142" t="n"/>
      <c r="DU45" s="142"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41" t="n"/>
      <c r="BV46" s="142" t="n"/>
      <c r="DU46" s="142"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2" t="n"/>
      <c r="BQ47" s="138" t="n"/>
      <c r="BR47" s="173" t="n"/>
      <c r="BS47" s="138" t="n"/>
      <c r="BT47" s="138" t="n"/>
      <c r="BU47" s="28" t="n"/>
      <c r="BV47" s="29" t="n"/>
      <c r="BW47" s="174">
        <f>計算!$Z$17</f>
        <v/>
      </c>
      <c r="BX47" s="138" t="n"/>
      <c r="BY47" s="138" t="n"/>
      <c r="BZ47" s="138" t="n"/>
      <c r="CA47" s="138" t="n"/>
      <c r="CB47" s="138" t="n"/>
      <c r="CC47" s="138" t="n"/>
      <c r="CD47" s="138" t="n"/>
      <c r="CE47" s="138" t="n"/>
      <c r="CF47" s="138" t="n"/>
      <c r="CG47" s="138" t="n"/>
      <c r="CH47" s="138" t="n"/>
      <c r="CI47" s="138" t="n"/>
      <c r="CJ47" s="138" t="n"/>
      <c r="CK47" s="138" t="n"/>
      <c r="CL47" s="138" t="n"/>
      <c r="CM47" s="138" t="n"/>
      <c r="CN47" s="138" t="n"/>
      <c r="CO47" s="138" t="n"/>
      <c r="CP47" s="138" t="n"/>
      <c r="CQ47" s="138" t="n"/>
      <c r="CR47" s="138" t="n"/>
      <c r="CS47" s="138" t="n"/>
      <c r="CT47" s="138" t="n"/>
      <c r="CU47" s="138" t="n"/>
      <c r="CV47" s="138" t="n"/>
      <c r="CW47" s="138" t="n"/>
      <c r="CX47" s="138" t="n"/>
      <c r="CY47" s="138" t="n"/>
      <c r="CZ47" s="138" t="n"/>
      <c r="DA47" s="138" t="n"/>
      <c r="DB47" s="138" t="n"/>
      <c r="DC47" s="138" t="n"/>
      <c r="DD47" s="138" t="n"/>
      <c r="DE47" s="138" t="n"/>
      <c r="DF47" s="138" t="n"/>
      <c r="DG47" s="138" t="n"/>
      <c r="DH47" s="138" t="n"/>
      <c r="DI47" s="138" t="n"/>
      <c r="DJ47" s="138" t="n"/>
      <c r="DK47" s="138" t="n"/>
      <c r="DL47" s="138" t="n"/>
      <c r="DM47" s="138" t="n"/>
      <c r="DN47" s="138" t="n"/>
      <c r="DO47" s="138" t="n"/>
      <c r="DP47" s="138" t="n"/>
      <c r="DQ47" s="138" t="n"/>
      <c r="DR47" s="138" t="n"/>
      <c r="DS47" s="138" t="n"/>
      <c r="DT47" s="138" t="n"/>
      <c r="DU47" s="139"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41" t="n"/>
      <c r="BU48" s="31" t="n"/>
      <c r="BV48" s="32" t="n"/>
      <c r="DU48" s="142"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41" t="n"/>
      <c r="BU49" s="72" t="n"/>
      <c r="BV49" s="142" t="n"/>
      <c r="DU49" s="142"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41" t="n"/>
      <c r="BV50" s="142" t="n"/>
      <c r="DU50" s="142"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41" t="n"/>
      <c r="BV51" s="142" t="n"/>
      <c r="DU51" s="142"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41" t="n"/>
      <c r="BV52" s="142" t="n"/>
      <c r="DU52" s="142" t="n"/>
      <c r="DV52" s="7" t="n"/>
      <c r="DW52" s="2" t="n"/>
      <c r="DX52" s="2" t="n"/>
      <c r="DY52" s="2" t="n"/>
      <c r="DZ52" s="2" t="n"/>
      <c r="EA52" s="2" t="n"/>
      <c r="EB52" s="2" t="n"/>
      <c r="EC52" s="2" t="n"/>
    </row>
    <row r="53" ht="6.75" customHeight="1" s="118">
      <c r="A53" s="2" t="n"/>
      <c r="B53" s="2" t="n"/>
      <c r="C53" s="2" t="n"/>
      <c r="D53" s="2" t="n"/>
      <c r="E53" s="175" t="inlineStr">
        <is>
          <t>在籍校</t>
        </is>
      </c>
      <c r="F53" s="138" t="n"/>
      <c r="G53" s="138" t="n"/>
      <c r="H53" s="138" t="n"/>
      <c r="I53" s="138" t="n"/>
      <c r="J53" s="138" t="n"/>
      <c r="K53" s="139"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8" t="n"/>
      <c r="AY53" s="138" t="n"/>
      <c r="AZ53" s="138" t="n"/>
      <c r="BA53" s="138" t="n"/>
      <c r="BB53" s="138" t="n"/>
      <c r="BC53" s="138" t="n"/>
      <c r="BD53" s="138" t="n"/>
      <c r="BE53" s="138" t="n"/>
      <c r="BF53" s="138" t="n"/>
      <c r="BG53" s="138" t="n"/>
      <c r="BH53" s="138" t="n"/>
      <c r="BI53" s="139" t="n"/>
      <c r="BJ53" s="2" t="n"/>
      <c r="BK53" s="2" t="n"/>
      <c r="BL53" s="2" t="n"/>
      <c r="BM53" s="2" t="n"/>
      <c r="BN53" s="2" t="n"/>
      <c r="BO53" s="2" t="n"/>
      <c r="BP53" s="141" t="n"/>
      <c r="BV53" s="142" t="n"/>
      <c r="DU53" s="142" t="n"/>
      <c r="DV53" s="2" t="n"/>
      <c r="DW53" s="2" t="n"/>
      <c r="DX53" s="2" t="n"/>
      <c r="DY53" s="2" t="n"/>
      <c r="DZ53" s="2" t="n"/>
      <c r="EA53" s="2" t="n"/>
      <c r="EB53" s="2" t="n"/>
      <c r="EC53" s="2" t="n"/>
    </row>
    <row r="54" ht="6.75" customHeight="1" s="118">
      <c r="A54" s="2" t="n"/>
      <c r="B54" s="2" t="n"/>
      <c r="C54" s="2" t="n"/>
      <c r="D54" s="2" t="n"/>
      <c r="E54" s="141" t="n"/>
      <c r="K54" s="142" t="n"/>
      <c r="L54" s="36" t="n"/>
      <c r="M54" s="19" t="n"/>
      <c r="N54" s="19" t="n"/>
      <c r="O54" s="19" t="n"/>
      <c r="P54" s="19" t="n"/>
      <c r="Q54" s="19" t="n"/>
      <c r="R54" s="19" t="n"/>
      <c r="S54" s="19" t="n"/>
      <c r="T54" s="19" t="n"/>
      <c r="U54" s="19" t="n"/>
      <c r="V54" s="19" t="n"/>
      <c r="W54" s="19" t="n"/>
      <c r="X54" s="37" t="n"/>
      <c r="Y54" s="176">
        <f>計算!$N$17</f>
        <v/>
      </c>
      <c r="BI54" s="142" t="n"/>
      <c r="BJ54" s="2" t="n"/>
      <c r="BK54" s="2" t="n"/>
      <c r="BL54" s="2" t="n"/>
      <c r="BM54" s="2" t="n"/>
      <c r="BN54" s="2" t="n"/>
      <c r="BO54" s="2" t="n"/>
      <c r="BP54" s="141" t="n"/>
      <c r="BV54" s="142" t="n"/>
      <c r="DU54" s="142" t="n"/>
      <c r="DV54" s="2" t="n"/>
      <c r="DW54" s="2" t="n"/>
      <c r="DX54" s="2" t="n"/>
      <c r="DY54" s="2" t="n"/>
      <c r="DZ54" s="2" t="n"/>
      <c r="EA54" s="2" t="n"/>
      <c r="EB54" s="2" t="n"/>
      <c r="EC54" s="2" t="n"/>
    </row>
    <row r="55" ht="6.75" customHeight="1" s="118">
      <c r="A55" s="2" t="n"/>
      <c r="B55" s="2" t="n"/>
      <c r="C55" s="2" t="n"/>
      <c r="D55" s="2" t="n"/>
      <c r="E55" s="141" t="n"/>
      <c r="K55" s="142" t="n"/>
      <c r="L55" s="36" t="n"/>
      <c r="M55" s="19" t="n"/>
      <c r="N55" s="19" t="n"/>
      <c r="O55" s="19" t="n"/>
      <c r="P55" s="177">
        <f>設定!$B$6</f>
        <v/>
      </c>
      <c r="S55" s="11" t="n"/>
      <c r="T55" s="11" t="n"/>
      <c r="U55" s="177">
        <f>設定!$B$7</f>
        <v/>
      </c>
      <c r="W55" s="11" t="n"/>
      <c r="X55" s="12" t="n"/>
      <c r="Y55" s="141" t="n"/>
      <c r="BI55" s="142" t="n"/>
      <c r="BJ55" s="2" t="n"/>
      <c r="BK55" s="2" t="n"/>
      <c r="BL55" s="2" t="n"/>
      <c r="BM55" s="2" t="n"/>
      <c r="BN55" s="2" t="n"/>
      <c r="BO55" s="2" t="n"/>
      <c r="BP55" s="141" t="n"/>
      <c r="BV55" s="142" t="n"/>
      <c r="DU55" s="142" t="n"/>
      <c r="DV55" s="2" t="n"/>
      <c r="DW55" s="2" t="n"/>
      <c r="DX55" s="2" t="n"/>
      <c r="DY55" s="2" t="n"/>
      <c r="DZ55" s="2" t="n"/>
      <c r="EA55" s="2" t="n"/>
      <c r="EB55" s="2" t="n"/>
      <c r="EC55" s="2" t="n"/>
    </row>
    <row r="56" ht="6.75" customHeight="1" s="118">
      <c r="A56" s="2" t="n"/>
      <c r="B56" s="2" t="n"/>
      <c r="C56" s="2" t="n"/>
      <c r="D56" s="2" t="n"/>
      <c r="E56" s="141" t="n"/>
      <c r="K56" s="142" t="n"/>
      <c r="L56" s="92" t="inlineStr">
        <is>
          <t>令和</t>
        </is>
      </c>
      <c r="S56" s="52" t="inlineStr">
        <is>
          <t>年</t>
        </is>
      </c>
      <c r="W56" s="53" t="inlineStr">
        <is>
          <t>月</t>
        </is>
      </c>
      <c r="X56" s="142" t="n"/>
      <c r="Y56" s="141" t="n"/>
      <c r="BI56" s="142" t="n"/>
      <c r="BJ56" s="2" t="n"/>
      <c r="BK56" s="2" t="n"/>
      <c r="BL56" s="2" t="n"/>
      <c r="BM56" s="2" t="n"/>
      <c r="BN56" s="2" t="n"/>
      <c r="BO56" s="2" t="n"/>
      <c r="BP56" s="141" t="n"/>
      <c r="BV56" s="142" t="n"/>
      <c r="DU56" s="142" t="n"/>
      <c r="DV56" s="2" t="n"/>
      <c r="DW56" s="2" t="n"/>
      <c r="DX56" s="2" t="n"/>
      <c r="DY56" s="2" t="n"/>
      <c r="DZ56" s="2" t="n"/>
      <c r="EA56" s="2" t="n"/>
      <c r="EB56" s="2" t="n"/>
      <c r="EC56" s="2" t="n"/>
    </row>
    <row r="57" ht="6.75" customHeight="1" s="118">
      <c r="A57" s="2" t="n"/>
      <c r="B57" s="2" t="n"/>
      <c r="C57" s="2" t="n"/>
      <c r="D57" s="2" t="n"/>
      <c r="E57" s="141" t="n"/>
      <c r="K57" s="142" t="n"/>
      <c r="L57" s="141" t="n"/>
      <c r="X57" s="142" t="n"/>
      <c r="Y57" s="141" t="n"/>
      <c r="AW57" s="75" t="inlineStr">
        <is>
          <t>卒業</t>
        </is>
      </c>
      <c r="BI57" s="142" t="n"/>
      <c r="BJ57" s="2" t="n"/>
      <c r="BK57" s="2" t="n"/>
      <c r="BL57" s="2" t="n"/>
      <c r="BM57" s="2" t="n"/>
      <c r="BN57" s="2" t="n"/>
      <c r="BO57" s="2" t="n"/>
      <c r="BP57" s="141" t="n"/>
      <c r="BV57" s="142" t="n"/>
      <c r="DU57" s="142" t="n"/>
      <c r="DV57" s="2" t="n"/>
      <c r="DW57" s="2" t="n"/>
      <c r="DX57" s="2" t="n"/>
      <c r="DY57" s="2" t="n"/>
      <c r="DZ57" s="2" t="n"/>
      <c r="EA57" s="2" t="n"/>
      <c r="EB57" s="2" t="n"/>
      <c r="EC57" s="2" t="n"/>
    </row>
    <row r="58" ht="6.75" customHeight="1" s="118">
      <c r="A58" s="2" t="n"/>
      <c r="B58" s="2" t="n"/>
      <c r="C58" s="2" t="n"/>
      <c r="D58" s="2" t="n"/>
      <c r="E58" s="141" t="n"/>
      <c r="K58" s="142" t="n"/>
      <c r="L58" s="36" t="n"/>
      <c r="M58" s="19" t="n"/>
      <c r="N58" s="19" t="n"/>
      <c r="O58" s="19" t="n"/>
      <c r="P58" s="19" t="n"/>
      <c r="Q58" s="19" t="n"/>
      <c r="R58" s="19" t="n"/>
      <c r="S58" s="19" t="n"/>
      <c r="T58" s="19" t="n"/>
      <c r="U58" s="19" t="n"/>
      <c r="V58" s="19" t="n"/>
      <c r="W58" s="19" t="n"/>
      <c r="X58" s="37" t="n"/>
      <c r="Y58" s="141" t="n"/>
      <c r="BI58" s="142" t="n"/>
      <c r="BJ58" s="2" t="n"/>
      <c r="BK58" s="2" t="n"/>
      <c r="BL58" s="2" t="n"/>
      <c r="BM58" s="2" t="n"/>
      <c r="BN58" s="2" t="n"/>
      <c r="BO58" s="2" t="n"/>
      <c r="BP58" s="141" t="n"/>
      <c r="BV58" s="142" t="n"/>
      <c r="DU58" s="142" t="n"/>
      <c r="DV58" s="2" t="n"/>
      <c r="DW58" s="2" t="n"/>
      <c r="DX58" s="2" t="n"/>
      <c r="DY58" s="2" t="n"/>
      <c r="DZ58" s="2" t="n"/>
      <c r="EA58" s="2" t="n"/>
      <c r="EB58" s="2" t="n"/>
      <c r="EC58" s="2" t="n"/>
    </row>
    <row r="59" ht="6.75" customHeight="1" s="118">
      <c r="A59" s="2" t="n"/>
      <c r="B59" s="2" t="n"/>
      <c r="C59" s="2" t="n"/>
      <c r="D59" s="2" t="n"/>
      <c r="E59" s="141" t="n"/>
      <c r="K59" s="142" t="n"/>
      <c r="L59" s="36" t="n"/>
      <c r="M59" s="19" t="n"/>
      <c r="N59" s="19" t="n"/>
      <c r="O59" s="19" t="n"/>
      <c r="P59" s="19" t="n"/>
      <c r="Q59" s="19" t="n"/>
      <c r="R59" s="19" t="n"/>
      <c r="S59" s="19" t="n"/>
      <c r="T59" s="19" t="n"/>
      <c r="U59" s="19" t="n"/>
      <c r="V59" s="19" t="n"/>
      <c r="W59" s="19" t="n"/>
      <c r="X59" s="37" t="n"/>
      <c r="Y59" s="141" t="n"/>
      <c r="BI59" s="142" t="n"/>
      <c r="BJ59" s="2" t="n"/>
      <c r="BK59" s="2" t="n"/>
      <c r="BL59" s="2" t="n"/>
      <c r="BM59" s="2" t="n"/>
      <c r="BN59" s="2" t="n"/>
      <c r="BO59" s="2" t="n"/>
      <c r="BP59" s="141" t="n"/>
      <c r="BV59" s="142" t="n"/>
      <c r="DU59" s="142" t="n"/>
      <c r="DV59" s="2" t="n"/>
      <c r="DW59" s="2" t="n"/>
      <c r="DX59" s="2" t="n"/>
      <c r="DY59" s="2" t="n"/>
      <c r="DZ59" s="2" t="n"/>
      <c r="EA59" s="2" t="n"/>
      <c r="EB59" s="2" t="n"/>
      <c r="EC59" s="2" t="n"/>
    </row>
    <row r="60" ht="6.75" customHeight="1" s="118">
      <c r="A60" s="2" t="n"/>
      <c r="B60" s="2" t="n"/>
      <c r="C60" s="2" t="n"/>
      <c r="D60" s="2" t="n"/>
      <c r="E60" s="144" t="n"/>
      <c r="F60" s="145" t="n"/>
      <c r="G60" s="145" t="n"/>
      <c r="H60" s="145" t="n"/>
      <c r="I60" s="145" t="n"/>
      <c r="J60" s="145" t="n"/>
      <c r="K60" s="146"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5" t="n"/>
      <c r="AX60" s="145" t="n"/>
      <c r="AY60" s="145" t="n"/>
      <c r="AZ60" s="145" t="n"/>
      <c r="BA60" s="145" t="n"/>
      <c r="BB60" s="145" t="n"/>
      <c r="BC60" s="145" t="n"/>
      <c r="BD60" s="145" t="n"/>
      <c r="BE60" s="145" t="n"/>
      <c r="BF60" s="145" t="n"/>
      <c r="BG60" s="145" t="n"/>
      <c r="BH60" s="145" t="n"/>
      <c r="BI60" s="146" t="n"/>
      <c r="BJ60" s="2" t="n"/>
      <c r="BK60" s="2" t="n"/>
      <c r="BL60" s="2" t="n"/>
      <c r="BM60" s="2" t="n"/>
      <c r="BN60" s="2" t="n"/>
      <c r="BO60" s="2" t="n"/>
      <c r="BP60" s="141" t="n"/>
      <c r="BV60" s="142" t="n"/>
      <c r="DU60" s="142"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8" t="n"/>
      <c r="U61" s="17" t="n"/>
      <c r="V61" s="17" t="n"/>
      <c r="W61" s="76" t="n"/>
      <c r="X61" s="138"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41" t="n"/>
      <c r="BV61" s="142" t="n"/>
      <c r="DU61" s="142"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41" t="n"/>
      <c r="BV62" s="142" t="n"/>
      <c r="DU62" s="142"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41" t="n"/>
      <c r="BV63" s="142" t="n"/>
      <c r="DU63" s="142" t="n"/>
      <c r="DV63" s="2" t="n"/>
      <c r="DW63" s="2" t="n"/>
      <c r="DX63" s="2" t="n"/>
      <c r="DY63" s="2" t="n"/>
      <c r="DZ63" s="2" t="n"/>
      <c r="EA63" s="2" t="n"/>
      <c r="EB63" s="2" t="n"/>
      <c r="EC63" s="2" t="n"/>
    </row>
    <row r="64" ht="6.75" customHeight="1" s="118">
      <c r="A64" s="2" t="n"/>
      <c r="B64" s="2" t="n"/>
      <c r="C64" s="2" t="n"/>
      <c r="D64" s="2" t="n"/>
      <c r="E64" s="178" t="inlineStr">
        <is>
          <t>職　歴</t>
        </is>
      </c>
      <c r="K64" s="142" t="n"/>
      <c r="L64" s="54" t="inlineStr">
        <is>
          <t>平成</t>
        </is>
      </c>
      <c r="M64" s="138" t="n"/>
      <c r="N64" s="138" t="n"/>
      <c r="O64" s="138" t="n"/>
      <c r="P64" s="19" t="n"/>
      <c r="Q64" s="19" t="n"/>
      <c r="R64" s="19" t="n"/>
      <c r="S64" s="19" t="n"/>
      <c r="T64" s="19" t="n"/>
      <c r="U64" s="19" t="n"/>
      <c r="V64" s="19" t="n"/>
      <c r="W64" s="19" t="n"/>
      <c r="X64" s="37" t="n"/>
      <c r="Y64" s="169">
        <f>計算!$AD$17</f>
        <v/>
      </c>
      <c r="BI64" s="142" t="n"/>
      <c r="BJ64" s="2" t="n"/>
      <c r="BK64" s="2" t="n"/>
      <c r="BL64" s="2" t="n"/>
      <c r="BM64" s="2" t="n"/>
      <c r="BN64" s="2" t="n"/>
      <c r="BO64" s="2" t="n"/>
      <c r="BP64" s="141" t="n"/>
      <c r="BV64" s="142" t="n"/>
      <c r="DU64" s="142" t="n"/>
      <c r="DV64" s="2" t="n"/>
      <c r="DW64" s="2" t="n"/>
      <c r="DX64" s="2" t="n"/>
      <c r="DY64" s="2" t="n"/>
      <c r="DZ64" s="2" t="n"/>
      <c r="EA64" s="2" t="n"/>
      <c r="EB64" s="2" t="n"/>
      <c r="EC64" s="2" t="n"/>
    </row>
    <row r="65" ht="6.75" customHeight="1" s="118">
      <c r="A65" s="2" t="n"/>
      <c r="B65" s="2" t="n"/>
      <c r="C65" s="2" t="n"/>
      <c r="D65" s="2" t="n"/>
      <c r="E65" s="141" t="n"/>
      <c r="K65" s="142" t="n"/>
      <c r="L65" s="141" t="n"/>
      <c r="P65" s="19" t="n"/>
      <c r="Q65" s="19" t="n"/>
      <c r="R65" s="19" t="n"/>
      <c r="S65" s="19" t="n"/>
      <c r="T65" s="19" t="n"/>
      <c r="U65" s="19" t="n"/>
      <c r="V65" s="19" t="n"/>
      <c r="W65" s="19" t="n"/>
      <c r="X65" s="37" t="n"/>
      <c r="Y65" s="141" t="n"/>
      <c r="BI65" s="142" t="n"/>
      <c r="BJ65" s="2" t="n"/>
      <c r="BK65" s="2" t="n"/>
      <c r="BL65" s="2" t="n"/>
      <c r="BM65" s="2" t="n"/>
      <c r="BN65" s="2" t="n"/>
      <c r="BO65" s="2" t="n"/>
      <c r="BP65" s="141" t="n"/>
      <c r="BV65" s="142" t="n"/>
      <c r="DU65" s="142" t="n"/>
      <c r="DV65" s="2" t="n"/>
      <c r="DW65" s="2" t="n"/>
      <c r="DX65" s="2" t="n"/>
      <c r="DY65" s="2" t="n"/>
      <c r="DZ65" s="2" t="n"/>
      <c r="EA65" s="2" t="n"/>
      <c r="EB65" s="2" t="n"/>
      <c r="EC65" s="2" t="n"/>
    </row>
    <row r="66" ht="6.75" customHeight="1" s="118">
      <c r="A66" s="2" t="n"/>
      <c r="B66" s="2" t="n"/>
      <c r="C66" s="2" t="n"/>
      <c r="D66" s="2" t="n"/>
      <c r="E66" s="141" t="n"/>
      <c r="K66" s="142" t="n"/>
      <c r="L66" s="141" t="n"/>
      <c r="P66" s="177">
        <f>計算!$AB$17</f>
        <v/>
      </c>
      <c r="S66" s="52" t="inlineStr">
        <is>
          <t>年</t>
        </is>
      </c>
      <c r="U66" s="177">
        <f>計算!$AC$17</f>
        <v/>
      </c>
      <c r="W66" s="53" t="inlineStr">
        <is>
          <t>月</t>
        </is>
      </c>
      <c r="X66" s="142" t="n"/>
      <c r="Y66" s="141" t="n"/>
      <c r="BI66" s="142" t="n"/>
      <c r="BJ66" s="2" t="n"/>
      <c r="BK66" s="2" t="n"/>
      <c r="BL66" s="2" t="n"/>
      <c r="BM66" s="2" t="n"/>
      <c r="BN66" s="2" t="n"/>
      <c r="BO66" s="2" t="n"/>
      <c r="BP66" s="141" t="n"/>
      <c r="BV66" s="142" t="n"/>
      <c r="DU66" s="142" t="n"/>
      <c r="DV66" s="2" t="n"/>
      <c r="DW66" s="2" t="n"/>
      <c r="DX66" s="2" t="n"/>
      <c r="DY66" s="2" t="n"/>
      <c r="DZ66" s="2" t="n"/>
      <c r="EA66" s="2" t="n"/>
      <c r="EB66" s="2" t="n"/>
      <c r="EC66" s="2" t="n"/>
    </row>
    <row r="67" ht="6.75" customHeight="1" s="118">
      <c r="A67" s="2" t="n"/>
      <c r="B67" s="2" t="n"/>
      <c r="C67" s="2" t="n"/>
      <c r="D67" s="2" t="n"/>
      <c r="E67" s="141" t="n"/>
      <c r="K67" s="142" t="n"/>
      <c r="L67" s="49" t="inlineStr">
        <is>
          <t>令和</t>
        </is>
      </c>
      <c r="X67" s="142" t="n"/>
      <c r="Y67" s="141" t="n"/>
      <c r="BI67" s="142" t="n"/>
      <c r="BJ67" s="2" t="n"/>
      <c r="BK67" s="2" t="n"/>
      <c r="BL67" s="2" t="n"/>
      <c r="BM67" s="2" t="n"/>
      <c r="BN67" s="2" t="n"/>
      <c r="BO67" s="2" t="n"/>
      <c r="BP67" s="141" t="n"/>
      <c r="BV67" s="142" t="n"/>
      <c r="DU67" s="142" t="n"/>
      <c r="DV67" s="2" t="n"/>
      <c r="DW67" s="2" t="n"/>
      <c r="DX67" s="2" t="n"/>
      <c r="DY67" s="2" t="n"/>
      <c r="DZ67" s="2" t="n"/>
      <c r="EA67" s="2" t="n"/>
      <c r="EB67" s="2" t="n"/>
      <c r="EC67" s="2" t="n"/>
    </row>
    <row r="68" ht="6.75" customHeight="1" s="118">
      <c r="A68" s="2" t="n"/>
      <c r="B68" s="2" t="n"/>
      <c r="C68" s="2" t="n"/>
      <c r="D68" s="2" t="n"/>
      <c r="E68" s="141" t="n"/>
      <c r="K68" s="142" t="n"/>
      <c r="L68" s="141" t="n"/>
      <c r="P68" s="19" t="n"/>
      <c r="Q68" s="19" t="n"/>
      <c r="R68" s="19" t="n"/>
      <c r="S68" s="19" t="n"/>
      <c r="T68" s="19" t="n"/>
      <c r="U68" s="19" t="n"/>
      <c r="V68" s="19" t="n"/>
      <c r="W68" s="19" t="n"/>
      <c r="X68" s="37" t="n"/>
      <c r="Y68" s="141" t="n"/>
      <c r="BI68" s="142" t="n"/>
      <c r="BJ68" s="2" t="n"/>
      <c r="BK68" s="2" t="n"/>
      <c r="BL68" s="2" t="n"/>
      <c r="BM68" s="2" t="n"/>
      <c r="BN68" s="2" t="n"/>
      <c r="BO68" s="2" t="n"/>
      <c r="BP68" s="141" t="n"/>
      <c r="BV68" s="142" t="n"/>
      <c r="DU68" s="142" t="n"/>
      <c r="DV68" s="2" t="n"/>
      <c r="DW68" s="2" t="n"/>
      <c r="DX68" s="2" t="n"/>
      <c r="DY68" s="2" t="n"/>
      <c r="DZ68" s="2" t="n"/>
      <c r="EA68" s="2" t="n"/>
      <c r="EB68" s="2" t="n"/>
      <c r="EC68" s="2" t="n"/>
    </row>
    <row r="69" ht="5.25" customHeight="1" s="118">
      <c r="A69" s="2" t="n"/>
      <c r="B69" s="2" t="n"/>
      <c r="C69" s="2" t="n"/>
      <c r="D69" s="2" t="n"/>
      <c r="E69" s="141" t="n"/>
      <c r="K69" s="142" t="n"/>
      <c r="L69" s="144" t="n"/>
      <c r="M69" s="145" t="n"/>
      <c r="N69" s="145" t="n"/>
      <c r="O69" s="145" t="n"/>
      <c r="P69" s="20" t="n"/>
      <c r="Q69" s="20" t="n"/>
      <c r="R69" s="20" t="n"/>
      <c r="S69" s="20" t="n"/>
      <c r="T69" s="20" t="n"/>
      <c r="U69" s="20" t="n"/>
      <c r="V69" s="20" t="n"/>
      <c r="W69" s="20" t="n"/>
      <c r="X69" s="39" t="n"/>
      <c r="Y69" s="144" t="n"/>
      <c r="Z69" s="145" t="n"/>
      <c r="AA69" s="145" t="n"/>
      <c r="AB69" s="145" t="n"/>
      <c r="AC69" s="145" t="n"/>
      <c r="AD69" s="145" t="n"/>
      <c r="AE69" s="145" t="n"/>
      <c r="AF69" s="145" t="n"/>
      <c r="AG69" s="145" t="n"/>
      <c r="AH69" s="145" t="n"/>
      <c r="AI69" s="145" t="n"/>
      <c r="AJ69" s="145" t="n"/>
      <c r="AK69" s="145" t="n"/>
      <c r="AL69" s="145" t="n"/>
      <c r="AM69" s="145" t="n"/>
      <c r="AN69" s="145" t="n"/>
      <c r="AO69" s="145" t="n"/>
      <c r="AP69" s="145" t="n"/>
      <c r="AQ69" s="145" t="n"/>
      <c r="AR69" s="145" t="n"/>
      <c r="AS69" s="145" t="n"/>
      <c r="AT69" s="145" t="n"/>
      <c r="AU69" s="145" t="n"/>
      <c r="AV69" s="145" t="n"/>
      <c r="AW69" s="145" t="n"/>
      <c r="AX69" s="145" t="n"/>
      <c r="AY69" s="145" t="n"/>
      <c r="AZ69" s="145" t="n"/>
      <c r="BA69" s="145" t="n"/>
      <c r="BB69" s="145" t="n"/>
      <c r="BC69" s="145" t="n"/>
      <c r="BD69" s="145" t="n"/>
      <c r="BE69" s="145" t="n"/>
      <c r="BF69" s="145" t="n"/>
      <c r="BG69" s="145" t="n"/>
      <c r="BH69" s="145" t="n"/>
      <c r="BI69" s="146" t="n"/>
      <c r="BJ69" s="2" t="n"/>
      <c r="BK69" s="2" t="n"/>
      <c r="BL69" s="2" t="n"/>
      <c r="BM69" s="2" t="n"/>
      <c r="BN69" s="2" t="n"/>
      <c r="BO69" s="2" t="n"/>
      <c r="BP69" s="141" t="n"/>
      <c r="BV69" s="142" t="n"/>
      <c r="DU69" s="142" t="n"/>
      <c r="DV69" s="2" t="n"/>
      <c r="DW69" s="2" t="n"/>
      <c r="DX69" s="2" t="n"/>
      <c r="DY69" s="2" t="n"/>
      <c r="DZ69" s="2" t="n"/>
      <c r="EA69" s="2" t="n"/>
      <c r="EB69" s="2" t="n"/>
      <c r="EC69" s="2" t="n"/>
    </row>
    <row r="70" ht="6.75" customHeight="1" s="118">
      <c r="A70" s="2" t="n"/>
      <c r="B70" s="2" t="n"/>
      <c r="C70" s="2" t="n"/>
      <c r="D70" s="2" t="n"/>
      <c r="E70" s="141" t="n"/>
      <c r="K70" s="142" t="n"/>
      <c r="L70" s="54" t="inlineStr">
        <is>
          <t>平成</t>
        </is>
      </c>
      <c r="M70" s="138" t="n"/>
      <c r="N70" s="138" t="n"/>
      <c r="O70" s="138" t="n"/>
      <c r="P70" s="18" t="n"/>
      <c r="Q70" s="18" t="n"/>
      <c r="R70" s="18" t="n"/>
      <c r="S70" s="18" t="n"/>
      <c r="T70" s="18" t="n"/>
      <c r="U70" s="18" t="n"/>
      <c r="V70" s="18" t="n"/>
      <c r="W70" s="18" t="n"/>
      <c r="X70" s="35" t="n"/>
      <c r="Y70" s="169">
        <f>計算!$AG$17</f>
        <v/>
      </c>
      <c r="BI70" s="142" t="n"/>
      <c r="BJ70" s="2" t="n"/>
      <c r="BK70" s="2" t="n"/>
      <c r="BL70" s="2" t="n"/>
      <c r="BM70" s="2" t="n"/>
      <c r="BN70" s="2" t="n"/>
      <c r="BO70" s="2" t="n"/>
      <c r="BP70" s="141" t="n"/>
      <c r="BV70" s="142" t="n"/>
      <c r="DU70" s="142" t="n"/>
      <c r="DV70" s="2" t="n"/>
      <c r="DW70" s="2" t="n"/>
      <c r="DX70" s="2" t="n"/>
      <c r="DY70" s="2" t="n"/>
      <c r="DZ70" s="2" t="n"/>
      <c r="EA70" s="2" t="n"/>
      <c r="EB70" s="2" t="n"/>
      <c r="EC70" s="2" t="n"/>
    </row>
    <row r="71" ht="6.75" customHeight="1" s="118">
      <c r="A71" s="2" t="n"/>
      <c r="B71" s="2" t="n"/>
      <c r="C71" s="2" t="n"/>
      <c r="D71" s="2" t="n"/>
      <c r="E71" s="141" t="n"/>
      <c r="K71" s="142" t="n"/>
      <c r="L71" s="141" t="n"/>
      <c r="P71" s="19" t="n"/>
      <c r="Q71" s="19" t="n"/>
      <c r="R71" s="19" t="n"/>
      <c r="S71" s="19" t="n"/>
      <c r="T71" s="19" t="n"/>
      <c r="U71" s="19" t="n"/>
      <c r="V71" s="19" t="n"/>
      <c r="W71" s="19" t="n"/>
      <c r="X71" s="37" t="n"/>
      <c r="Y71" s="141" t="n"/>
      <c r="BI71" s="142" t="n"/>
      <c r="BJ71" s="2" t="n"/>
      <c r="BK71" s="2" t="n"/>
      <c r="BL71" s="2" t="n"/>
      <c r="BM71" s="2" t="n"/>
      <c r="BN71" s="2" t="n"/>
      <c r="BO71" s="2" t="n"/>
      <c r="BP71" s="141" t="n"/>
      <c r="BV71" s="142" t="n"/>
      <c r="DU71" s="142" t="n"/>
      <c r="DV71" s="2" t="n"/>
      <c r="DW71" s="2" t="n"/>
      <c r="DX71" s="2" t="n"/>
      <c r="DY71" s="2" t="n"/>
      <c r="DZ71" s="2" t="n"/>
      <c r="EA71" s="2" t="n"/>
      <c r="EB71" s="2" t="n"/>
      <c r="EC71" s="2" t="n"/>
    </row>
    <row r="72" ht="6.75" customHeight="1" s="118">
      <c r="A72" s="2" t="n"/>
      <c r="B72" s="2" t="n"/>
      <c r="C72" s="2" t="n"/>
      <c r="D72" s="2" t="n"/>
      <c r="E72" s="141" t="n"/>
      <c r="K72" s="142" t="n"/>
      <c r="L72" s="141" t="n"/>
      <c r="P72" s="177">
        <f>計算!$AE$17</f>
        <v/>
      </c>
      <c r="S72" s="52" t="inlineStr">
        <is>
          <t>年</t>
        </is>
      </c>
      <c r="U72" s="177">
        <f>計算!$AF$17</f>
        <v/>
      </c>
      <c r="W72" s="53" t="inlineStr">
        <is>
          <t>月</t>
        </is>
      </c>
      <c r="X72" s="142" t="n"/>
      <c r="Y72" s="141" t="n"/>
      <c r="BI72" s="142" t="n"/>
      <c r="BJ72" s="2" t="n"/>
      <c r="BK72" s="2" t="n"/>
      <c r="BL72" s="2" t="n"/>
      <c r="BM72" s="2" t="n"/>
      <c r="BN72" s="2" t="n"/>
      <c r="BO72" s="2" t="n"/>
      <c r="BP72" s="141" t="n"/>
      <c r="BV72" s="142" t="n"/>
      <c r="DU72" s="142" t="n"/>
      <c r="DV72" s="2" t="n"/>
      <c r="DW72" s="2" t="n"/>
      <c r="DX72" s="2" t="n"/>
      <c r="DY72" s="2" t="n"/>
      <c r="DZ72" s="2" t="n"/>
      <c r="EA72" s="2" t="n"/>
      <c r="EB72" s="2" t="n"/>
      <c r="EC72" s="2" t="n"/>
    </row>
    <row r="73" ht="6.75" customHeight="1" s="118">
      <c r="A73" s="2" t="n"/>
      <c r="B73" s="2" t="n"/>
      <c r="C73" s="2" t="n"/>
      <c r="D73" s="2" t="n"/>
      <c r="E73" s="141" t="n"/>
      <c r="K73" s="142" t="n"/>
      <c r="L73" s="49" t="inlineStr">
        <is>
          <t>令和</t>
        </is>
      </c>
      <c r="X73" s="142" t="n"/>
      <c r="Y73" s="141" t="n"/>
      <c r="BI73" s="142" t="n"/>
      <c r="BJ73" s="2" t="n"/>
      <c r="BK73" s="2" t="n"/>
      <c r="BL73" s="2" t="n"/>
      <c r="BM73" s="2" t="n"/>
      <c r="BN73" s="2" t="n"/>
      <c r="BO73" s="2" t="n"/>
      <c r="BP73" s="141" t="n"/>
      <c r="BV73" s="142" t="n"/>
      <c r="DU73" s="142" t="n"/>
      <c r="DV73" s="2" t="n"/>
      <c r="DW73" s="2" t="n"/>
      <c r="DX73" s="2" t="n"/>
      <c r="DY73" s="2" t="n"/>
      <c r="DZ73" s="2" t="n"/>
      <c r="EA73" s="2" t="n"/>
      <c r="EB73" s="2" t="n"/>
      <c r="EC73" s="2" t="n"/>
    </row>
    <row r="74" ht="6.75" customHeight="1" s="118">
      <c r="A74" s="2" t="n"/>
      <c r="B74" s="2" t="n"/>
      <c r="C74" s="2" t="n"/>
      <c r="D74" s="2" t="n"/>
      <c r="E74" s="141" t="n"/>
      <c r="K74" s="142" t="n"/>
      <c r="L74" s="141" t="n"/>
      <c r="P74" s="19" t="n"/>
      <c r="Q74" s="19" t="n"/>
      <c r="R74" s="19" t="n"/>
      <c r="S74" s="19" t="n"/>
      <c r="T74" s="19" t="n"/>
      <c r="U74" s="19" t="n"/>
      <c r="V74" s="19" t="n"/>
      <c r="W74" s="19" t="n"/>
      <c r="X74" s="37" t="n"/>
      <c r="Y74" s="141" t="n"/>
      <c r="BI74" s="142" t="n"/>
      <c r="BJ74" s="2" t="n"/>
      <c r="BK74" s="2" t="n"/>
      <c r="BL74" s="2" t="n"/>
      <c r="BM74" s="2" t="n"/>
      <c r="BN74" s="2" t="n"/>
      <c r="BO74" s="2" t="n"/>
      <c r="BP74" s="141" t="n"/>
      <c r="BU74" s="43" t="n"/>
      <c r="BV74" s="44" t="n"/>
      <c r="DU74" s="142" t="n"/>
      <c r="DV74" s="2" t="n"/>
      <c r="DW74" s="2" t="n"/>
      <c r="DX74" s="2" t="n"/>
      <c r="DY74" s="2" t="n"/>
      <c r="DZ74" s="2" t="n"/>
      <c r="EA74" s="2" t="n"/>
      <c r="EB74" s="2" t="n"/>
      <c r="EC74" s="2" t="n"/>
    </row>
    <row r="75" ht="4.5" customHeight="1" s="118">
      <c r="A75" s="2" t="n"/>
      <c r="B75" s="2" t="n"/>
      <c r="C75" s="2" t="n"/>
      <c r="D75" s="2" t="n"/>
      <c r="E75" s="141" t="n"/>
      <c r="K75" s="142" t="n"/>
      <c r="L75" s="144" t="n"/>
      <c r="M75" s="145" t="n"/>
      <c r="N75" s="145" t="n"/>
      <c r="O75" s="145" t="n"/>
      <c r="P75" s="20" t="n"/>
      <c r="Q75" s="20" t="n"/>
      <c r="R75" s="20" t="n"/>
      <c r="S75" s="20" t="n"/>
      <c r="T75" s="20" t="n"/>
      <c r="U75" s="20" t="n"/>
      <c r="V75" s="20" t="n"/>
      <c r="W75" s="20" t="n"/>
      <c r="X75" s="39" t="n"/>
      <c r="Y75" s="144" t="n"/>
      <c r="Z75" s="145" t="n"/>
      <c r="AA75" s="145" t="n"/>
      <c r="AB75" s="145" t="n"/>
      <c r="AC75" s="145" t="n"/>
      <c r="AD75" s="145" t="n"/>
      <c r="AE75" s="145" t="n"/>
      <c r="AF75" s="145" t="n"/>
      <c r="AG75" s="145" t="n"/>
      <c r="AH75" s="145" t="n"/>
      <c r="AI75" s="145" t="n"/>
      <c r="AJ75" s="145" t="n"/>
      <c r="AK75" s="145" t="n"/>
      <c r="AL75" s="145" t="n"/>
      <c r="AM75" s="145" t="n"/>
      <c r="AN75" s="145" t="n"/>
      <c r="AO75" s="145" t="n"/>
      <c r="AP75" s="145" t="n"/>
      <c r="AQ75" s="145" t="n"/>
      <c r="AR75" s="145" t="n"/>
      <c r="AS75" s="145" t="n"/>
      <c r="AT75" s="145" t="n"/>
      <c r="AU75" s="145" t="n"/>
      <c r="AV75" s="145" t="n"/>
      <c r="AW75" s="145" t="n"/>
      <c r="AX75" s="145" t="n"/>
      <c r="AY75" s="145" t="n"/>
      <c r="AZ75" s="145" t="n"/>
      <c r="BA75" s="145" t="n"/>
      <c r="BB75" s="145" t="n"/>
      <c r="BC75" s="145" t="n"/>
      <c r="BD75" s="145" t="n"/>
      <c r="BE75" s="145" t="n"/>
      <c r="BF75" s="145" t="n"/>
      <c r="BG75" s="145" t="n"/>
      <c r="BH75" s="145" t="n"/>
      <c r="BI75" s="146" t="n"/>
      <c r="BJ75" s="2" t="n"/>
      <c r="BK75" s="2" t="n"/>
      <c r="BL75" s="2" t="n"/>
      <c r="BM75" s="2" t="n"/>
      <c r="BN75" s="2" t="n"/>
      <c r="BO75" s="2" t="n"/>
      <c r="BP75" s="144" t="n"/>
      <c r="BQ75" s="145" t="n"/>
      <c r="BR75" s="145" t="n"/>
      <c r="BS75" s="145" t="n"/>
      <c r="BT75" s="145" t="n"/>
      <c r="BU75" s="42" t="n"/>
      <c r="BV75" s="45" t="n"/>
      <c r="BW75" s="145" t="n"/>
      <c r="BX75" s="145" t="n"/>
      <c r="BY75" s="145" t="n"/>
      <c r="BZ75" s="145" t="n"/>
      <c r="CA75" s="145" t="n"/>
      <c r="CB75" s="145" t="n"/>
      <c r="CC75" s="145" t="n"/>
      <c r="CD75" s="145" t="n"/>
      <c r="CE75" s="145" t="n"/>
      <c r="CF75" s="145" t="n"/>
      <c r="CG75" s="145" t="n"/>
      <c r="CH75" s="145" t="n"/>
      <c r="CI75" s="145" t="n"/>
      <c r="CJ75" s="145" t="n"/>
      <c r="CK75" s="145" t="n"/>
      <c r="CL75" s="145" t="n"/>
      <c r="CM75" s="145" t="n"/>
      <c r="CN75" s="145" t="n"/>
      <c r="CO75" s="145" t="n"/>
      <c r="CP75" s="145" t="n"/>
      <c r="CQ75" s="145" t="n"/>
      <c r="CR75" s="145" t="n"/>
      <c r="CS75" s="145" t="n"/>
      <c r="CT75" s="145" t="n"/>
      <c r="CU75" s="145" t="n"/>
      <c r="CV75" s="145" t="n"/>
      <c r="CW75" s="145" t="n"/>
      <c r="CX75" s="145" t="n"/>
      <c r="CY75" s="145" t="n"/>
      <c r="CZ75" s="145" t="n"/>
      <c r="DA75" s="145" t="n"/>
      <c r="DB75" s="145" t="n"/>
      <c r="DC75" s="145" t="n"/>
      <c r="DD75" s="145" t="n"/>
      <c r="DE75" s="145" t="n"/>
      <c r="DF75" s="145" t="n"/>
      <c r="DG75" s="145" t="n"/>
      <c r="DH75" s="145" t="n"/>
      <c r="DI75" s="145" t="n"/>
      <c r="DJ75" s="145" t="n"/>
      <c r="DK75" s="145" t="n"/>
      <c r="DL75" s="145" t="n"/>
      <c r="DM75" s="145" t="n"/>
      <c r="DN75" s="145" t="n"/>
      <c r="DO75" s="145" t="n"/>
      <c r="DP75" s="145" t="n"/>
      <c r="DQ75" s="145" t="n"/>
      <c r="DR75" s="145" t="n"/>
      <c r="DS75" s="145" t="n"/>
      <c r="DT75" s="145" t="n"/>
      <c r="DU75" s="146" t="n"/>
      <c r="DV75" s="2" t="n"/>
      <c r="DW75" s="2" t="n"/>
      <c r="DX75" s="2" t="n"/>
      <c r="DY75" s="2" t="n"/>
      <c r="DZ75" s="2" t="n"/>
      <c r="EA75" s="2" t="n"/>
      <c r="EB75" s="2" t="n"/>
      <c r="EC75" s="2" t="n"/>
    </row>
    <row r="76" ht="6.75" customHeight="1" s="118">
      <c r="A76" s="2" t="n"/>
      <c r="B76" s="2" t="n"/>
      <c r="C76" s="2" t="n"/>
      <c r="D76" s="2" t="n"/>
      <c r="E76" s="141" t="n"/>
      <c r="K76" s="142" t="n"/>
      <c r="L76" s="54" t="inlineStr">
        <is>
          <t>平成</t>
        </is>
      </c>
      <c r="M76" s="138" t="n"/>
      <c r="N76" s="138" t="n"/>
      <c r="O76" s="138"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7" t="inlineStr">
        <is>
          <t>備　考</t>
        </is>
      </c>
      <c r="BQ76" s="138" t="n"/>
      <c r="BR76" s="138" t="n"/>
      <c r="BS76" s="138" t="n"/>
      <c r="BT76" s="138" t="n"/>
      <c r="BU76" s="138" t="n"/>
      <c r="BV76" s="139" t="n"/>
      <c r="BW76" s="174">
        <f>計算!$AA$17</f>
        <v/>
      </c>
      <c r="BX76" s="138" t="n"/>
      <c r="BY76" s="138" t="n"/>
      <c r="BZ76" s="138" t="n"/>
      <c r="CA76" s="138" t="n"/>
      <c r="CB76" s="138" t="n"/>
      <c r="CC76" s="138" t="n"/>
      <c r="CD76" s="138" t="n"/>
      <c r="CE76" s="138" t="n"/>
      <c r="CF76" s="138" t="n"/>
      <c r="CG76" s="138" t="n"/>
      <c r="CH76" s="138" t="n"/>
      <c r="CI76" s="138" t="n"/>
      <c r="CJ76" s="138" t="n"/>
      <c r="CK76" s="138" t="n"/>
      <c r="CL76" s="138" t="n"/>
      <c r="CM76" s="138" t="n"/>
      <c r="CN76" s="138" t="n"/>
      <c r="CO76" s="138" t="n"/>
      <c r="CP76" s="138" t="n"/>
      <c r="CQ76" s="138" t="n"/>
      <c r="CR76" s="138" t="n"/>
      <c r="CS76" s="138" t="n"/>
      <c r="CT76" s="138" t="n"/>
      <c r="CU76" s="138" t="n"/>
      <c r="CV76" s="138" t="n"/>
      <c r="CW76" s="138" t="n"/>
      <c r="CX76" s="138" t="n"/>
      <c r="CY76" s="138" t="n"/>
      <c r="CZ76" s="138" t="n"/>
      <c r="DA76" s="138" t="n"/>
      <c r="DB76" s="138" t="n"/>
      <c r="DC76" s="138" t="n"/>
      <c r="DD76" s="138" t="n"/>
      <c r="DE76" s="138" t="n"/>
      <c r="DF76" s="138" t="n"/>
      <c r="DG76" s="138" t="n"/>
      <c r="DH76" s="138" t="n"/>
      <c r="DI76" s="138" t="n"/>
      <c r="DJ76" s="138" t="n"/>
      <c r="DK76" s="138" t="n"/>
      <c r="DL76" s="138" t="n"/>
      <c r="DM76" s="138" t="n"/>
      <c r="DN76" s="138" t="n"/>
      <c r="DO76" s="138" t="n"/>
      <c r="DP76" s="138" t="n"/>
      <c r="DQ76" s="138" t="n"/>
      <c r="DR76" s="138" t="n"/>
      <c r="DS76" s="138" t="n"/>
      <c r="DT76" s="138" t="n"/>
      <c r="DU76" s="139" t="n"/>
      <c r="DV76" s="2" t="n"/>
      <c r="DW76" s="2" t="n"/>
      <c r="DX76" s="2" t="n"/>
      <c r="DY76" s="2" t="n"/>
      <c r="DZ76" s="2" t="n"/>
      <c r="EA76" s="2" t="n"/>
      <c r="EB76" s="2" t="n"/>
      <c r="EC76" s="2" t="n"/>
    </row>
    <row r="77" ht="6.75" customHeight="1" s="118">
      <c r="A77" s="2" t="n"/>
      <c r="B77" s="2" t="n"/>
      <c r="C77" s="2" t="n"/>
      <c r="D77" s="2" t="n"/>
      <c r="E77" s="141" t="n"/>
      <c r="K77" s="142" t="n"/>
      <c r="L77" s="141"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41" t="n"/>
      <c r="BV77" s="142" t="n"/>
      <c r="DU77" s="142" t="n"/>
      <c r="DV77" s="2" t="n"/>
      <c r="DW77" s="2" t="n"/>
      <c r="DX77" s="2" t="n"/>
      <c r="DY77" s="2" t="n"/>
      <c r="DZ77" s="2" t="n"/>
      <c r="EA77" s="2" t="n"/>
      <c r="EB77" s="2" t="n"/>
      <c r="EC77" s="2" t="n"/>
    </row>
    <row r="78" ht="6.75" customHeight="1" s="118">
      <c r="A78" s="2" t="n"/>
      <c r="B78" s="2" t="n"/>
      <c r="C78" s="2" t="n"/>
      <c r="D78" s="2" t="n"/>
      <c r="E78" s="141" t="n"/>
      <c r="K78" s="142" t="n"/>
      <c r="L78" s="141" t="n"/>
      <c r="P78" s="19" t="n"/>
      <c r="Q78" s="19" t="n"/>
      <c r="R78" s="19" t="n"/>
      <c r="S78" s="52" t="inlineStr">
        <is>
          <t>年</t>
        </is>
      </c>
      <c r="U78" s="11" t="n"/>
      <c r="V78" s="11" t="n"/>
      <c r="W78" s="53" t="inlineStr">
        <is>
          <t>月</t>
        </is>
      </c>
      <c r="X78" s="142"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41" t="n"/>
      <c r="BV78" s="142" t="n"/>
      <c r="DU78" s="142" t="n"/>
      <c r="DV78" s="2" t="n"/>
      <c r="DW78" s="2" t="n"/>
      <c r="DX78" s="2" t="n"/>
      <c r="DY78" s="2" t="n"/>
      <c r="DZ78" s="2" t="n"/>
      <c r="EA78" s="2" t="n"/>
      <c r="EB78" s="2" t="n"/>
      <c r="EC78" s="2" t="n"/>
    </row>
    <row r="79" ht="6.75" customHeight="1" s="118">
      <c r="A79" s="2" t="n"/>
      <c r="B79" s="2" t="n"/>
      <c r="C79" s="2" t="n"/>
      <c r="D79" s="2" t="n"/>
      <c r="E79" s="141" t="n"/>
      <c r="K79" s="142" t="n"/>
      <c r="L79" s="49" t="inlineStr">
        <is>
          <t>令和</t>
        </is>
      </c>
      <c r="P79" s="19" t="n"/>
      <c r="Q79" s="19" t="n"/>
      <c r="R79" s="19" t="n"/>
      <c r="U79" s="11" t="n"/>
      <c r="V79" s="11" t="n"/>
      <c r="X79" s="142"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41" t="n"/>
      <c r="BV79" s="142" t="n"/>
      <c r="DU79" s="142" t="n"/>
      <c r="DV79" s="2" t="n"/>
      <c r="DW79" s="2" t="n"/>
      <c r="DX79" s="2" t="n"/>
      <c r="DY79" s="2" t="n"/>
      <c r="DZ79" s="2" t="n"/>
      <c r="EA79" s="2" t="n"/>
      <c r="EB79" s="2" t="n"/>
      <c r="EC79" s="2" t="n"/>
    </row>
    <row r="80" ht="6.75" customHeight="1" s="118">
      <c r="A80" s="2" t="n"/>
      <c r="B80" s="2" t="n"/>
      <c r="C80" s="2" t="n"/>
      <c r="D80" s="2" t="n"/>
      <c r="E80" s="141" t="n"/>
      <c r="K80" s="142" t="n"/>
      <c r="L80" s="141"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41" t="n"/>
      <c r="BV80" s="142" t="n"/>
      <c r="DU80" s="142" t="n"/>
      <c r="DV80" s="2" t="n"/>
      <c r="DW80" s="2" t="n"/>
      <c r="DX80" s="2" t="n"/>
      <c r="DY80" s="2" t="n"/>
      <c r="DZ80" s="2" t="n"/>
      <c r="EA80" s="2" t="n"/>
      <c r="EB80" s="2" t="n"/>
      <c r="EC80" s="2" t="n"/>
    </row>
    <row r="81" ht="3.75" customHeight="1" s="118">
      <c r="A81" s="2" t="n"/>
      <c r="B81" s="2" t="n"/>
      <c r="C81" s="2" t="n"/>
      <c r="D81" s="2" t="n"/>
      <c r="E81" s="141" t="n"/>
      <c r="K81" s="142" t="n"/>
      <c r="L81" s="144" t="n"/>
      <c r="M81" s="145" t="n"/>
      <c r="N81" s="145" t="n"/>
      <c r="O81" s="145"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41" t="n"/>
      <c r="BV81" s="142" t="n"/>
      <c r="DU81" s="142" t="n"/>
      <c r="DV81" s="2" t="n"/>
      <c r="DW81" s="2" t="n"/>
      <c r="DX81" s="2" t="n"/>
      <c r="DY81" s="2" t="n"/>
      <c r="DZ81" s="2" t="n"/>
      <c r="EA81" s="2" t="n"/>
      <c r="EB81" s="2" t="n"/>
      <c r="EC81" s="2" t="n"/>
    </row>
    <row r="82" ht="6.75" customHeight="1" s="118">
      <c r="A82" s="2" t="n"/>
      <c r="B82" s="2" t="n"/>
      <c r="C82" s="2" t="n"/>
      <c r="D82" s="2" t="n"/>
      <c r="E82" s="141" t="n"/>
      <c r="K82" s="142" t="n"/>
      <c r="L82" s="54" t="inlineStr">
        <is>
          <t>平成</t>
        </is>
      </c>
      <c r="M82" s="138" t="n"/>
      <c r="N82" s="138" t="n"/>
      <c r="O82" s="138"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41" t="n"/>
      <c r="BV82" s="142" t="n"/>
      <c r="DU82" s="142" t="n"/>
      <c r="DV82" s="2" t="n"/>
      <c r="DW82" s="2" t="n"/>
      <c r="DX82" s="2" t="n"/>
      <c r="DY82" s="2" t="n"/>
      <c r="DZ82" s="2" t="n"/>
      <c r="EA82" s="2" t="n"/>
      <c r="EB82" s="2" t="n"/>
      <c r="EC82" s="2" t="n"/>
    </row>
    <row r="83" ht="6.75" customHeight="1" s="118">
      <c r="A83" s="2" t="n"/>
      <c r="B83" s="2" t="n"/>
      <c r="C83" s="2" t="n"/>
      <c r="D83" s="2" t="n"/>
      <c r="E83" s="141" t="n"/>
      <c r="K83" s="142" t="n"/>
      <c r="L83" s="141"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41" t="n"/>
      <c r="BV83" s="142" t="n"/>
      <c r="DU83" s="142" t="n"/>
      <c r="DV83" s="2" t="n"/>
      <c r="DW83" s="2" t="n"/>
      <c r="DX83" s="2" t="n"/>
      <c r="DY83" s="2" t="n"/>
      <c r="DZ83" s="2" t="n"/>
      <c r="EA83" s="2" t="n"/>
      <c r="EB83" s="2" t="n"/>
      <c r="EC83" s="2" t="n"/>
    </row>
    <row r="84" ht="6.75" customHeight="1" s="118">
      <c r="A84" s="2" t="n"/>
      <c r="B84" s="2" t="n"/>
      <c r="C84" s="2" t="n"/>
      <c r="D84" s="2" t="n"/>
      <c r="E84" s="141" t="n"/>
      <c r="K84" s="142" t="n"/>
      <c r="L84" s="141" t="n"/>
      <c r="P84" s="19" t="n"/>
      <c r="Q84" s="19" t="n"/>
      <c r="R84" s="19" t="n"/>
      <c r="S84" s="52" t="inlineStr">
        <is>
          <t>年</t>
        </is>
      </c>
      <c r="U84" s="11" t="n"/>
      <c r="V84" s="11" t="n"/>
      <c r="W84" s="53" t="inlineStr">
        <is>
          <t>月</t>
        </is>
      </c>
      <c r="X84" s="142"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41" t="n"/>
      <c r="BV84" s="142" t="n"/>
      <c r="DU84" s="142" t="n"/>
      <c r="DV84" s="2" t="n"/>
      <c r="DW84" s="2" t="n"/>
      <c r="DX84" s="2" t="n"/>
      <c r="DY84" s="2" t="n"/>
      <c r="DZ84" s="2" t="n"/>
      <c r="EA84" s="2" t="n"/>
      <c r="EB84" s="2" t="n"/>
      <c r="EC84" s="2" t="n"/>
    </row>
    <row r="85" ht="6.75" customHeight="1" s="118">
      <c r="A85" s="2" t="n"/>
      <c r="B85" s="2" t="n"/>
      <c r="C85" s="2" t="n"/>
      <c r="D85" s="2" t="n"/>
      <c r="E85" s="141" t="n"/>
      <c r="K85" s="142" t="n"/>
      <c r="L85" s="49" t="inlineStr">
        <is>
          <t>令和</t>
        </is>
      </c>
      <c r="P85" s="19" t="n"/>
      <c r="Q85" s="19" t="n"/>
      <c r="R85" s="19" t="n"/>
      <c r="U85" s="11" t="n"/>
      <c r="V85" s="11" t="n"/>
      <c r="X85" s="142"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41" t="n"/>
      <c r="BV85" s="142" t="n"/>
      <c r="DU85" s="142" t="n"/>
      <c r="DV85" s="2" t="n"/>
      <c r="DW85" s="2" t="n"/>
      <c r="DX85" s="2" t="n"/>
      <c r="DY85" s="2" t="n"/>
      <c r="DZ85" s="2" t="n"/>
      <c r="EA85" s="2" t="n"/>
      <c r="EB85" s="2" t="n"/>
      <c r="EC85" s="2" t="n"/>
    </row>
    <row r="86" ht="6.75" customHeight="1" s="118">
      <c r="A86" s="2" t="n"/>
      <c r="B86" s="2" t="n"/>
      <c r="C86" s="2" t="n"/>
      <c r="D86" s="2" t="n"/>
      <c r="E86" s="141" t="n"/>
      <c r="K86" s="142" t="n"/>
      <c r="L86" s="141"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41" t="n"/>
      <c r="BV86" s="142" t="n"/>
      <c r="DU86" s="142" t="n"/>
      <c r="DV86" s="2" t="n"/>
      <c r="DW86" s="2" t="n"/>
      <c r="DX86" s="2" t="n"/>
      <c r="DY86" s="2" t="n"/>
      <c r="DZ86" s="2" t="n"/>
      <c r="EA86" s="2" t="n"/>
      <c r="EB86" s="2" t="n"/>
      <c r="EC86" s="2" t="n"/>
    </row>
    <row r="87" ht="6.75" customHeight="1" s="118">
      <c r="A87" s="2" t="n"/>
      <c r="B87" s="2" t="n"/>
      <c r="C87" s="2" t="n"/>
      <c r="D87" s="2" t="n"/>
      <c r="E87" s="144" t="n"/>
      <c r="F87" s="145" t="n"/>
      <c r="G87" s="145" t="n"/>
      <c r="H87" s="145" t="n"/>
      <c r="I87" s="145" t="n"/>
      <c r="J87" s="145" t="n"/>
      <c r="K87" s="146" t="n"/>
      <c r="L87" s="144" t="n"/>
      <c r="M87" s="145" t="n"/>
      <c r="N87" s="145" t="n"/>
      <c r="O87" s="145"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4" t="n"/>
      <c r="BQ87" s="145" t="n"/>
      <c r="BR87" s="145" t="n"/>
      <c r="BS87" s="145" t="n"/>
      <c r="BT87" s="145" t="n"/>
      <c r="BU87" s="145" t="n"/>
      <c r="BV87" s="146" t="n"/>
      <c r="BW87" s="145" t="n"/>
      <c r="BX87" s="145" t="n"/>
      <c r="BY87" s="145" t="n"/>
      <c r="BZ87" s="145" t="n"/>
      <c r="CA87" s="145" t="n"/>
      <c r="CB87" s="145" t="n"/>
      <c r="CC87" s="145" t="n"/>
      <c r="CD87" s="145" t="n"/>
      <c r="CE87" s="145" t="n"/>
      <c r="CF87" s="145" t="n"/>
      <c r="CG87" s="145" t="n"/>
      <c r="CH87" s="145" t="n"/>
      <c r="CI87" s="145" t="n"/>
      <c r="CJ87" s="145" t="n"/>
      <c r="CK87" s="145" t="n"/>
      <c r="CL87" s="145" t="n"/>
      <c r="CM87" s="145" t="n"/>
      <c r="CN87" s="145" t="n"/>
      <c r="CO87" s="145" t="n"/>
      <c r="CP87" s="145" t="n"/>
      <c r="CQ87" s="145" t="n"/>
      <c r="CR87" s="145" t="n"/>
      <c r="CS87" s="145" t="n"/>
      <c r="CT87" s="145" t="n"/>
      <c r="CU87" s="145" t="n"/>
      <c r="CV87" s="145" t="n"/>
      <c r="CW87" s="145" t="n"/>
      <c r="CX87" s="145" t="n"/>
      <c r="CY87" s="145" t="n"/>
      <c r="CZ87" s="145" t="n"/>
      <c r="DA87" s="145" t="n"/>
      <c r="DB87" s="145" t="n"/>
      <c r="DC87" s="145" t="n"/>
      <c r="DD87" s="145" t="n"/>
      <c r="DE87" s="145" t="n"/>
      <c r="DF87" s="145" t="n"/>
      <c r="DG87" s="145" t="n"/>
      <c r="DH87" s="145" t="n"/>
      <c r="DI87" s="145" t="n"/>
      <c r="DJ87" s="145" t="n"/>
      <c r="DK87" s="145" t="n"/>
      <c r="DL87" s="145" t="n"/>
      <c r="DM87" s="145" t="n"/>
      <c r="DN87" s="145" t="n"/>
      <c r="DO87" s="145" t="n"/>
      <c r="DP87" s="145" t="n"/>
      <c r="DQ87" s="145" t="n"/>
      <c r="DR87" s="145" t="n"/>
      <c r="DS87" s="145" t="n"/>
      <c r="DT87" s="145" t="n"/>
      <c r="DU87" s="146"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25.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7" t="inlineStr">
        <is>
          <t xml:space="preserve">資 　格  等      </t>
        </is>
      </c>
      <c r="BQ5" s="138" t="n"/>
      <c r="BR5" s="138" t="n"/>
      <c r="BS5" s="138" t="n"/>
      <c r="BT5" s="138" t="n"/>
      <c r="BU5" s="138" t="n"/>
      <c r="BV5" s="139" t="n"/>
      <c r="BW5" s="140" t="inlineStr">
        <is>
          <t>取  得  年  月</t>
        </is>
      </c>
      <c r="BX5" s="138" t="n"/>
      <c r="BY5" s="138" t="n"/>
      <c r="BZ5" s="138" t="n"/>
      <c r="CA5" s="138" t="n"/>
      <c r="CB5" s="138" t="n"/>
      <c r="CC5" s="138" t="n"/>
      <c r="CD5" s="138" t="n"/>
      <c r="CE5" s="138" t="n"/>
      <c r="CF5" s="138" t="n"/>
      <c r="CG5" s="139" t="n"/>
      <c r="CH5" s="140" t="inlineStr">
        <is>
          <t>資       格       等       の       名       称</t>
        </is>
      </c>
      <c r="CI5" s="138" t="n"/>
      <c r="CJ5" s="138" t="n"/>
      <c r="CK5" s="138" t="n"/>
      <c r="CL5" s="138" t="n"/>
      <c r="CM5" s="138" t="n"/>
      <c r="CN5" s="138" t="n"/>
      <c r="CO5" s="138" t="n"/>
      <c r="CP5" s="138" t="n"/>
      <c r="CQ5" s="138" t="n"/>
      <c r="CR5" s="138" t="n"/>
      <c r="CS5" s="138" t="n"/>
      <c r="CT5" s="138" t="n"/>
      <c r="CU5" s="138" t="n"/>
      <c r="CV5" s="138" t="n"/>
      <c r="CW5" s="138" t="n"/>
      <c r="CX5" s="138" t="n"/>
      <c r="CY5" s="138" t="n"/>
      <c r="CZ5" s="138" t="n"/>
      <c r="DA5" s="138" t="n"/>
      <c r="DB5" s="138" t="n"/>
      <c r="DC5" s="138" t="n"/>
      <c r="DD5" s="138" t="n"/>
      <c r="DE5" s="138" t="n"/>
      <c r="DF5" s="138" t="n"/>
      <c r="DG5" s="138" t="n"/>
      <c r="DH5" s="138" t="n"/>
      <c r="DI5" s="138" t="n"/>
      <c r="DJ5" s="138" t="n"/>
      <c r="DK5" s="138" t="n"/>
      <c r="DL5" s="138" t="n"/>
      <c r="DM5" s="138" t="n"/>
      <c r="DN5" s="138" t="n"/>
      <c r="DO5" s="138" t="n"/>
      <c r="DP5" s="138" t="n"/>
      <c r="DQ5" s="138" t="n"/>
      <c r="DR5" s="138" t="n"/>
      <c r="DS5" s="138" t="n"/>
      <c r="DT5" s="138" t="n"/>
      <c r="DU5" s="139"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41" t="n"/>
      <c r="BV6" s="142" t="n"/>
      <c r="BW6" s="141" t="n"/>
      <c r="CG6" s="142" t="n"/>
      <c r="CH6" s="141" t="n"/>
      <c r="DU6" s="142"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41" t="n"/>
      <c r="BV7" s="142" t="n"/>
      <c r="BW7" s="141" t="n"/>
      <c r="CG7" s="142" t="n"/>
      <c r="CH7" s="141" t="n"/>
      <c r="DU7" s="142"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3">
        <f>IF(N(設定!$B$3)=0,"",YEAR(設定!$B$3)-2018)</f>
        <v/>
      </c>
      <c r="AG8" s="95" t="inlineStr">
        <is>
          <t>年</t>
        </is>
      </c>
      <c r="AI8" s="143">
        <f>IF(N(設定!$B$3)=0,"",MONTH(設定!$B$3))</f>
        <v/>
      </c>
      <c r="AL8" s="95" t="inlineStr">
        <is>
          <t>月</t>
        </is>
      </c>
      <c r="AN8" s="143">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41" t="n"/>
      <c r="BV8" s="142" t="n"/>
      <c r="BW8" s="144" t="n"/>
      <c r="BX8" s="145" t="n"/>
      <c r="BY8" s="145" t="n"/>
      <c r="BZ8" s="145" t="n"/>
      <c r="CA8" s="145" t="n"/>
      <c r="CB8" s="145" t="n"/>
      <c r="CC8" s="145" t="n"/>
      <c r="CD8" s="145" t="n"/>
      <c r="CE8" s="145" t="n"/>
      <c r="CF8" s="145" t="n"/>
      <c r="CG8" s="146" t="n"/>
      <c r="CH8" s="144" t="n"/>
      <c r="CI8" s="145" t="n"/>
      <c r="CJ8" s="145" t="n"/>
      <c r="CK8" s="145" t="n"/>
      <c r="CL8" s="145" t="n"/>
      <c r="CM8" s="145" t="n"/>
      <c r="CN8" s="145" t="n"/>
      <c r="CO8" s="145" t="n"/>
      <c r="CP8" s="145" t="n"/>
      <c r="CQ8" s="145" t="n"/>
      <c r="CR8" s="145" t="n"/>
      <c r="CS8" s="145" t="n"/>
      <c r="CT8" s="145" t="n"/>
      <c r="CU8" s="145" t="n"/>
      <c r="CV8" s="145" t="n"/>
      <c r="CW8" s="145" t="n"/>
      <c r="CX8" s="145" t="n"/>
      <c r="CY8" s="145" t="n"/>
      <c r="CZ8" s="145" t="n"/>
      <c r="DA8" s="145" t="n"/>
      <c r="DB8" s="145" t="n"/>
      <c r="DC8" s="145" t="n"/>
      <c r="DD8" s="145" t="n"/>
      <c r="DE8" s="145" t="n"/>
      <c r="DF8" s="145" t="n"/>
      <c r="DG8" s="145" t="n"/>
      <c r="DH8" s="145" t="n"/>
      <c r="DI8" s="145" t="n"/>
      <c r="DJ8" s="145" t="n"/>
      <c r="DK8" s="145" t="n"/>
      <c r="DL8" s="145" t="n"/>
      <c r="DM8" s="145" t="n"/>
      <c r="DN8" s="145" t="n"/>
      <c r="DO8" s="145" t="n"/>
      <c r="DP8" s="145" t="n"/>
      <c r="DQ8" s="145" t="n"/>
      <c r="DR8" s="145" t="n"/>
      <c r="DS8" s="145" t="n"/>
      <c r="DT8" s="145" t="n"/>
      <c r="DU8" s="146"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41" t="n"/>
      <c r="BV9" s="142" t="n"/>
      <c r="BW9" s="147">
        <f>計算!$O$18</f>
        <v/>
      </c>
      <c r="CG9" s="142" t="n"/>
      <c r="CH9" s="148">
        <f>計算!$P$18</f>
        <v/>
      </c>
      <c r="DU9" s="142"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5" t="n"/>
      <c r="AA10" s="145" t="n"/>
      <c r="AB10" s="145" t="n"/>
      <c r="AC10" s="145" t="n"/>
      <c r="AD10" s="145" t="n"/>
      <c r="AE10" s="145" t="n"/>
      <c r="AF10" s="145" t="n"/>
      <c r="AG10" s="145" t="n"/>
      <c r="AH10" s="145" t="n"/>
      <c r="AI10" s="145" t="n"/>
      <c r="AJ10" s="145" t="n"/>
      <c r="AK10" s="145" t="n"/>
      <c r="AL10" s="145" t="n"/>
      <c r="AM10" s="145" t="n"/>
      <c r="AN10" s="145" t="n"/>
      <c r="AO10" s="145" t="n"/>
      <c r="AP10" s="145" t="n"/>
      <c r="AQ10" s="145" t="n"/>
      <c r="AR10" s="145" t="n"/>
      <c r="AS10" s="145" t="n"/>
      <c r="AT10" s="145" t="n"/>
      <c r="AU10" s="12" t="n"/>
      <c r="AV10" s="7" t="n"/>
      <c r="BI10" s="8" t="n"/>
      <c r="BJ10" s="7" t="n"/>
      <c r="BK10" s="2" t="n"/>
      <c r="BL10" s="2" t="n"/>
      <c r="BM10" s="2" t="n"/>
      <c r="BN10" s="2" t="n"/>
      <c r="BO10" s="2" t="n"/>
      <c r="BP10" s="141" t="n"/>
      <c r="BV10" s="142" t="n"/>
      <c r="BW10" s="141" t="n"/>
      <c r="CG10" s="142" t="n"/>
      <c r="DU10" s="142" t="n"/>
      <c r="DV10" s="2" t="n"/>
      <c r="DW10" s="2" t="n"/>
      <c r="DX10" s="2" t="n"/>
      <c r="DY10" s="2" t="n"/>
      <c r="DZ10" s="2" t="n"/>
      <c r="EA10" s="2" t="n"/>
      <c r="EB10" s="2" t="n"/>
      <c r="EC10" s="2" t="n"/>
    </row>
    <row r="11" ht="6.75" customHeight="1" s="118">
      <c r="A11" s="2" t="n"/>
      <c r="B11" s="2" t="n"/>
      <c r="C11" s="2" t="n"/>
      <c r="D11" s="2" t="n"/>
      <c r="E11" s="140" t="inlineStr">
        <is>
          <t>ふ り が な</t>
        </is>
      </c>
      <c r="F11" s="138" t="n"/>
      <c r="G11" s="138" t="n"/>
      <c r="H11" s="138" t="n"/>
      <c r="I11" s="138" t="n"/>
      <c r="J11" s="138" t="n"/>
      <c r="K11" s="139" t="n"/>
      <c r="L11" s="149">
        <f>計算!$C$18</f>
        <v/>
      </c>
      <c r="M11" s="138" t="n"/>
      <c r="N11" s="138" t="n"/>
      <c r="O11" s="138" t="n"/>
      <c r="P11" s="138" t="n"/>
      <c r="Q11" s="138" t="n"/>
      <c r="R11" s="138" t="n"/>
      <c r="S11" s="138" t="n"/>
      <c r="T11" s="138" t="n"/>
      <c r="U11" s="138" t="n"/>
      <c r="V11" s="138" t="n"/>
      <c r="W11" s="138" t="n"/>
      <c r="X11" s="138" t="n"/>
      <c r="Y11" s="138" t="n"/>
      <c r="Z11" s="138" t="n"/>
      <c r="AA11" s="138" t="n"/>
      <c r="AB11" s="138" t="n"/>
      <c r="AC11" s="138" t="n"/>
      <c r="AD11" s="138" t="n"/>
      <c r="AE11" s="138" t="n"/>
      <c r="AF11" s="138" t="n"/>
      <c r="AG11" s="138" t="n"/>
      <c r="AH11" s="138" t="n"/>
      <c r="AI11" s="138" t="n"/>
      <c r="AJ11" s="138" t="n"/>
      <c r="AK11" s="138" t="n"/>
      <c r="AL11" s="138" t="n"/>
      <c r="AM11" s="138" t="n"/>
      <c r="AN11" s="138" t="n"/>
      <c r="AO11" s="138" t="n"/>
      <c r="AP11" s="138" t="n"/>
      <c r="AQ11" s="138" t="n"/>
      <c r="AR11" s="138" t="n"/>
      <c r="AS11" s="138" t="n"/>
      <c r="AT11" s="139"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41" t="n"/>
      <c r="BV11" s="142" t="n"/>
      <c r="BW11" s="141" t="n"/>
      <c r="CG11" s="142" t="n"/>
      <c r="DU11" s="142" t="n"/>
      <c r="DV11" s="2" t="n"/>
      <c r="DW11" s="2" t="n"/>
      <c r="DX11" s="2" t="n"/>
      <c r="DY11" s="2" t="n"/>
      <c r="DZ11" s="2" t="n"/>
      <c r="EA11" s="2" t="n"/>
      <c r="EB11" s="2" t="n"/>
      <c r="EC11" s="2" t="n"/>
    </row>
    <row r="12" ht="6.75" customHeight="1" s="118">
      <c r="A12" s="2" t="n"/>
      <c r="B12" s="2" t="n"/>
      <c r="C12" s="2" t="n"/>
      <c r="D12" s="2" t="n"/>
      <c r="E12" s="141" t="n"/>
      <c r="K12" s="142" t="n"/>
      <c r="AT12" s="142"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41" t="n"/>
      <c r="BV12" s="142" t="n"/>
      <c r="BW12" s="141" t="n"/>
      <c r="CG12" s="142" t="n"/>
      <c r="DU12" s="142" t="n"/>
      <c r="DV12" s="2" t="n"/>
      <c r="DW12" s="2" t="n"/>
      <c r="DX12" s="2" t="n"/>
      <c r="DY12" s="2" t="n"/>
      <c r="DZ12" s="2" t="n"/>
      <c r="EA12" s="2" t="n"/>
      <c r="EB12" s="2" t="n"/>
      <c r="EC12" s="2" t="n"/>
    </row>
    <row r="13" ht="6.75" customHeight="1" s="118">
      <c r="A13" s="2" t="n"/>
      <c r="B13" s="2" t="n"/>
      <c r="C13" s="2" t="n"/>
      <c r="D13" s="2" t="n"/>
      <c r="E13" s="141" t="n"/>
      <c r="K13" s="142" t="n"/>
      <c r="AT13" s="142"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41" t="n"/>
      <c r="BV13" s="142" t="n"/>
      <c r="BW13" s="147">
        <f>計算!$Q$18</f>
        <v/>
      </c>
      <c r="CG13" s="142" t="n"/>
      <c r="CH13" s="148">
        <f>計算!$R$18</f>
        <v/>
      </c>
      <c r="DU13" s="142" t="n"/>
      <c r="DV13" s="2" t="n"/>
      <c r="DW13" s="2" t="n"/>
      <c r="DX13" s="2" t="n"/>
      <c r="DY13" s="2" t="n"/>
      <c r="DZ13" s="2" t="n"/>
      <c r="EA13" s="2" t="n"/>
      <c r="EB13" s="2" t="n"/>
      <c r="EC13" s="2" t="n"/>
    </row>
    <row r="14" ht="6.75" customHeight="1" s="118">
      <c r="A14" s="2" t="n"/>
      <c r="B14" s="2" t="n"/>
      <c r="C14" s="2" t="n"/>
      <c r="D14" s="2" t="n"/>
      <c r="E14" s="144" t="n"/>
      <c r="F14" s="145" t="n"/>
      <c r="G14" s="145" t="n"/>
      <c r="H14" s="145" t="n"/>
      <c r="I14" s="145" t="n"/>
      <c r="J14" s="145" t="n"/>
      <c r="K14" s="146" t="n"/>
      <c r="L14" s="145" t="n"/>
      <c r="M14" s="145" t="n"/>
      <c r="N14" s="145" t="n"/>
      <c r="O14" s="145" t="n"/>
      <c r="P14" s="145" t="n"/>
      <c r="Q14" s="145" t="n"/>
      <c r="R14" s="145" t="n"/>
      <c r="S14" s="145" t="n"/>
      <c r="T14" s="145" t="n"/>
      <c r="U14" s="145" t="n"/>
      <c r="V14" s="145" t="n"/>
      <c r="W14" s="145" t="n"/>
      <c r="X14" s="145" t="n"/>
      <c r="Y14" s="145" t="n"/>
      <c r="Z14" s="145" t="n"/>
      <c r="AA14" s="145" t="n"/>
      <c r="AB14" s="145" t="n"/>
      <c r="AC14" s="145" t="n"/>
      <c r="AD14" s="145" t="n"/>
      <c r="AE14" s="145" t="n"/>
      <c r="AF14" s="145" t="n"/>
      <c r="AG14" s="145" t="n"/>
      <c r="AH14" s="145" t="n"/>
      <c r="AI14" s="145" t="n"/>
      <c r="AJ14" s="145" t="n"/>
      <c r="AK14" s="145" t="n"/>
      <c r="AL14" s="145" t="n"/>
      <c r="AM14" s="145" t="n"/>
      <c r="AN14" s="145" t="n"/>
      <c r="AO14" s="145" t="n"/>
      <c r="AP14" s="145" t="n"/>
      <c r="AQ14" s="145" t="n"/>
      <c r="AR14" s="145" t="n"/>
      <c r="AS14" s="145" t="n"/>
      <c r="AT14" s="146"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41" t="n"/>
      <c r="BV14" s="142" t="n"/>
      <c r="BW14" s="141" t="n"/>
      <c r="CG14" s="142" t="n"/>
      <c r="DU14" s="142" t="n"/>
      <c r="DV14" s="2" t="n"/>
      <c r="DW14" s="2" t="n"/>
      <c r="DX14" s="2" t="n"/>
      <c r="DY14" s="2" t="n"/>
      <c r="DZ14" s="2" t="n"/>
      <c r="EA14" s="2" t="n"/>
      <c r="EB14" s="2" t="n"/>
      <c r="EC14" s="2" t="n"/>
    </row>
    <row r="15" ht="6.75" customHeight="1" s="118">
      <c r="A15" s="2" t="n"/>
      <c r="B15" s="2" t="n"/>
      <c r="C15" s="2" t="n"/>
      <c r="D15" s="2" t="n"/>
      <c r="E15" s="150" t="inlineStr">
        <is>
          <t>名　前</t>
        </is>
      </c>
      <c r="F15" s="138" t="n"/>
      <c r="G15" s="138" t="n"/>
      <c r="H15" s="138" t="n"/>
      <c r="I15" s="138" t="n"/>
      <c r="J15" s="138" t="n"/>
      <c r="K15" s="139" t="n"/>
      <c r="L15" s="151">
        <f>計算!$B$18</f>
        <v/>
      </c>
      <c r="M15" s="138" t="n"/>
      <c r="N15" s="138" t="n"/>
      <c r="O15" s="138" t="n"/>
      <c r="P15" s="138" t="n"/>
      <c r="Q15" s="138" t="n"/>
      <c r="R15" s="138" t="n"/>
      <c r="S15" s="138" t="n"/>
      <c r="T15" s="138" t="n"/>
      <c r="U15" s="138" t="n"/>
      <c r="V15" s="138" t="n"/>
      <c r="W15" s="138" t="n"/>
      <c r="X15" s="138" t="n"/>
      <c r="Y15" s="138" t="n"/>
      <c r="Z15" s="138" t="n"/>
      <c r="AA15" s="138" t="n"/>
      <c r="AB15" s="138" t="n"/>
      <c r="AC15" s="138" t="n"/>
      <c r="AD15" s="138" t="n"/>
      <c r="AE15" s="138" t="n"/>
      <c r="AF15" s="138" t="n"/>
      <c r="AG15" s="138" t="n"/>
      <c r="AH15" s="138" t="n"/>
      <c r="AI15" s="138" t="n"/>
      <c r="AJ15" s="138" t="n"/>
      <c r="AK15" s="138" t="n"/>
      <c r="AL15" s="138" t="n"/>
      <c r="AM15" s="138" t="n"/>
      <c r="AN15" s="138" t="n"/>
      <c r="AO15" s="138" t="n"/>
      <c r="AP15" s="138" t="n"/>
      <c r="AQ15" s="138" t="n"/>
      <c r="AR15" s="138" t="n"/>
      <c r="AS15" s="138" t="n"/>
      <c r="AT15" s="139"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41" t="n"/>
      <c r="BV15" s="142" t="n"/>
      <c r="BW15" s="141" t="n"/>
      <c r="CG15" s="142" t="n"/>
      <c r="DU15" s="142" t="n"/>
      <c r="DV15" s="2" t="n"/>
      <c r="DW15" s="2" t="n"/>
      <c r="DX15" s="2" t="n"/>
      <c r="DY15" s="2" t="n"/>
      <c r="DZ15" s="2" t="n"/>
      <c r="EA15" s="2" t="n"/>
      <c r="EB15" s="2" t="n"/>
      <c r="EC15" s="2" t="n"/>
    </row>
    <row r="16" ht="6.75" customHeight="1" s="118">
      <c r="A16" s="2" t="n"/>
      <c r="B16" s="2" t="n"/>
      <c r="C16" s="2" t="n"/>
      <c r="D16" s="2" t="n"/>
      <c r="E16" s="141" t="n"/>
      <c r="K16" s="142" t="n"/>
      <c r="L16" s="141" t="n"/>
      <c r="AT16" s="142" t="n"/>
      <c r="AU16" s="8" t="n"/>
      <c r="AV16" s="7" t="n"/>
      <c r="AW16" s="2" t="n"/>
      <c r="AX16" s="52" t="inlineStr">
        <is>
          <t>（30×40mm）</t>
        </is>
      </c>
      <c r="BH16" s="2" t="n"/>
      <c r="BI16" s="8" t="n"/>
      <c r="BJ16" s="7" t="n"/>
      <c r="BK16" s="2" t="n"/>
      <c r="BL16" s="2" t="n"/>
      <c r="BM16" s="2" t="n"/>
      <c r="BN16" s="2" t="n"/>
      <c r="BO16" s="2" t="n"/>
      <c r="BP16" s="141" t="n"/>
      <c r="BV16" s="142" t="n"/>
      <c r="BW16" s="141" t="n"/>
      <c r="CG16" s="142" t="n"/>
      <c r="DU16" s="142" t="n"/>
      <c r="DV16" s="2" t="n"/>
      <c r="DW16" s="2" t="n"/>
      <c r="DX16" s="2" t="n"/>
      <c r="DY16" s="2" t="n"/>
      <c r="DZ16" s="2" t="n"/>
      <c r="EA16" s="2" t="n"/>
      <c r="EB16" s="2" t="n"/>
      <c r="EC16" s="2" t="n"/>
    </row>
    <row r="17" ht="6.75" customHeight="1" s="118">
      <c r="A17" s="2" t="n"/>
      <c r="B17" s="2" t="n"/>
      <c r="C17" s="2" t="n"/>
      <c r="D17" s="2" t="n"/>
      <c r="E17" s="141" t="n"/>
      <c r="K17" s="142" t="n"/>
      <c r="L17" s="141" t="n"/>
      <c r="AT17" s="142" t="n"/>
      <c r="AU17" s="8" t="n"/>
      <c r="AV17" s="7" t="n"/>
      <c r="AW17" s="2" t="n"/>
      <c r="BH17" s="2" t="n"/>
      <c r="BI17" s="8" t="n"/>
      <c r="BJ17" s="7" t="n"/>
      <c r="BK17" s="2" t="n"/>
      <c r="BL17" s="2" t="n"/>
      <c r="BM17" s="2" t="n"/>
      <c r="BN17" s="2" t="n"/>
      <c r="BO17" s="2" t="n"/>
      <c r="BP17" s="141" t="n"/>
      <c r="BV17" s="142" t="n"/>
      <c r="BW17" s="147">
        <f>計算!$S$18</f>
        <v/>
      </c>
      <c r="CG17" s="142" t="n"/>
      <c r="CH17" s="148">
        <f>計算!$T$18</f>
        <v/>
      </c>
      <c r="DU17" s="142" t="n"/>
      <c r="DV17" s="2" t="n"/>
      <c r="DW17" s="2" t="n"/>
      <c r="DX17" s="2" t="n"/>
      <c r="DY17" s="2" t="n"/>
      <c r="DZ17" s="2" t="n"/>
      <c r="EA17" s="2" t="n"/>
      <c r="EB17" s="2" t="n"/>
      <c r="EC17" s="2" t="n"/>
    </row>
    <row r="18" ht="6.75" customHeight="1" s="118">
      <c r="A18" s="2" t="n"/>
      <c r="B18" s="2" t="n"/>
      <c r="C18" s="2" t="n"/>
      <c r="D18" s="2" t="n"/>
      <c r="E18" s="141" t="n"/>
      <c r="K18" s="142" t="n"/>
      <c r="L18" s="141" t="n"/>
      <c r="AT18" s="142"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41" t="n"/>
      <c r="BV18" s="142" t="n"/>
      <c r="BW18" s="141" t="n"/>
      <c r="CG18" s="142" t="n"/>
      <c r="DU18" s="142" t="n"/>
      <c r="DV18" s="2" t="n"/>
      <c r="DW18" s="2" t="n"/>
      <c r="DX18" s="2" t="n"/>
      <c r="DY18" s="2" t="n"/>
      <c r="DZ18" s="2" t="n"/>
      <c r="EA18" s="2" t="n"/>
      <c r="EB18" s="2" t="n"/>
      <c r="EC18" s="2" t="n"/>
    </row>
    <row r="19" ht="6.75" customHeight="1" s="118">
      <c r="A19" s="2" t="n"/>
      <c r="B19" s="2" t="n"/>
      <c r="C19" s="2" t="n"/>
      <c r="D19" s="2" t="n"/>
      <c r="E19" s="141" t="n"/>
      <c r="K19" s="142" t="n"/>
      <c r="L19" s="141" t="n"/>
      <c r="AT19" s="142"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41" t="n"/>
      <c r="BV19" s="142" t="n"/>
      <c r="BW19" s="141" t="n"/>
      <c r="CG19" s="142" t="n"/>
      <c r="DU19" s="142" t="n"/>
      <c r="DV19" s="2" t="n"/>
      <c r="DW19" s="2" t="n"/>
      <c r="DX19" s="2" t="n"/>
      <c r="DY19" s="2" t="n"/>
      <c r="DZ19" s="2" t="n"/>
      <c r="EA19" s="2" t="n"/>
      <c r="EB19" s="2" t="n"/>
      <c r="EC19" s="2" t="n"/>
    </row>
    <row r="20" ht="4.5" customHeight="1" s="118">
      <c r="A20" s="2" t="n"/>
      <c r="B20" s="2" t="n"/>
      <c r="C20" s="2" t="n"/>
      <c r="D20" s="2" t="n"/>
      <c r="E20" s="144" t="n"/>
      <c r="F20" s="145" t="n"/>
      <c r="G20" s="145" t="n"/>
      <c r="H20" s="145" t="n"/>
      <c r="I20" s="145" t="n"/>
      <c r="J20" s="145" t="n"/>
      <c r="K20" s="146" t="n"/>
      <c r="L20" s="144" t="n"/>
      <c r="M20" s="145" t="n"/>
      <c r="N20" s="145" t="n"/>
      <c r="O20" s="145" t="n"/>
      <c r="P20" s="145" t="n"/>
      <c r="Q20" s="145" t="n"/>
      <c r="R20" s="145" t="n"/>
      <c r="S20" s="145" t="n"/>
      <c r="T20" s="145" t="n"/>
      <c r="U20" s="145" t="n"/>
      <c r="V20" s="145" t="n"/>
      <c r="W20" s="145" t="n"/>
      <c r="X20" s="145" t="n"/>
      <c r="Y20" s="145" t="n"/>
      <c r="Z20" s="145" t="n"/>
      <c r="AA20" s="145" t="n"/>
      <c r="AB20" s="145" t="n"/>
      <c r="AC20" s="145" t="n"/>
      <c r="AD20" s="145" t="n"/>
      <c r="AE20" s="145" t="n"/>
      <c r="AF20" s="145" t="n"/>
      <c r="AG20" s="145" t="n"/>
      <c r="AH20" s="145" t="n"/>
      <c r="AI20" s="145" t="n"/>
      <c r="AJ20" s="145" t="n"/>
      <c r="AK20" s="145" t="n"/>
      <c r="AL20" s="145" t="n"/>
      <c r="AM20" s="145" t="n"/>
      <c r="AN20" s="145" t="n"/>
      <c r="AO20" s="145" t="n"/>
      <c r="AP20" s="145" t="n"/>
      <c r="AQ20" s="145" t="n"/>
      <c r="AR20" s="145" t="n"/>
      <c r="AS20" s="145" t="n"/>
      <c r="AT20" s="146"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41" t="n"/>
      <c r="BV20" s="142" t="n"/>
      <c r="BW20" s="141" t="n"/>
      <c r="CG20" s="142" t="n"/>
      <c r="DU20" s="142" t="n"/>
      <c r="DV20" s="2" t="n"/>
      <c r="DW20" s="2" t="n"/>
      <c r="DX20" s="2" t="n"/>
      <c r="DY20" s="2" t="n"/>
      <c r="DZ20" s="2" t="n"/>
      <c r="EA20" s="2" t="n"/>
      <c r="EB20" s="2" t="n"/>
      <c r="EC20" s="2" t="n"/>
    </row>
    <row r="21" ht="6.75" customHeight="1" s="118">
      <c r="A21" s="2" t="n"/>
      <c r="B21" s="2" t="n"/>
      <c r="C21" s="2" t="n"/>
      <c r="D21" s="2" t="n"/>
      <c r="E21" s="150" t="inlineStr">
        <is>
          <t>生年月日</t>
        </is>
      </c>
      <c r="F21" s="138" t="n"/>
      <c r="G21" s="138" t="n"/>
      <c r="H21" s="138" t="n"/>
      <c r="I21" s="138" t="n"/>
      <c r="J21" s="138" t="n"/>
      <c r="K21" s="139" t="n"/>
      <c r="L21" s="152" t="inlineStr">
        <is>
          <t>昭和 ・ 平成</t>
        </is>
      </c>
      <c r="M21" s="138" t="n"/>
      <c r="N21" s="138" t="n"/>
      <c r="O21" s="138" t="n"/>
      <c r="P21" s="138" t="n"/>
      <c r="Q21" s="138" t="n"/>
      <c r="R21" s="138" t="n"/>
      <c r="S21" s="138" t="n"/>
      <c r="T21" s="138" t="n"/>
      <c r="U21" s="138" t="n"/>
      <c r="V21" s="153">
        <f>計算!$D$18</f>
        <v/>
      </c>
      <c r="W21" s="138" t="n"/>
      <c r="X21" s="154" t="inlineStr">
        <is>
          <t>年</t>
        </is>
      </c>
      <c r="Y21" s="138" t="n"/>
      <c r="Z21" s="153">
        <f>計算!$E$18</f>
        <v/>
      </c>
      <c r="AA21" s="138" t="n"/>
      <c r="AB21" s="138" t="n"/>
      <c r="AC21" s="154" t="inlineStr">
        <is>
          <t>月</t>
        </is>
      </c>
      <c r="AD21" s="138" t="n"/>
      <c r="AE21" s="153">
        <f>計算!$F$18</f>
        <v/>
      </c>
      <c r="AF21" s="138" t="n"/>
      <c r="AG21" s="138" t="n"/>
      <c r="AH21" s="154" t="inlineStr">
        <is>
          <t>日　生 （満</t>
        </is>
      </c>
      <c r="AI21" s="138" t="n"/>
      <c r="AJ21" s="138" t="n"/>
      <c r="AK21" s="138" t="n"/>
      <c r="AL21" s="138" t="n"/>
      <c r="AM21" s="138" t="n"/>
      <c r="AN21" s="138" t="n"/>
      <c r="AO21" s="138" t="n"/>
      <c r="AP21" s="155">
        <f>計算!$G$18</f>
        <v/>
      </c>
      <c r="AQ21" s="138" t="n"/>
      <c r="AR21" s="156" t="inlineStr">
        <is>
          <t>歳）</t>
        </is>
      </c>
      <c r="AS21" s="138" t="n"/>
      <c r="AT21" s="139"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41" t="n"/>
      <c r="BV21" s="142" t="n"/>
      <c r="BW21" s="147">
        <f>計算!$U$18</f>
        <v/>
      </c>
      <c r="CG21" s="142" t="n"/>
      <c r="CH21" s="148">
        <f>計算!$V$18</f>
        <v/>
      </c>
      <c r="DU21" s="142" t="n"/>
      <c r="DV21" s="2" t="n"/>
      <c r="DW21" s="2" t="n"/>
      <c r="DX21" s="2" t="n"/>
      <c r="DY21" s="2" t="n"/>
      <c r="DZ21" s="2" t="n"/>
      <c r="EA21" s="2" t="n"/>
      <c r="EB21" s="2" t="n"/>
      <c r="EC21" s="2" t="n"/>
    </row>
    <row r="22" ht="6.75" customHeight="1" s="118">
      <c r="A22" s="2" t="n"/>
      <c r="B22" s="2" t="n"/>
      <c r="C22" s="2" t="n"/>
      <c r="D22" s="2" t="n"/>
      <c r="E22" s="141" t="n"/>
      <c r="K22" s="142" t="n"/>
      <c r="L22" s="141" t="n"/>
      <c r="AT22" s="142"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41" t="n"/>
      <c r="BV22" s="142" t="n"/>
      <c r="BW22" s="141" t="n"/>
      <c r="CG22" s="142" t="n"/>
      <c r="DU22" s="142" t="n"/>
      <c r="DV22" s="2" t="n"/>
      <c r="DW22" s="2" t="n"/>
      <c r="DX22" s="2" t="n"/>
      <c r="DY22" s="2" t="n"/>
      <c r="DZ22" s="2" t="n"/>
      <c r="EA22" s="2" t="n"/>
      <c r="EB22" s="2" t="n"/>
      <c r="EC22" s="2" t="n"/>
    </row>
    <row r="23" ht="6.75" customHeight="1" s="118">
      <c r="A23" s="2" t="n"/>
      <c r="B23" s="2" t="n"/>
      <c r="C23" s="2" t="n"/>
      <c r="D23" s="2" t="n"/>
      <c r="E23" s="141" t="n"/>
      <c r="K23" s="142" t="n"/>
      <c r="L23" s="141" t="n"/>
      <c r="AT23" s="142"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41" t="n"/>
      <c r="BV23" s="142" t="n"/>
      <c r="BW23" s="141" t="n"/>
      <c r="CG23" s="142" t="n"/>
      <c r="DU23" s="142" t="n"/>
      <c r="DV23" s="2" t="n"/>
      <c r="DW23" s="2" t="n"/>
      <c r="DX23" s="2" t="n"/>
      <c r="DY23" s="2" t="n"/>
      <c r="DZ23" s="2" t="n"/>
      <c r="EA23" s="2" t="n"/>
      <c r="EB23" s="2" t="n"/>
      <c r="EC23" s="2" t="n"/>
    </row>
    <row r="24" ht="3.75" customHeight="1" s="118">
      <c r="A24" s="2" t="n"/>
      <c r="B24" s="2" t="n"/>
      <c r="C24" s="2" t="n"/>
      <c r="D24" s="2" t="n"/>
      <c r="E24" s="144" t="n"/>
      <c r="F24" s="145" t="n"/>
      <c r="G24" s="145" t="n"/>
      <c r="H24" s="145" t="n"/>
      <c r="I24" s="145" t="n"/>
      <c r="J24" s="145" t="n"/>
      <c r="K24" s="146" t="n"/>
      <c r="L24" s="144" t="n"/>
      <c r="M24" s="145" t="n"/>
      <c r="N24" s="145" t="n"/>
      <c r="O24" s="145" t="n"/>
      <c r="P24" s="145" t="n"/>
      <c r="Q24" s="145" t="n"/>
      <c r="R24" s="145" t="n"/>
      <c r="S24" s="145" t="n"/>
      <c r="T24" s="145" t="n"/>
      <c r="U24" s="145" t="n"/>
      <c r="X24" s="145" t="n"/>
      <c r="Y24" s="145" t="n"/>
      <c r="AC24" s="145" t="n"/>
      <c r="AD24" s="145" t="n"/>
      <c r="AH24" s="145" t="n"/>
      <c r="AI24" s="145" t="n"/>
      <c r="AJ24" s="145" t="n"/>
      <c r="AK24" s="145" t="n"/>
      <c r="AL24" s="145" t="n"/>
      <c r="AM24" s="145" t="n"/>
      <c r="AN24" s="145" t="n"/>
      <c r="AO24" s="145" t="n"/>
      <c r="AP24" s="145" t="n"/>
      <c r="AQ24" s="145" t="n"/>
      <c r="AR24" s="145" t="n"/>
      <c r="AS24" s="145" t="n"/>
      <c r="AT24" s="146"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41" t="n"/>
      <c r="BV24" s="142" t="n"/>
      <c r="BW24" s="141" t="n"/>
      <c r="CG24" s="142" t="n"/>
      <c r="DU24" s="142" t="n"/>
      <c r="DV24" s="2" t="n"/>
      <c r="DW24" s="2" t="n"/>
      <c r="DX24" s="2" t="n"/>
      <c r="DY24" s="2" t="n"/>
      <c r="DZ24" s="2" t="n"/>
      <c r="EA24" s="2" t="n"/>
      <c r="EB24" s="2" t="n"/>
      <c r="EC24" s="2" t="n"/>
    </row>
    <row r="25" ht="6.75" customHeight="1" s="118">
      <c r="A25" s="2" t="n"/>
      <c r="B25" s="2" t="n"/>
      <c r="C25" s="2" t="n"/>
      <c r="D25" s="2" t="n"/>
      <c r="E25" s="157" t="inlineStr">
        <is>
          <t>ふ り が な</t>
        </is>
      </c>
      <c r="F25" s="138" t="n"/>
      <c r="G25" s="138" t="n"/>
      <c r="H25" s="138" t="n"/>
      <c r="I25" s="138" t="n"/>
      <c r="J25" s="138" t="n"/>
      <c r="K25" s="139" t="n"/>
      <c r="L25" s="158">
        <f>計算!$J$18</f>
        <v/>
      </c>
      <c r="M25" s="138" t="n"/>
      <c r="N25" s="138" t="n"/>
      <c r="O25" s="138" t="n"/>
      <c r="P25" s="138" t="n"/>
      <c r="Q25" s="138" t="n"/>
      <c r="R25" s="138" t="n"/>
      <c r="S25" s="138" t="n"/>
      <c r="T25" s="138" t="n"/>
      <c r="U25" s="138" t="n"/>
      <c r="V25" s="138" t="n"/>
      <c r="W25" s="138" t="n"/>
      <c r="X25" s="138" t="n"/>
      <c r="Y25" s="138" t="n"/>
      <c r="Z25" s="138" t="n"/>
      <c r="AA25" s="138" t="n"/>
      <c r="AB25" s="138" t="n"/>
      <c r="AC25" s="138" t="n"/>
      <c r="AD25" s="138" t="n"/>
      <c r="AE25" s="138" t="n"/>
      <c r="AF25" s="138" t="n"/>
      <c r="AG25" s="138" t="n"/>
      <c r="AH25" s="138" t="n"/>
      <c r="AI25" s="138" t="n"/>
      <c r="AJ25" s="138" t="n"/>
      <c r="AK25" s="138" t="n"/>
      <c r="AL25" s="138" t="n"/>
      <c r="AM25" s="138" t="n"/>
      <c r="AN25" s="138" t="n"/>
      <c r="AO25" s="138" t="n"/>
      <c r="AP25" s="138" t="n"/>
      <c r="AQ25" s="138" t="n"/>
      <c r="AR25" s="138" t="n"/>
      <c r="AS25" s="138" t="n"/>
      <c r="AT25" s="138" t="n"/>
      <c r="AU25" s="138" t="n"/>
      <c r="AV25" s="138" t="n"/>
      <c r="AW25" s="138" t="n"/>
      <c r="AX25" s="138" t="n"/>
      <c r="AY25" s="138" t="n"/>
      <c r="AZ25" s="138" t="n"/>
      <c r="BA25" s="138" t="n"/>
      <c r="BB25" s="138" t="n"/>
      <c r="BC25" s="138" t="n"/>
      <c r="BD25" s="138" t="n"/>
      <c r="BE25" s="138" t="n"/>
      <c r="BF25" s="138" t="n"/>
      <c r="BG25" s="138" t="n"/>
      <c r="BH25" s="138" t="n"/>
      <c r="BI25" s="139" t="n"/>
      <c r="BJ25" s="2" t="n"/>
      <c r="BK25" s="2" t="n"/>
      <c r="BL25" s="2" t="n"/>
      <c r="BM25" s="2" t="n"/>
      <c r="BN25" s="2" t="n"/>
      <c r="BO25" s="2" t="n"/>
      <c r="BP25" s="141" t="n"/>
      <c r="BV25" s="142" t="n"/>
      <c r="BW25" s="159">
        <f>計算!$W$18</f>
        <v/>
      </c>
      <c r="CG25" s="142" t="n"/>
      <c r="CH25" s="148">
        <f>計算!$X$18</f>
        <v/>
      </c>
      <c r="DU25" s="142" t="n"/>
      <c r="DV25" s="2" t="n"/>
      <c r="DW25" s="2" t="n"/>
      <c r="DX25" s="2" t="n"/>
      <c r="DY25" s="2" t="n"/>
      <c r="DZ25" s="2" t="n"/>
      <c r="EA25" s="2" t="n"/>
      <c r="EB25" s="2" t="n"/>
      <c r="EC25" s="2" t="n"/>
    </row>
    <row r="26" ht="6.75" customHeight="1" s="118">
      <c r="A26" s="2" t="n"/>
      <c r="B26" s="2" t="n"/>
      <c r="C26" s="2" t="n"/>
      <c r="D26" s="2" t="n"/>
      <c r="E26" s="141" t="n"/>
      <c r="K26" s="142" t="n"/>
      <c r="BI26" s="142" t="n"/>
      <c r="BJ26" s="2" t="n"/>
      <c r="BK26" s="2" t="n"/>
      <c r="BL26" s="2" t="n"/>
      <c r="BM26" s="2" t="n"/>
      <c r="BN26" s="2" t="n"/>
      <c r="BO26" s="2" t="n"/>
      <c r="BP26" s="141" t="n"/>
      <c r="BV26" s="142" t="n"/>
      <c r="BW26" s="141" t="n"/>
      <c r="CG26" s="142" t="n"/>
      <c r="DU26" s="142" t="n"/>
      <c r="DV26" s="2" t="n"/>
      <c r="DW26" s="2" t="n"/>
      <c r="DX26" s="2" t="n"/>
      <c r="DY26" s="2" t="n"/>
      <c r="DZ26" s="2" t="n"/>
      <c r="EA26" s="2" t="n"/>
      <c r="EB26" s="2" t="n"/>
      <c r="EC26" s="2" t="n"/>
    </row>
    <row r="27" ht="6.75" customHeight="1" s="118">
      <c r="A27" s="2" t="n"/>
      <c r="B27" s="2" t="n"/>
      <c r="C27" s="2" t="n"/>
      <c r="D27" s="2" t="n"/>
      <c r="E27" s="160" t="n"/>
      <c r="F27" s="161" t="n"/>
      <c r="G27" s="161" t="n"/>
      <c r="H27" s="161" t="n"/>
      <c r="I27" s="161" t="n"/>
      <c r="J27" s="161" t="n"/>
      <c r="K27" s="162" t="n"/>
      <c r="L27" s="161" t="n"/>
      <c r="M27" s="161" t="n"/>
      <c r="N27" s="161" t="n"/>
      <c r="O27" s="161" t="n"/>
      <c r="P27" s="161" t="n"/>
      <c r="Q27" s="161" t="n"/>
      <c r="R27" s="161" t="n"/>
      <c r="S27" s="161" t="n"/>
      <c r="T27" s="161" t="n"/>
      <c r="U27" s="161" t="n"/>
      <c r="V27" s="161" t="n"/>
      <c r="W27" s="161" t="n"/>
      <c r="X27" s="161" t="n"/>
      <c r="Y27" s="161" t="n"/>
      <c r="Z27" s="161" t="n"/>
      <c r="AA27" s="161" t="n"/>
      <c r="AB27" s="161" t="n"/>
      <c r="AC27" s="161" t="n"/>
      <c r="AD27" s="161" t="n"/>
      <c r="AE27" s="161" t="n"/>
      <c r="AF27" s="161" t="n"/>
      <c r="AG27" s="161" t="n"/>
      <c r="AH27" s="161" t="n"/>
      <c r="AI27" s="161" t="n"/>
      <c r="AJ27" s="161" t="n"/>
      <c r="AK27" s="161" t="n"/>
      <c r="AL27" s="161" t="n"/>
      <c r="AM27" s="161" t="n"/>
      <c r="AN27" s="161" t="n"/>
      <c r="AO27" s="161" t="n"/>
      <c r="AP27" s="161" t="n"/>
      <c r="AQ27" s="161" t="n"/>
      <c r="AR27" s="161" t="n"/>
      <c r="AS27" s="161" t="n"/>
      <c r="AT27" s="161" t="n"/>
      <c r="AU27" s="161" t="n"/>
      <c r="AV27" s="161" t="n"/>
      <c r="AW27" s="161" t="n"/>
      <c r="AX27" s="161" t="n"/>
      <c r="AY27" s="161" t="n"/>
      <c r="AZ27" s="161" t="n"/>
      <c r="BA27" s="161" t="n"/>
      <c r="BB27" s="161" t="n"/>
      <c r="BC27" s="161" t="n"/>
      <c r="BD27" s="161" t="n"/>
      <c r="BE27" s="161" t="n"/>
      <c r="BF27" s="161" t="n"/>
      <c r="BG27" s="161" t="n"/>
      <c r="BH27" s="161" t="n"/>
      <c r="BI27" s="162" t="n"/>
      <c r="BJ27" s="2" t="n"/>
      <c r="BK27" s="2" t="n"/>
      <c r="BL27" s="2" t="n"/>
      <c r="BM27" s="2" t="n"/>
      <c r="BN27" s="2" t="n"/>
      <c r="BO27" s="2" t="n"/>
      <c r="BP27" s="141" t="n"/>
      <c r="BV27" s="142" t="n"/>
      <c r="BW27" s="141" t="n"/>
      <c r="CG27" s="142" t="n"/>
      <c r="DU27" s="142" t="n"/>
      <c r="DV27" s="2" t="n"/>
      <c r="DW27" s="2" t="n"/>
      <c r="DX27" s="2" t="n"/>
      <c r="DY27" s="2" t="n"/>
      <c r="DZ27" s="2" t="n"/>
      <c r="EA27" s="2" t="n"/>
      <c r="EB27" s="2" t="n"/>
      <c r="EC27" s="2" t="n"/>
    </row>
    <row r="28" ht="6.75" customHeight="1" s="118">
      <c r="A28" s="2" t="n"/>
      <c r="B28" s="2" t="n"/>
      <c r="C28" s="2" t="n"/>
      <c r="D28" s="2" t="n"/>
      <c r="E28" s="163" t="inlineStr">
        <is>
          <t>現住所</t>
        </is>
      </c>
      <c r="F28" s="164" t="n"/>
      <c r="G28" s="164" t="n"/>
      <c r="H28" s="164" t="n"/>
      <c r="I28" s="164" t="n"/>
      <c r="J28" s="164" t="n"/>
      <c r="K28" s="165" t="n"/>
      <c r="L28" s="107" t="inlineStr">
        <is>
          <t>〒</t>
        </is>
      </c>
      <c r="M28" s="164" t="n"/>
      <c r="N28" s="164" t="n"/>
      <c r="O28" s="164" t="n"/>
      <c r="P28" s="166">
        <f>計算!$H$18</f>
        <v/>
      </c>
      <c r="Q28" s="164" t="n"/>
      <c r="R28" s="164" t="n"/>
      <c r="S28" s="164" t="n"/>
      <c r="T28" s="164" t="n"/>
      <c r="U28" s="164" t="n"/>
      <c r="V28" s="164" t="n"/>
      <c r="W28" s="164" t="n"/>
      <c r="X28" s="164" t="n"/>
      <c r="Y28" s="164" t="n"/>
      <c r="Z28" s="164" t="n"/>
      <c r="AA28" s="164" t="n"/>
      <c r="AB28" s="164" t="n"/>
      <c r="AC28" s="164" t="n"/>
      <c r="AD28" s="164" t="n"/>
      <c r="AE28" s="164" t="n"/>
      <c r="AF28" s="164" t="n"/>
      <c r="AG28" s="164" t="n"/>
      <c r="AH28" s="164" t="n"/>
      <c r="AI28" s="164" t="n"/>
      <c r="AJ28" s="164"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41" t="n"/>
      <c r="BV28" s="142" t="n"/>
      <c r="BW28" s="141" t="n"/>
      <c r="CG28" s="142" t="n"/>
      <c r="DU28" s="142" t="n"/>
      <c r="DV28" s="2" t="n"/>
      <c r="DW28" s="2" t="n"/>
      <c r="DX28" s="2" t="n"/>
      <c r="DY28" s="2" t="n"/>
      <c r="DZ28" s="2" t="n"/>
      <c r="EA28" s="2" t="n"/>
      <c r="EB28" s="2" t="n"/>
      <c r="EC28" s="2" t="n"/>
    </row>
    <row r="29" ht="4.5" customHeight="1" s="118">
      <c r="A29" s="2" t="n"/>
      <c r="B29" s="2" t="n"/>
      <c r="C29" s="2" t="n"/>
      <c r="D29" s="2" t="n"/>
      <c r="E29" s="141" t="n"/>
      <c r="K29" s="142" t="n"/>
      <c r="L29" s="141"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4" t="n"/>
      <c r="BQ29" s="145" t="n"/>
      <c r="BR29" s="145" t="n"/>
      <c r="BS29" s="145" t="n"/>
      <c r="BT29" s="145" t="n"/>
      <c r="BU29" s="145" t="n"/>
      <c r="BV29" s="146" t="n"/>
      <c r="BW29" s="144" t="n"/>
      <c r="BX29" s="145" t="n"/>
      <c r="BY29" s="145" t="n"/>
      <c r="BZ29" s="145" t="n"/>
      <c r="CA29" s="145" t="n"/>
      <c r="CB29" s="145" t="n"/>
      <c r="CC29" s="145" t="n"/>
      <c r="CD29" s="145" t="n"/>
      <c r="CE29" s="145" t="n"/>
      <c r="CF29" s="145" t="n"/>
      <c r="CG29" s="146" t="n"/>
      <c r="DU29" s="142" t="n"/>
      <c r="DV29" s="2" t="n"/>
      <c r="DW29" s="2" t="n"/>
      <c r="DX29" s="2" t="n"/>
      <c r="DY29" s="2" t="n"/>
      <c r="DZ29" s="2" t="n"/>
      <c r="EA29" s="2" t="n"/>
      <c r="EB29" s="2" t="n"/>
      <c r="EC29" s="2" t="n"/>
    </row>
    <row r="30" ht="6.75" customHeight="1" s="118">
      <c r="A30" s="2" t="n"/>
      <c r="B30" s="2" t="n"/>
      <c r="C30" s="2" t="n"/>
      <c r="D30" s="2" t="n"/>
      <c r="E30" s="141" t="n"/>
      <c r="K30" s="142" t="n"/>
      <c r="L30" s="141"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7" t="inlineStr">
        <is>
          <t>校内外の諸活動</t>
        </is>
      </c>
      <c r="BQ30" s="138" t="n"/>
      <c r="BR30" s="138" t="n"/>
      <c r="BS30" s="138" t="n"/>
      <c r="BT30" s="138" t="n"/>
      <c r="BU30" s="138" t="n"/>
      <c r="BV30" s="139" t="n"/>
      <c r="BW30" s="168">
        <f>計算!$Y$18</f>
        <v/>
      </c>
      <c r="BX30" s="138" t="n"/>
      <c r="BY30" s="138" t="n"/>
      <c r="BZ30" s="138" t="n"/>
      <c r="CA30" s="138" t="n"/>
      <c r="CB30" s="138" t="n"/>
      <c r="CC30" s="138" t="n"/>
      <c r="CD30" s="138" t="n"/>
      <c r="CE30" s="138" t="n"/>
      <c r="CF30" s="138" t="n"/>
      <c r="CG30" s="138" t="n"/>
      <c r="CH30" s="138" t="n"/>
      <c r="CI30" s="138" t="n"/>
      <c r="CJ30" s="138" t="n"/>
      <c r="CK30" s="138" t="n"/>
      <c r="CL30" s="138" t="n"/>
      <c r="CM30" s="138" t="n"/>
      <c r="CN30" s="138" t="n"/>
      <c r="CO30" s="138" t="n"/>
      <c r="CP30" s="138" t="n"/>
      <c r="CQ30" s="138" t="n"/>
      <c r="CR30" s="138" t="n"/>
      <c r="CS30" s="138" t="n"/>
      <c r="CT30" s="138" t="n"/>
      <c r="CU30" s="138" t="n"/>
      <c r="CV30" s="138" t="n"/>
      <c r="CW30" s="138" t="n"/>
      <c r="CX30" s="138" t="n"/>
      <c r="CY30" s="138" t="n"/>
      <c r="CZ30" s="138" t="n"/>
      <c r="DA30" s="138" t="n"/>
      <c r="DB30" s="138" t="n"/>
      <c r="DC30" s="138" t="n"/>
      <c r="DD30" s="138" t="n"/>
      <c r="DE30" s="138" t="n"/>
      <c r="DF30" s="138" t="n"/>
      <c r="DG30" s="138" t="n"/>
      <c r="DH30" s="138" t="n"/>
      <c r="DI30" s="138" t="n"/>
      <c r="DJ30" s="138" t="n"/>
      <c r="DK30" s="138" t="n"/>
      <c r="DL30" s="138" t="n"/>
      <c r="DM30" s="138" t="n"/>
      <c r="DN30" s="138" t="n"/>
      <c r="DO30" s="138" t="n"/>
      <c r="DP30" s="138" t="n"/>
      <c r="DQ30" s="138" t="n"/>
      <c r="DR30" s="138" t="n"/>
      <c r="DS30" s="138" t="n"/>
      <c r="DT30" s="138" t="n"/>
      <c r="DU30" s="139" t="n"/>
      <c r="DV30" s="7" t="n"/>
      <c r="DW30" s="2" t="n"/>
      <c r="DX30" s="2" t="n"/>
      <c r="DY30" s="2" t="n"/>
      <c r="DZ30" s="2" t="n"/>
      <c r="EA30" s="2" t="n"/>
      <c r="EB30" s="2" t="n"/>
      <c r="EC30" s="2" t="n"/>
    </row>
    <row r="31" ht="6.75" customHeight="1" s="118">
      <c r="A31" s="2" t="n"/>
      <c r="B31" s="2" t="n"/>
      <c r="C31" s="2" t="n"/>
      <c r="D31" s="2" t="n"/>
      <c r="E31" s="141" t="n"/>
      <c r="K31" s="142" t="n"/>
      <c r="L31" s="169">
        <f>計算!$I$18</f>
        <v/>
      </c>
      <c r="BI31" s="142" t="n"/>
      <c r="BJ31" s="2" t="n"/>
      <c r="BK31" s="2" t="n"/>
      <c r="BL31" s="2" t="n"/>
      <c r="BM31" s="2" t="n"/>
      <c r="BN31" s="2" t="n"/>
      <c r="BO31" s="2" t="n"/>
      <c r="BP31" s="141" t="n"/>
      <c r="BV31" s="142" t="n"/>
      <c r="DU31" s="142" t="n"/>
      <c r="DV31" s="7" t="n"/>
      <c r="DW31" s="2" t="n"/>
      <c r="DX31" s="2" t="n"/>
      <c r="DY31" s="2" t="n"/>
      <c r="DZ31" s="2" t="n"/>
      <c r="EA31" s="2" t="n"/>
      <c r="EB31" s="2" t="n"/>
      <c r="EC31" s="2" t="n"/>
    </row>
    <row r="32" ht="6.75" customHeight="1" s="118">
      <c r="A32" s="2" t="n"/>
      <c r="B32" s="2" t="n"/>
      <c r="C32" s="2" t="n"/>
      <c r="D32" s="2" t="n"/>
      <c r="E32" s="141" t="n"/>
      <c r="K32" s="142" t="n"/>
      <c r="L32" s="141" t="n"/>
      <c r="BI32" s="142" t="n"/>
      <c r="BJ32" s="2" t="n"/>
      <c r="BK32" s="2" t="n"/>
      <c r="BL32" s="2" t="n"/>
      <c r="BM32" s="2" t="n"/>
      <c r="BN32" s="2" t="n"/>
      <c r="BO32" s="2" t="n"/>
      <c r="BP32" s="141" t="n"/>
      <c r="BV32" s="142" t="n"/>
      <c r="DU32" s="142" t="n"/>
      <c r="DV32" s="7" t="n"/>
      <c r="DW32" s="2" t="n"/>
      <c r="DX32" s="2" t="n"/>
      <c r="DY32" s="2" t="n"/>
      <c r="DZ32" s="2" t="n"/>
      <c r="EA32" s="2" t="n"/>
      <c r="EB32" s="2" t="n"/>
      <c r="EC32" s="2" t="n"/>
    </row>
    <row r="33" ht="6.75" customHeight="1" s="118">
      <c r="A33" s="2" t="n"/>
      <c r="B33" s="2" t="n"/>
      <c r="C33" s="2" t="n"/>
      <c r="D33" s="2" t="n"/>
      <c r="E33" s="144" t="n"/>
      <c r="F33" s="145" t="n"/>
      <c r="G33" s="145" t="n"/>
      <c r="H33" s="145" t="n"/>
      <c r="I33" s="145" t="n"/>
      <c r="J33" s="145" t="n"/>
      <c r="K33" s="146" t="n"/>
      <c r="L33" s="144" t="n"/>
      <c r="M33" s="145" t="n"/>
      <c r="N33" s="145" t="n"/>
      <c r="O33" s="145" t="n"/>
      <c r="P33" s="145" t="n"/>
      <c r="Q33" s="145" t="n"/>
      <c r="R33" s="145" t="n"/>
      <c r="S33" s="145" t="n"/>
      <c r="T33" s="145" t="n"/>
      <c r="U33" s="145" t="n"/>
      <c r="V33" s="145" t="n"/>
      <c r="W33" s="145" t="n"/>
      <c r="X33" s="145" t="n"/>
      <c r="Y33" s="145" t="n"/>
      <c r="Z33" s="145" t="n"/>
      <c r="AA33" s="145" t="n"/>
      <c r="AB33" s="145" t="n"/>
      <c r="AC33" s="145" t="n"/>
      <c r="AD33" s="145" t="n"/>
      <c r="AE33" s="145" t="n"/>
      <c r="AF33" s="145" t="n"/>
      <c r="AG33" s="145" t="n"/>
      <c r="AH33" s="145" t="n"/>
      <c r="AI33" s="145" t="n"/>
      <c r="AJ33" s="145" t="n"/>
      <c r="AK33" s="145" t="n"/>
      <c r="AL33" s="145" t="n"/>
      <c r="AM33" s="145" t="n"/>
      <c r="AN33" s="145" t="n"/>
      <c r="AO33" s="145" t="n"/>
      <c r="AP33" s="145" t="n"/>
      <c r="AQ33" s="145" t="n"/>
      <c r="AR33" s="145" t="n"/>
      <c r="AS33" s="145" t="n"/>
      <c r="AT33" s="145" t="n"/>
      <c r="AU33" s="145" t="n"/>
      <c r="AV33" s="145" t="n"/>
      <c r="AW33" s="145" t="n"/>
      <c r="AX33" s="145" t="n"/>
      <c r="AY33" s="145" t="n"/>
      <c r="AZ33" s="145" t="n"/>
      <c r="BA33" s="145" t="n"/>
      <c r="BB33" s="145" t="n"/>
      <c r="BC33" s="145" t="n"/>
      <c r="BD33" s="145" t="n"/>
      <c r="BE33" s="145" t="n"/>
      <c r="BF33" s="145" t="n"/>
      <c r="BG33" s="145" t="n"/>
      <c r="BH33" s="145" t="n"/>
      <c r="BI33" s="146" t="n"/>
      <c r="BJ33" s="2" t="n"/>
      <c r="BK33" s="2" t="n"/>
      <c r="BL33" s="2" t="n"/>
      <c r="BM33" s="2" t="n"/>
      <c r="BN33" s="2" t="n"/>
      <c r="BO33" s="2" t="n"/>
      <c r="BP33" s="141" t="n"/>
      <c r="BV33" s="142" t="n"/>
      <c r="DU33" s="142" t="n"/>
      <c r="DV33" s="7" t="n"/>
      <c r="DW33" s="2" t="n"/>
      <c r="DX33" s="2" t="n"/>
      <c r="DY33" s="2" t="n"/>
      <c r="DZ33" s="2" t="n"/>
      <c r="EA33" s="2" t="n"/>
      <c r="EB33" s="2" t="n"/>
      <c r="EC33" s="2" t="n"/>
    </row>
    <row r="34" ht="6.75" customHeight="1" s="118">
      <c r="A34" s="2" t="n"/>
      <c r="B34" s="2" t="n"/>
      <c r="C34" s="2" t="n"/>
      <c r="D34" s="2" t="n"/>
      <c r="E34" s="157" t="inlineStr">
        <is>
          <t>ふ り が な</t>
        </is>
      </c>
      <c r="F34" s="138" t="n"/>
      <c r="G34" s="138" t="n"/>
      <c r="H34" s="138" t="n"/>
      <c r="I34" s="138" t="n"/>
      <c r="J34" s="138" t="n"/>
      <c r="K34" s="139" t="n"/>
      <c r="L34" s="158">
        <f>計算!$M$18</f>
        <v/>
      </c>
      <c r="M34" s="138" t="n"/>
      <c r="N34" s="138" t="n"/>
      <c r="O34" s="138" t="n"/>
      <c r="P34" s="138" t="n"/>
      <c r="Q34" s="138" t="n"/>
      <c r="R34" s="138" t="n"/>
      <c r="S34" s="138" t="n"/>
      <c r="T34" s="138" t="n"/>
      <c r="U34" s="138" t="n"/>
      <c r="V34" s="138" t="n"/>
      <c r="W34" s="138" t="n"/>
      <c r="X34" s="138" t="n"/>
      <c r="Y34" s="138" t="n"/>
      <c r="Z34" s="138" t="n"/>
      <c r="AA34" s="138" t="n"/>
      <c r="AB34" s="138" t="n"/>
      <c r="AC34" s="138" t="n"/>
      <c r="AD34" s="138" t="n"/>
      <c r="AE34" s="138" t="n"/>
      <c r="AF34" s="138" t="n"/>
      <c r="AG34" s="138" t="n"/>
      <c r="AH34" s="138" t="n"/>
      <c r="AI34" s="138" t="n"/>
      <c r="AJ34" s="138" t="n"/>
      <c r="AK34" s="138" t="n"/>
      <c r="AL34" s="138" t="n"/>
      <c r="AM34" s="138" t="n"/>
      <c r="AN34" s="138" t="n"/>
      <c r="AO34" s="138" t="n"/>
      <c r="AP34" s="138" t="n"/>
      <c r="AQ34" s="138" t="n"/>
      <c r="AR34" s="138" t="n"/>
      <c r="AS34" s="138" t="n"/>
      <c r="AT34" s="138" t="n"/>
      <c r="AU34" s="138" t="n"/>
      <c r="AV34" s="138" t="n"/>
      <c r="AW34" s="138" t="n"/>
      <c r="AX34" s="138" t="n"/>
      <c r="AY34" s="138" t="n"/>
      <c r="AZ34" s="138" t="n"/>
      <c r="BA34" s="138" t="n"/>
      <c r="BB34" s="138" t="n"/>
      <c r="BC34" s="138" t="n"/>
      <c r="BD34" s="138" t="n"/>
      <c r="BE34" s="138" t="n"/>
      <c r="BF34" s="138" t="n"/>
      <c r="BG34" s="138" t="n"/>
      <c r="BH34" s="138" t="n"/>
      <c r="BI34" s="139" t="n"/>
      <c r="BJ34" s="2" t="n"/>
      <c r="BK34" s="2" t="n"/>
      <c r="BL34" s="2" t="n"/>
      <c r="BM34" s="2" t="n"/>
      <c r="BN34" s="2" t="n"/>
      <c r="BO34" s="2" t="n"/>
      <c r="BP34" s="141" t="n"/>
      <c r="BV34" s="142" t="n"/>
      <c r="DU34" s="142" t="n"/>
      <c r="DV34" s="7" t="n"/>
      <c r="DW34" s="2" t="n"/>
      <c r="DX34" s="2" t="n"/>
      <c r="DY34" s="2" t="n"/>
      <c r="DZ34" s="2" t="n"/>
      <c r="EA34" s="2" t="n"/>
      <c r="EB34" s="2" t="n"/>
      <c r="EC34" s="2" t="n"/>
    </row>
    <row r="35" ht="6.75" customHeight="1" s="118">
      <c r="A35" s="2" t="n"/>
      <c r="B35" s="2" t="n"/>
      <c r="C35" s="2" t="n"/>
      <c r="D35" s="2" t="n"/>
      <c r="E35" s="141" t="n"/>
      <c r="K35" s="142" t="n"/>
      <c r="BI35" s="142" t="n"/>
      <c r="BJ35" s="2" t="n"/>
      <c r="BK35" s="2" t="n"/>
      <c r="BL35" s="2" t="n"/>
      <c r="BM35" s="2" t="n"/>
      <c r="BN35" s="2" t="n"/>
      <c r="BO35" s="2" t="n"/>
      <c r="BP35" s="141" t="n"/>
      <c r="BV35" s="142" t="n"/>
      <c r="DU35" s="142" t="n"/>
      <c r="DV35" s="7" t="n"/>
      <c r="DW35" s="2" t="n"/>
      <c r="DX35" s="2" t="n"/>
      <c r="DY35" s="2" t="n"/>
      <c r="DZ35" s="2" t="n"/>
      <c r="EA35" s="2" t="n"/>
      <c r="EB35" s="2" t="n"/>
      <c r="EC35" s="2" t="n"/>
    </row>
    <row r="36" ht="6.75" customHeight="1" s="118">
      <c r="A36" s="2" t="n"/>
      <c r="B36" s="2" t="n"/>
      <c r="C36" s="2" t="n"/>
      <c r="D36" s="2" t="n"/>
      <c r="E36" s="160" t="n"/>
      <c r="F36" s="161" t="n"/>
      <c r="G36" s="161" t="n"/>
      <c r="H36" s="161" t="n"/>
      <c r="I36" s="161" t="n"/>
      <c r="J36" s="161" t="n"/>
      <c r="K36" s="162" t="n"/>
      <c r="L36" s="161" t="n"/>
      <c r="M36" s="161" t="n"/>
      <c r="N36" s="161" t="n"/>
      <c r="O36" s="161" t="n"/>
      <c r="P36" s="161" t="n"/>
      <c r="Q36" s="161" t="n"/>
      <c r="R36" s="161" t="n"/>
      <c r="S36" s="161" t="n"/>
      <c r="T36" s="161" t="n"/>
      <c r="U36" s="161" t="n"/>
      <c r="V36" s="161" t="n"/>
      <c r="W36" s="161" t="n"/>
      <c r="X36" s="161" t="n"/>
      <c r="Y36" s="161" t="n"/>
      <c r="Z36" s="161" t="n"/>
      <c r="AA36" s="161" t="n"/>
      <c r="AB36" s="161" t="n"/>
      <c r="AC36" s="161" t="n"/>
      <c r="AD36" s="161" t="n"/>
      <c r="AE36" s="161" t="n"/>
      <c r="AF36" s="161" t="n"/>
      <c r="AG36" s="161" t="n"/>
      <c r="AH36" s="161" t="n"/>
      <c r="AI36" s="161" t="n"/>
      <c r="AJ36" s="161" t="n"/>
      <c r="AK36" s="161" t="n"/>
      <c r="AL36" s="161" t="n"/>
      <c r="AM36" s="161" t="n"/>
      <c r="AN36" s="161" t="n"/>
      <c r="AO36" s="161" t="n"/>
      <c r="AP36" s="161" t="n"/>
      <c r="AQ36" s="161" t="n"/>
      <c r="AR36" s="161" t="n"/>
      <c r="AS36" s="161" t="n"/>
      <c r="AT36" s="161" t="n"/>
      <c r="AU36" s="161" t="n"/>
      <c r="AV36" s="161" t="n"/>
      <c r="AW36" s="161" t="n"/>
      <c r="AX36" s="161" t="n"/>
      <c r="AY36" s="161" t="n"/>
      <c r="AZ36" s="161" t="n"/>
      <c r="BA36" s="161" t="n"/>
      <c r="BB36" s="161" t="n"/>
      <c r="BC36" s="161" t="n"/>
      <c r="BD36" s="161" t="n"/>
      <c r="BE36" s="161" t="n"/>
      <c r="BF36" s="161" t="n"/>
      <c r="BG36" s="161" t="n"/>
      <c r="BH36" s="161" t="n"/>
      <c r="BI36" s="162" t="n"/>
      <c r="BJ36" s="2" t="n"/>
      <c r="BK36" s="2" t="n"/>
      <c r="BL36" s="2" t="n"/>
      <c r="BM36" s="2" t="n"/>
      <c r="BN36" s="2" t="n"/>
      <c r="BO36" s="2" t="n"/>
      <c r="BP36" s="141" t="n"/>
      <c r="BV36" s="142" t="n"/>
      <c r="DU36" s="142" t="n"/>
      <c r="DV36" s="7" t="n"/>
      <c r="DW36" s="2" t="n"/>
      <c r="DX36" s="2" t="n"/>
      <c r="DY36" s="2" t="n"/>
      <c r="DZ36" s="2" t="n"/>
      <c r="EA36" s="2" t="n"/>
      <c r="EB36" s="2" t="n"/>
      <c r="EC36" s="2" t="n"/>
    </row>
    <row r="37" ht="6.75" customHeight="1" s="118">
      <c r="A37" s="2" t="n"/>
      <c r="B37" s="2" t="n"/>
      <c r="C37" s="2" t="n"/>
      <c r="D37" s="2" t="n"/>
      <c r="E37" s="163" t="inlineStr">
        <is>
          <t>連絡先</t>
        </is>
      </c>
      <c r="F37" s="164" t="n"/>
      <c r="G37" s="164" t="n"/>
      <c r="H37" s="164" t="n"/>
      <c r="I37" s="164" t="n"/>
      <c r="J37" s="164" t="n"/>
      <c r="K37" s="165" t="n"/>
      <c r="L37" s="107" t="inlineStr">
        <is>
          <t>〒</t>
        </is>
      </c>
      <c r="M37" s="164" t="n"/>
      <c r="N37" s="164" t="n"/>
      <c r="O37" s="164" t="n"/>
      <c r="P37" s="170">
        <f>計算!$K$18</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41" t="n"/>
      <c r="BV37" s="142" t="n"/>
      <c r="DU37" s="142" t="n"/>
      <c r="DV37" s="7" t="n"/>
      <c r="DW37" s="2" t="n"/>
      <c r="DX37" s="2" t="n"/>
      <c r="DY37" s="2" t="n"/>
      <c r="DZ37" s="2" t="n"/>
      <c r="EA37" s="2" t="n"/>
      <c r="EB37" s="2" t="n"/>
      <c r="EC37" s="2" t="n"/>
    </row>
    <row r="38" ht="6.75" customHeight="1" s="118">
      <c r="A38" s="2" t="n"/>
      <c r="B38" s="2" t="n"/>
      <c r="C38" s="2" t="n"/>
      <c r="D38" s="2" t="n"/>
      <c r="E38" s="141" t="n"/>
      <c r="K38" s="142" t="n"/>
      <c r="L38" s="141"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41" t="n"/>
      <c r="BV38" s="142" t="n"/>
      <c r="DU38" s="142" t="n"/>
      <c r="DV38" s="7" t="n"/>
      <c r="DW38" s="2" t="n"/>
      <c r="DX38" s="2" t="n"/>
      <c r="DY38" s="2" t="n"/>
      <c r="DZ38" s="2" t="n"/>
      <c r="EA38" s="2" t="n"/>
      <c r="EB38" s="2" t="n"/>
      <c r="EC38" s="2" t="n"/>
    </row>
    <row r="39" ht="6.75" customHeight="1" s="118">
      <c r="A39" s="2" t="n"/>
      <c r="B39" s="2" t="n"/>
      <c r="C39" s="2" t="n"/>
      <c r="D39" s="2" t="n"/>
      <c r="E39" s="141" t="n"/>
      <c r="K39" s="142" t="n"/>
      <c r="L39" s="141"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41" t="n"/>
      <c r="BV39" s="142" t="n"/>
      <c r="DU39" s="142" t="n"/>
      <c r="DV39" s="7" t="n"/>
      <c r="DW39" s="2" t="n"/>
      <c r="DX39" s="2" t="n"/>
      <c r="DY39" s="2" t="n"/>
      <c r="DZ39" s="2" t="n"/>
      <c r="EA39" s="2" t="n"/>
      <c r="EB39" s="2" t="n"/>
      <c r="EC39" s="2" t="n"/>
    </row>
    <row r="40" ht="6.75" customHeight="1" s="118">
      <c r="A40" s="2" t="n"/>
      <c r="B40" s="2" t="n"/>
      <c r="C40" s="2" t="n"/>
      <c r="D40" s="2" t="n"/>
      <c r="E40" s="141" t="n"/>
      <c r="K40" s="142" t="n"/>
      <c r="L40" s="171">
        <f>計算!$L$18</f>
        <v/>
      </c>
      <c r="BI40" s="142" t="n"/>
      <c r="BJ40" s="2" t="n"/>
      <c r="BK40" s="2" t="n"/>
      <c r="BL40" s="2" t="n"/>
      <c r="BM40" s="2" t="n"/>
      <c r="BN40" s="2" t="n"/>
      <c r="BO40" s="2" t="n"/>
      <c r="BP40" s="141" t="n"/>
      <c r="BV40" s="142" t="n"/>
      <c r="DU40" s="142" t="n"/>
      <c r="DV40" s="7" t="n"/>
      <c r="DW40" s="2" t="n"/>
      <c r="DX40" s="2" t="n"/>
      <c r="DY40" s="2" t="n"/>
      <c r="DZ40" s="2" t="n"/>
      <c r="EA40" s="2" t="n"/>
      <c r="EB40" s="2" t="n"/>
      <c r="EC40" s="2" t="n"/>
    </row>
    <row r="41" ht="6.75" customHeight="1" s="118">
      <c r="A41" s="2" t="n"/>
      <c r="B41" s="2" t="n"/>
      <c r="C41" s="2" t="n"/>
      <c r="D41" s="2" t="n"/>
      <c r="E41" s="144" t="n"/>
      <c r="F41" s="145" t="n"/>
      <c r="G41" s="145" t="n"/>
      <c r="H41" s="145" t="n"/>
      <c r="I41" s="145" t="n"/>
      <c r="J41" s="145" t="n"/>
      <c r="K41" s="146" t="n"/>
      <c r="L41" s="145" t="n"/>
      <c r="M41" s="145" t="n"/>
      <c r="N41" s="145" t="n"/>
      <c r="O41" s="145" t="n"/>
      <c r="P41" s="145" t="n"/>
      <c r="Q41" s="145" t="n"/>
      <c r="R41" s="145" t="n"/>
      <c r="S41" s="145" t="n"/>
      <c r="T41" s="145" t="n"/>
      <c r="U41" s="145" t="n"/>
      <c r="V41" s="145" t="n"/>
      <c r="W41" s="145" t="n"/>
      <c r="X41" s="145" t="n"/>
      <c r="Y41" s="145" t="n"/>
      <c r="Z41" s="145" t="n"/>
      <c r="AA41" s="145" t="n"/>
      <c r="AB41" s="145" t="n"/>
      <c r="AC41" s="145" t="n"/>
      <c r="AD41" s="145" t="n"/>
      <c r="AE41" s="145" t="n"/>
      <c r="AF41" s="145" t="n"/>
      <c r="AG41" s="145" t="n"/>
      <c r="AH41" s="145" t="n"/>
      <c r="AI41" s="145" t="n"/>
      <c r="AJ41" s="145" t="n"/>
      <c r="AK41" s="145" t="n"/>
      <c r="AL41" s="145" t="n"/>
      <c r="AM41" s="145" t="n"/>
      <c r="AN41" s="145" t="n"/>
      <c r="AO41" s="145" t="n"/>
      <c r="AP41" s="145" t="n"/>
      <c r="AQ41" s="145" t="n"/>
      <c r="AR41" s="145" t="n"/>
      <c r="AS41" s="145" t="n"/>
      <c r="AT41" s="145" t="n"/>
      <c r="AU41" s="145" t="n"/>
      <c r="AV41" s="145" t="n"/>
      <c r="AW41" s="145" t="n"/>
      <c r="AX41" s="145" t="n"/>
      <c r="AY41" s="145" t="n"/>
      <c r="AZ41" s="145" t="n"/>
      <c r="BA41" s="145" t="n"/>
      <c r="BB41" s="145" t="n"/>
      <c r="BC41" s="145" t="n"/>
      <c r="BD41" s="145" t="n"/>
      <c r="BE41" s="145" t="n"/>
      <c r="BF41" s="145" t="n"/>
      <c r="BG41" s="145" t="n"/>
      <c r="BH41" s="145" t="n"/>
      <c r="BI41" s="146" t="n"/>
      <c r="BJ41" s="2" t="n"/>
      <c r="BK41" s="2" t="n"/>
      <c r="BL41" s="2" t="n"/>
      <c r="BM41" s="2" t="n"/>
      <c r="BN41" s="2" t="n"/>
      <c r="BO41" s="2" t="n"/>
      <c r="BP41" s="141" t="n"/>
      <c r="BV41" s="142" t="n"/>
      <c r="DU41" s="142"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41" t="n"/>
      <c r="BV42" s="142" t="n"/>
      <c r="DU42" s="142"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41" t="n"/>
      <c r="BV43" s="142" t="n"/>
      <c r="DU43" s="142"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41" t="n"/>
      <c r="BV44" s="142" t="n"/>
      <c r="DU44" s="142"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41" t="n"/>
      <c r="BV45" s="142" t="n"/>
      <c r="DU45" s="142"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41" t="n"/>
      <c r="BV46" s="142" t="n"/>
      <c r="DU46" s="142"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2" t="n"/>
      <c r="BQ47" s="138" t="n"/>
      <c r="BR47" s="173" t="n"/>
      <c r="BS47" s="138" t="n"/>
      <c r="BT47" s="138" t="n"/>
      <c r="BU47" s="28" t="n"/>
      <c r="BV47" s="29" t="n"/>
      <c r="BW47" s="174">
        <f>計算!$Z$18</f>
        <v/>
      </c>
      <c r="BX47" s="138" t="n"/>
      <c r="BY47" s="138" t="n"/>
      <c r="BZ47" s="138" t="n"/>
      <c r="CA47" s="138" t="n"/>
      <c r="CB47" s="138" t="n"/>
      <c r="CC47" s="138" t="n"/>
      <c r="CD47" s="138" t="n"/>
      <c r="CE47" s="138" t="n"/>
      <c r="CF47" s="138" t="n"/>
      <c r="CG47" s="138" t="n"/>
      <c r="CH47" s="138" t="n"/>
      <c r="CI47" s="138" t="n"/>
      <c r="CJ47" s="138" t="n"/>
      <c r="CK47" s="138" t="n"/>
      <c r="CL47" s="138" t="n"/>
      <c r="CM47" s="138" t="n"/>
      <c r="CN47" s="138" t="n"/>
      <c r="CO47" s="138" t="n"/>
      <c r="CP47" s="138" t="n"/>
      <c r="CQ47" s="138" t="n"/>
      <c r="CR47" s="138" t="n"/>
      <c r="CS47" s="138" t="n"/>
      <c r="CT47" s="138" t="n"/>
      <c r="CU47" s="138" t="n"/>
      <c r="CV47" s="138" t="n"/>
      <c r="CW47" s="138" t="n"/>
      <c r="CX47" s="138" t="n"/>
      <c r="CY47" s="138" t="n"/>
      <c r="CZ47" s="138" t="n"/>
      <c r="DA47" s="138" t="n"/>
      <c r="DB47" s="138" t="n"/>
      <c r="DC47" s="138" t="n"/>
      <c r="DD47" s="138" t="n"/>
      <c r="DE47" s="138" t="n"/>
      <c r="DF47" s="138" t="n"/>
      <c r="DG47" s="138" t="n"/>
      <c r="DH47" s="138" t="n"/>
      <c r="DI47" s="138" t="n"/>
      <c r="DJ47" s="138" t="n"/>
      <c r="DK47" s="138" t="n"/>
      <c r="DL47" s="138" t="n"/>
      <c r="DM47" s="138" t="n"/>
      <c r="DN47" s="138" t="n"/>
      <c r="DO47" s="138" t="n"/>
      <c r="DP47" s="138" t="n"/>
      <c r="DQ47" s="138" t="n"/>
      <c r="DR47" s="138" t="n"/>
      <c r="DS47" s="138" t="n"/>
      <c r="DT47" s="138" t="n"/>
      <c r="DU47" s="139"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41" t="n"/>
      <c r="BU48" s="31" t="n"/>
      <c r="BV48" s="32" t="n"/>
      <c r="DU48" s="142"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41" t="n"/>
      <c r="BU49" s="72" t="n"/>
      <c r="BV49" s="142" t="n"/>
      <c r="DU49" s="142"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41" t="n"/>
      <c r="BV50" s="142" t="n"/>
      <c r="DU50" s="142"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41" t="n"/>
      <c r="BV51" s="142" t="n"/>
      <c r="DU51" s="142"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41" t="n"/>
      <c r="BV52" s="142" t="n"/>
      <c r="DU52" s="142" t="n"/>
      <c r="DV52" s="7" t="n"/>
      <c r="DW52" s="2" t="n"/>
      <c r="DX52" s="2" t="n"/>
      <c r="DY52" s="2" t="n"/>
      <c r="DZ52" s="2" t="n"/>
      <c r="EA52" s="2" t="n"/>
      <c r="EB52" s="2" t="n"/>
      <c r="EC52" s="2" t="n"/>
    </row>
    <row r="53" ht="6.75" customHeight="1" s="118">
      <c r="A53" s="2" t="n"/>
      <c r="B53" s="2" t="n"/>
      <c r="C53" s="2" t="n"/>
      <c r="D53" s="2" t="n"/>
      <c r="E53" s="175" t="inlineStr">
        <is>
          <t>在籍校</t>
        </is>
      </c>
      <c r="F53" s="138" t="n"/>
      <c r="G53" s="138" t="n"/>
      <c r="H53" s="138" t="n"/>
      <c r="I53" s="138" t="n"/>
      <c r="J53" s="138" t="n"/>
      <c r="K53" s="139"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8" t="n"/>
      <c r="AY53" s="138" t="n"/>
      <c r="AZ53" s="138" t="n"/>
      <c r="BA53" s="138" t="n"/>
      <c r="BB53" s="138" t="n"/>
      <c r="BC53" s="138" t="n"/>
      <c r="BD53" s="138" t="n"/>
      <c r="BE53" s="138" t="n"/>
      <c r="BF53" s="138" t="n"/>
      <c r="BG53" s="138" t="n"/>
      <c r="BH53" s="138" t="n"/>
      <c r="BI53" s="139" t="n"/>
      <c r="BJ53" s="2" t="n"/>
      <c r="BK53" s="2" t="n"/>
      <c r="BL53" s="2" t="n"/>
      <c r="BM53" s="2" t="n"/>
      <c r="BN53" s="2" t="n"/>
      <c r="BO53" s="2" t="n"/>
      <c r="BP53" s="141" t="n"/>
      <c r="BV53" s="142" t="n"/>
      <c r="DU53" s="142" t="n"/>
      <c r="DV53" s="2" t="n"/>
      <c r="DW53" s="2" t="n"/>
      <c r="DX53" s="2" t="n"/>
      <c r="DY53" s="2" t="n"/>
      <c r="DZ53" s="2" t="n"/>
      <c r="EA53" s="2" t="n"/>
      <c r="EB53" s="2" t="n"/>
      <c r="EC53" s="2" t="n"/>
    </row>
    <row r="54" ht="6.75" customHeight="1" s="118">
      <c r="A54" s="2" t="n"/>
      <c r="B54" s="2" t="n"/>
      <c r="C54" s="2" t="n"/>
      <c r="D54" s="2" t="n"/>
      <c r="E54" s="141" t="n"/>
      <c r="K54" s="142" t="n"/>
      <c r="L54" s="36" t="n"/>
      <c r="M54" s="19" t="n"/>
      <c r="N54" s="19" t="n"/>
      <c r="O54" s="19" t="n"/>
      <c r="P54" s="19" t="n"/>
      <c r="Q54" s="19" t="n"/>
      <c r="R54" s="19" t="n"/>
      <c r="S54" s="19" t="n"/>
      <c r="T54" s="19" t="n"/>
      <c r="U54" s="19" t="n"/>
      <c r="V54" s="19" t="n"/>
      <c r="W54" s="19" t="n"/>
      <c r="X54" s="37" t="n"/>
      <c r="Y54" s="176">
        <f>計算!$N$18</f>
        <v/>
      </c>
      <c r="BI54" s="142" t="n"/>
      <c r="BJ54" s="2" t="n"/>
      <c r="BK54" s="2" t="n"/>
      <c r="BL54" s="2" t="n"/>
      <c r="BM54" s="2" t="n"/>
      <c r="BN54" s="2" t="n"/>
      <c r="BO54" s="2" t="n"/>
      <c r="BP54" s="141" t="n"/>
      <c r="BV54" s="142" t="n"/>
      <c r="DU54" s="142" t="n"/>
      <c r="DV54" s="2" t="n"/>
      <c r="DW54" s="2" t="n"/>
      <c r="DX54" s="2" t="n"/>
      <c r="DY54" s="2" t="n"/>
      <c r="DZ54" s="2" t="n"/>
      <c r="EA54" s="2" t="n"/>
      <c r="EB54" s="2" t="n"/>
      <c r="EC54" s="2" t="n"/>
    </row>
    <row r="55" ht="6.75" customHeight="1" s="118">
      <c r="A55" s="2" t="n"/>
      <c r="B55" s="2" t="n"/>
      <c r="C55" s="2" t="n"/>
      <c r="D55" s="2" t="n"/>
      <c r="E55" s="141" t="n"/>
      <c r="K55" s="142" t="n"/>
      <c r="L55" s="36" t="n"/>
      <c r="M55" s="19" t="n"/>
      <c r="N55" s="19" t="n"/>
      <c r="O55" s="19" t="n"/>
      <c r="P55" s="177">
        <f>設定!$B$6</f>
        <v/>
      </c>
      <c r="S55" s="11" t="n"/>
      <c r="T55" s="11" t="n"/>
      <c r="U55" s="177">
        <f>設定!$B$7</f>
        <v/>
      </c>
      <c r="W55" s="11" t="n"/>
      <c r="X55" s="12" t="n"/>
      <c r="Y55" s="141" t="n"/>
      <c r="BI55" s="142" t="n"/>
      <c r="BJ55" s="2" t="n"/>
      <c r="BK55" s="2" t="n"/>
      <c r="BL55" s="2" t="n"/>
      <c r="BM55" s="2" t="n"/>
      <c r="BN55" s="2" t="n"/>
      <c r="BO55" s="2" t="n"/>
      <c r="BP55" s="141" t="n"/>
      <c r="BV55" s="142" t="n"/>
      <c r="DU55" s="142" t="n"/>
      <c r="DV55" s="2" t="n"/>
      <c r="DW55" s="2" t="n"/>
      <c r="DX55" s="2" t="n"/>
      <c r="DY55" s="2" t="n"/>
      <c r="DZ55" s="2" t="n"/>
      <c r="EA55" s="2" t="n"/>
      <c r="EB55" s="2" t="n"/>
      <c r="EC55" s="2" t="n"/>
    </row>
    <row r="56" ht="6.75" customHeight="1" s="118">
      <c r="A56" s="2" t="n"/>
      <c r="B56" s="2" t="n"/>
      <c r="C56" s="2" t="n"/>
      <c r="D56" s="2" t="n"/>
      <c r="E56" s="141" t="n"/>
      <c r="K56" s="142" t="n"/>
      <c r="L56" s="92" t="inlineStr">
        <is>
          <t>令和</t>
        </is>
      </c>
      <c r="S56" s="52" t="inlineStr">
        <is>
          <t>年</t>
        </is>
      </c>
      <c r="W56" s="53" t="inlineStr">
        <is>
          <t>月</t>
        </is>
      </c>
      <c r="X56" s="142" t="n"/>
      <c r="Y56" s="141" t="n"/>
      <c r="BI56" s="142" t="n"/>
      <c r="BJ56" s="2" t="n"/>
      <c r="BK56" s="2" t="n"/>
      <c r="BL56" s="2" t="n"/>
      <c r="BM56" s="2" t="n"/>
      <c r="BN56" s="2" t="n"/>
      <c r="BO56" s="2" t="n"/>
      <c r="BP56" s="141" t="n"/>
      <c r="BV56" s="142" t="n"/>
      <c r="DU56" s="142" t="n"/>
      <c r="DV56" s="2" t="n"/>
      <c r="DW56" s="2" t="n"/>
      <c r="DX56" s="2" t="n"/>
      <c r="DY56" s="2" t="n"/>
      <c r="DZ56" s="2" t="n"/>
      <c r="EA56" s="2" t="n"/>
      <c r="EB56" s="2" t="n"/>
      <c r="EC56" s="2" t="n"/>
    </row>
    <row r="57" ht="6.75" customHeight="1" s="118">
      <c r="A57" s="2" t="n"/>
      <c r="B57" s="2" t="n"/>
      <c r="C57" s="2" t="n"/>
      <c r="D57" s="2" t="n"/>
      <c r="E57" s="141" t="n"/>
      <c r="K57" s="142" t="n"/>
      <c r="L57" s="141" t="n"/>
      <c r="X57" s="142" t="n"/>
      <c r="Y57" s="141" t="n"/>
      <c r="AW57" s="75" t="inlineStr">
        <is>
          <t>卒業</t>
        </is>
      </c>
      <c r="BI57" s="142" t="n"/>
      <c r="BJ57" s="2" t="n"/>
      <c r="BK57" s="2" t="n"/>
      <c r="BL57" s="2" t="n"/>
      <c r="BM57" s="2" t="n"/>
      <c r="BN57" s="2" t="n"/>
      <c r="BO57" s="2" t="n"/>
      <c r="BP57" s="141" t="n"/>
      <c r="BV57" s="142" t="n"/>
      <c r="DU57" s="142" t="n"/>
      <c r="DV57" s="2" t="n"/>
      <c r="DW57" s="2" t="n"/>
      <c r="DX57" s="2" t="n"/>
      <c r="DY57" s="2" t="n"/>
      <c r="DZ57" s="2" t="n"/>
      <c r="EA57" s="2" t="n"/>
      <c r="EB57" s="2" t="n"/>
      <c r="EC57" s="2" t="n"/>
    </row>
    <row r="58" ht="6.75" customHeight="1" s="118">
      <c r="A58" s="2" t="n"/>
      <c r="B58" s="2" t="n"/>
      <c r="C58" s="2" t="n"/>
      <c r="D58" s="2" t="n"/>
      <c r="E58" s="141" t="n"/>
      <c r="K58" s="142" t="n"/>
      <c r="L58" s="36" t="n"/>
      <c r="M58" s="19" t="n"/>
      <c r="N58" s="19" t="n"/>
      <c r="O58" s="19" t="n"/>
      <c r="P58" s="19" t="n"/>
      <c r="Q58" s="19" t="n"/>
      <c r="R58" s="19" t="n"/>
      <c r="S58" s="19" t="n"/>
      <c r="T58" s="19" t="n"/>
      <c r="U58" s="19" t="n"/>
      <c r="V58" s="19" t="n"/>
      <c r="W58" s="19" t="n"/>
      <c r="X58" s="37" t="n"/>
      <c r="Y58" s="141" t="n"/>
      <c r="BI58" s="142" t="n"/>
      <c r="BJ58" s="2" t="n"/>
      <c r="BK58" s="2" t="n"/>
      <c r="BL58" s="2" t="n"/>
      <c r="BM58" s="2" t="n"/>
      <c r="BN58" s="2" t="n"/>
      <c r="BO58" s="2" t="n"/>
      <c r="BP58" s="141" t="n"/>
      <c r="BV58" s="142" t="n"/>
      <c r="DU58" s="142" t="n"/>
      <c r="DV58" s="2" t="n"/>
      <c r="DW58" s="2" t="n"/>
      <c r="DX58" s="2" t="n"/>
      <c r="DY58" s="2" t="n"/>
      <c r="DZ58" s="2" t="n"/>
      <c r="EA58" s="2" t="n"/>
      <c r="EB58" s="2" t="n"/>
      <c r="EC58" s="2" t="n"/>
    </row>
    <row r="59" ht="6.75" customHeight="1" s="118">
      <c r="A59" s="2" t="n"/>
      <c r="B59" s="2" t="n"/>
      <c r="C59" s="2" t="n"/>
      <c r="D59" s="2" t="n"/>
      <c r="E59" s="141" t="n"/>
      <c r="K59" s="142" t="n"/>
      <c r="L59" s="36" t="n"/>
      <c r="M59" s="19" t="n"/>
      <c r="N59" s="19" t="n"/>
      <c r="O59" s="19" t="n"/>
      <c r="P59" s="19" t="n"/>
      <c r="Q59" s="19" t="n"/>
      <c r="R59" s="19" t="n"/>
      <c r="S59" s="19" t="n"/>
      <c r="T59" s="19" t="n"/>
      <c r="U59" s="19" t="n"/>
      <c r="V59" s="19" t="n"/>
      <c r="W59" s="19" t="n"/>
      <c r="X59" s="37" t="n"/>
      <c r="Y59" s="141" t="n"/>
      <c r="BI59" s="142" t="n"/>
      <c r="BJ59" s="2" t="n"/>
      <c r="BK59" s="2" t="n"/>
      <c r="BL59" s="2" t="n"/>
      <c r="BM59" s="2" t="n"/>
      <c r="BN59" s="2" t="n"/>
      <c r="BO59" s="2" t="n"/>
      <c r="BP59" s="141" t="n"/>
      <c r="BV59" s="142" t="n"/>
      <c r="DU59" s="142" t="n"/>
      <c r="DV59" s="2" t="n"/>
      <c r="DW59" s="2" t="n"/>
      <c r="DX59" s="2" t="n"/>
      <c r="DY59" s="2" t="n"/>
      <c r="DZ59" s="2" t="n"/>
      <c r="EA59" s="2" t="n"/>
      <c r="EB59" s="2" t="n"/>
      <c r="EC59" s="2" t="n"/>
    </row>
    <row r="60" ht="6.75" customHeight="1" s="118">
      <c r="A60" s="2" t="n"/>
      <c r="B60" s="2" t="n"/>
      <c r="C60" s="2" t="n"/>
      <c r="D60" s="2" t="n"/>
      <c r="E60" s="144" t="n"/>
      <c r="F60" s="145" t="n"/>
      <c r="G60" s="145" t="n"/>
      <c r="H60" s="145" t="n"/>
      <c r="I60" s="145" t="n"/>
      <c r="J60" s="145" t="n"/>
      <c r="K60" s="146"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5" t="n"/>
      <c r="AX60" s="145" t="n"/>
      <c r="AY60" s="145" t="n"/>
      <c r="AZ60" s="145" t="n"/>
      <c r="BA60" s="145" t="n"/>
      <c r="BB60" s="145" t="n"/>
      <c r="BC60" s="145" t="n"/>
      <c r="BD60" s="145" t="n"/>
      <c r="BE60" s="145" t="n"/>
      <c r="BF60" s="145" t="n"/>
      <c r="BG60" s="145" t="n"/>
      <c r="BH60" s="145" t="n"/>
      <c r="BI60" s="146" t="n"/>
      <c r="BJ60" s="2" t="n"/>
      <c r="BK60" s="2" t="n"/>
      <c r="BL60" s="2" t="n"/>
      <c r="BM60" s="2" t="n"/>
      <c r="BN60" s="2" t="n"/>
      <c r="BO60" s="2" t="n"/>
      <c r="BP60" s="141" t="n"/>
      <c r="BV60" s="142" t="n"/>
      <c r="DU60" s="142"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8" t="n"/>
      <c r="U61" s="17" t="n"/>
      <c r="V61" s="17" t="n"/>
      <c r="W61" s="76" t="n"/>
      <c r="X61" s="138"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41" t="n"/>
      <c r="BV61" s="142" t="n"/>
      <c r="DU61" s="142"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41" t="n"/>
      <c r="BV62" s="142" t="n"/>
      <c r="DU62" s="142"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41" t="n"/>
      <c r="BV63" s="142" t="n"/>
      <c r="DU63" s="142" t="n"/>
      <c r="DV63" s="2" t="n"/>
      <c r="DW63" s="2" t="n"/>
      <c r="DX63" s="2" t="n"/>
      <c r="DY63" s="2" t="n"/>
      <c r="DZ63" s="2" t="n"/>
      <c r="EA63" s="2" t="n"/>
      <c r="EB63" s="2" t="n"/>
      <c r="EC63" s="2" t="n"/>
    </row>
    <row r="64" ht="6.75" customHeight="1" s="118">
      <c r="A64" s="2" t="n"/>
      <c r="B64" s="2" t="n"/>
      <c r="C64" s="2" t="n"/>
      <c r="D64" s="2" t="n"/>
      <c r="E64" s="178" t="inlineStr">
        <is>
          <t>職　歴</t>
        </is>
      </c>
      <c r="K64" s="142" t="n"/>
      <c r="L64" s="54" t="inlineStr">
        <is>
          <t>平成</t>
        </is>
      </c>
      <c r="M64" s="138" t="n"/>
      <c r="N64" s="138" t="n"/>
      <c r="O64" s="138" t="n"/>
      <c r="P64" s="19" t="n"/>
      <c r="Q64" s="19" t="n"/>
      <c r="R64" s="19" t="n"/>
      <c r="S64" s="19" t="n"/>
      <c r="T64" s="19" t="n"/>
      <c r="U64" s="19" t="n"/>
      <c r="V64" s="19" t="n"/>
      <c r="W64" s="19" t="n"/>
      <c r="X64" s="37" t="n"/>
      <c r="Y64" s="169">
        <f>計算!$AD$18</f>
        <v/>
      </c>
      <c r="BI64" s="142" t="n"/>
      <c r="BJ64" s="2" t="n"/>
      <c r="BK64" s="2" t="n"/>
      <c r="BL64" s="2" t="n"/>
      <c r="BM64" s="2" t="n"/>
      <c r="BN64" s="2" t="n"/>
      <c r="BO64" s="2" t="n"/>
      <c r="BP64" s="141" t="n"/>
      <c r="BV64" s="142" t="n"/>
      <c r="DU64" s="142" t="n"/>
      <c r="DV64" s="2" t="n"/>
      <c r="DW64" s="2" t="n"/>
      <c r="DX64" s="2" t="n"/>
      <c r="DY64" s="2" t="n"/>
      <c r="DZ64" s="2" t="n"/>
      <c r="EA64" s="2" t="n"/>
      <c r="EB64" s="2" t="n"/>
      <c r="EC64" s="2" t="n"/>
    </row>
    <row r="65" ht="6.75" customHeight="1" s="118">
      <c r="A65" s="2" t="n"/>
      <c r="B65" s="2" t="n"/>
      <c r="C65" s="2" t="n"/>
      <c r="D65" s="2" t="n"/>
      <c r="E65" s="141" t="n"/>
      <c r="K65" s="142" t="n"/>
      <c r="L65" s="141" t="n"/>
      <c r="P65" s="19" t="n"/>
      <c r="Q65" s="19" t="n"/>
      <c r="R65" s="19" t="n"/>
      <c r="S65" s="19" t="n"/>
      <c r="T65" s="19" t="n"/>
      <c r="U65" s="19" t="n"/>
      <c r="V65" s="19" t="n"/>
      <c r="W65" s="19" t="n"/>
      <c r="X65" s="37" t="n"/>
      <c r="Y65" s="141" t="n"/>
      <c r="BI65" s="142" t="n"/>
      <c r="BJ65" s="2" t="n"/>
      <c r="BK65" s="2" t="n"/>
      <c r="BL65" s="2" t="n"/>
      <c r="BM65" s="2" t="n"/>
      <c r="BN65" s="2" t="n"/>
      <c r="BO65" s="2" t="n"/>
      <c r="BP65" s="141" t="n"/>
      <c r="BV65" s="142" t="n"/>
      <c r="DU65" s="142" t="n"/>
      <c r="DV65" s="2" t="n"/>
      <c r="DW65" s="2" t="n"/>
      <c r="DX65" s="2" t="n"/>
      <c r="DY65" s="2" t="n"/>
      <c r="DZ65" s="2" t="n"/>
      <c r="EA65" s="2" t="n"/>
      <c r="EB65" s="2" t="n"/>
      <c r="EC65" s="2" t="n"/>
    </row>
    <row r="66" ht="6.75" customHeight="1" s="118">
      <c r="A66" s="2" t="n"/>
      <c r="B66" s="2" t="n"/>
      <c r="C66" s="2" t="n"/>
      <c r="D66" s="2" t="n"/>
      <c r="E66" s="141" t="n"/>
      <c r="K66" s="142" t="n"/>
      <c r="L66" s="141" t="n"/>
      <c r="P66" s="177">
        <f>計算!$AB$18</f>
        <v/>
      </c>
      <c r="S66" s="52" t="inlineStr">
        <is>
          <t>年</t>
        </is>
      </c>
      <c r="U66" s="177">
        <f>計算!$AC$18</f>
        <v/>
      </c>
      <c r="W66" s="53" t="inlineStr">
        <is>
          <t>月</t>
        </is>
      </c>
      <c r="X66" s="142" t="n"/>
      <c r="Y66" s="141" t="n"/>
      <c r="BI66" s="142" t="n"/>
      <c r="BJ66" s="2" t="n"/>
      <c r="BK66" s="2" t="n"/>
      <c r="BL66" s="2" t="n"/>
      <c r="BM66" s="2" t="n"/>
      <c r="BN66" s="2" t="n"/>
      <c r="BO66" s="2" t="n"/>
      <c r="BP66" s="141" t="n"/>
      <c r="BV66" s="142" t="n"/>
      <c r="DU66" s="142" t="n"/>
      <c r="DV66" s="2" t="n"/>
      <c r="DW66" s="2" t="n"/>
      <c r="DX66" s="2" t="n"/>
      <c r="DY66" s="2" t="n"/>
      <c r="DZ66" s="2" t="n"/>
      <c r="EA66" s="2" t="n"/>
      <c r="EB66" s="2" t="n"/>
      <c r="EC66" s="2" t="n"/>
    </row>
    <row r="67" ht="6.75" customHeight="1" s="118">
      <c r="A67" s="2" t="n"/>
      <c r="B67" s="2" t="n"/>
      <c r="C67" s="2" t="n"/>
      <c r="D67" s="2" t="n"/>
      <c r="E67" s="141" t="n"/>
      <c r="K67" s="142" t="n"/>
      <c r="L67" s="49" t="inlineStr">
        <is>
          <t>令和</t>
        </is>
      </c>
      <c r="X67" s="142" t="n"/>
      <c r="Y67" s="141" t="n"/>
      <c r="BI67" s="142" t="n"/>
      <c r="BJ67" s="2" t="n"/>
      <c r="BK67" s="2" t="n"/>
      <c r="BL67" s="2" t="n"/>
      <c r="BM67" s="2" t="n"/>
      <c r="BN67" s="2" t="n"/>
      <c r="BO67" s="2" t="n"/>
      <c r="BP67" s="141" t="n"/>
      <c r="BV67" s="142" t="n"/>
      <c r="DU67" s="142" t="n"/>
      <c r="DV67" s="2" t="n"/>
      <c r="DW67" s="2" t="n"/>
      <c r="DX67" s="2" t="n"/>
      <c r="DY67" s="2" t="n"/>
      <c r="DZ67" s="2" t="n"/>
      <c r="EA67" s="2" t="n"/>
      <c r="EB67" s="2" t="n"/>
      <c r="EC67" s="2" t="n"/>
    </row>
    <row r="68" ht="6.75" customHeight="1" s="118">
      <c r="A68" s="2" t="n"/>
      <c r="B68" s="2" t="n"/>
      <c r="C68" s="2" t="n"/>
      <c r="D68" s="2" t="n"/>
      <c r="E68" s="141" t="n"/>
      <c r="K68" s="142" t="n"/>
      <c r="L68" s="141" t="n"/>
      <c r="P68" s="19" t="n"/>
      <c r="Q68" s="19" t="n"/>
      <c r="R68" s="19" t="n"/>
      <c r="S68" s="19" t="n"/>
      <c r="T68" s="19" t="n"/>
      <c r="U68" s="19" t="n"/>
      <c r="V68" s="19" t="n"/>
      <c r="W68" s="19" t="n"/>
      <c r="X68" s="37" t="n"/>
      <c r="Y68" s="141" t="n"/>
      <c r="BI68" s="142" t="n"/>
      <c r="BJ68" s="2" t="n"/>
      <c r="BK68" s="2" t="n"/>
      <c r="BL68" s="2" t="n"/>
      <c r="BM68" s="2" t="n"/>
      <c r="BN68" s="2" t="n"/>
      <c r="BO68" s="2" t="n"/>
      <c r="BP68" s="141" t="n"/>
      <c r="BV68" s="142" t="n"/>
      <c r="DU68" s="142" t="n"/>
      <c r="DV68" s="2" t="n"/>
      <c r="DW68" s="2" t="n"/>
      <c r="DX68" s="2" t="n"/>
      <c r="DY68" s="2" t="n"/>
      <c r="DZ68" s="2" t="n"/>
      <c r="EA68" s="2" t="n"/>
      <c r="EB68" s="2" t="n"/>
      <c r="EC68" s="2" t="n"/>
    </row>
    <row r="69" ht="5.25" customHeight="1" s="118">
      <c r="A69" s="2" t="n"/>
      <c r="B69" s="2" t="n"/>
      <c r="C69" s="2" t="n"/>
      <c r="D69" s="2" t="n"/>
      <c r="E69" s="141" t="n"/>
      <c r="K69" s="142" t="n"/>
      <c r="L69" s="144" t="n"/>
      <c r="M69" s="145" t="n"/>
      <c r="N69" s="145" t="n"/>
      <c r="O69" s="145" t="n"/>
      <c r="P69" s="20" t="n"/>
      <c r="Q69" s="20" t="n"/>
      <c r="R69" s="20" t="n"/>
      <c r="S69" s="20" t="n"/>
      <c r="T69" s="20" t="n"/>
      <c r="U69" s="20" t="n"/>
      <c r="V69" s="20" t="n"/>
      <c r="W69" s="20" t="n"/>
      <c r="X69" s="39" t="n"/>
      <c r="Y69" s="144" t="n"/>
      <c r="Z69" s="145" t="n"/>
      <c r="AA69" s="145" t="n"/>
      <c r="AB69" s="145" t="n"/>
      <c r="AC69" s="145" t="n"/>
      <c r="AD69" s="145" t="n"/>
      <c r="AE69" s="145" t="n"/>
      <c r="AF69" s="145" t="n"/>
      <c r="AG69" s="145" t="n"/>
      <c r="AH69" s="145" t="n"/>
      <c r="AI69" s="145" t="n"/>
      <c r="AJ69" s="145" t="n"/>
      <c r="AK69" s="145" t="n"/>
      <c r="AL69" s="145" t="n"/>
      <c r="AM69" s="145" t="n"/>
      <c r="AN69" s="145" t="n"/>
      <c r="AO69" s="145" t="n"/>
      <c r="AP69" s="145" t="n"/>
      <c r="AQ69" s="145" t="n"/>
      <c r="AR69" s="145" t="n"/>
      <c r="AS69" s="145" t="n"/>
      <c r="AT69" s="145" t="n"/>
      <c r="AU69" s="145" t="n"/>
      <c r="AV69" s="145" t="n"/>
      <c r="AW69" s="145" t="n"/>
      <c r="AX69" s="145" t="n"/>
      <c r="AY69" s="145" t="n"/>
      <c r="AZ69" s="145" t="n"/>
      <c r="BA69" s="145" t="n"/>
      <c r="BB69" s="145" t="n"/>
      <c r="BC69" s="145" t="n"/>
      <c r="BD69" s="145" t="n"/>
      <c r="BE69" s="145" t="n"/>
      <c r="BF69" s="145" t="n"/>
      <c r="BG69" s="145" t="n"/>
      <c r="BH69" s="145" t="n"/>
      <c r="BI69" s="146" t="n"/>
      <c r="BJ69" s="2" t="n"/>
      <c r="BK69" s="2" t="n"/>
      <c r="BL69" s="2" t="n"/>
      <c r="BM69" s="2" t="n"/>
      <c r="BN69" s="2" t="n"/>
      <c r="BO69" s="2" t="n"/>
      <c r="BP69" s="141" t="n"/>
      <c r="BV69" s="142" t="n"/>
      <c r="DU69" s="142" t="n"/>
      <c r="DV69" s="2" t="n"/>
      <c r="DW69" s="2" t="n"/>
      <c r="DX69" s="2" t="n"/>
      <c r="DY69" s="2" t="n"/>
      <c r="DZ69" s="2" t="n"/>
      <c r="EA69" s="2" t="n"/>
      <c r="EB69" s="2" t="n"/>
      <c r="EC69" s="2" t="n"/>
    </row>
    <row r="70" ht="6.75" customHeight="1" s="118">
      <c r="A70" s="2" t="n"/>
      <c r="B70" s="2" t="n"/>
      <c r="C70" s="2" t="n"/>
      <c r="D70" s="2" t="n"/>
      <c r="E70" s="141" t="n"/>
      <c r="K70" s="142" t="n"/>
      <c r="L70" s="54" t="inlineStr">
        <is>
          <t>平成</t>
        </is>
      </c>
      <c r="M70" s="138" t="n"/>
      <c r="N70" s="138" t="n"/>
      <c r="O70" s="138" t="n"/>
      <c r="P70" s="18" t="n"/>
      <c r="Q70" s="18" t="n"/>
      <c r="R70" s="18" t="n"/>
      <c r="S70" s="18" t="n"/>
      <c r="T70" s="18" t="n"/>
      <c r="U70" s="18" t="n"/>
      <c r="V70" s="18" t="n"/>
      <c r="W70" s="18" t="n"/>
      <c r="X70" s="35" t="n"/>
      <c r="Y70" s="169">
        <f>計算!$AG$18</f>
        <v/>
      </c>
      <c r="BI70" s="142" t="n"/>
      <c r="BJ70" s="2" t="n"/>
      <c r="BK70" s="2" t="n"/>
      <c r="BL70" s="2" t="n"/>
      <c r="BM70" s="2" t="n"/>
      <c r="BN70" s="2" t="n"/>
      <c r="BO70" s="2" t="n"/>
      <c r="BP70" s="141" t="n"/>
      <c r="BV70" s="142" t="n"/>
      <c r="DU70" s="142" t="n"/>
      <c r="DV70" s="2" t="n"/>
      <c r="DW70" s="2" t="n"/>
      <c r="DX70" s="2" t="n"/>
      <c r="DY70" s="2" t="n"/>
      <c r="DZ70" s="2" t="n"/>
      <c r="EA70" s="2" t="n"/>
      <c r="EB70" s="2" t="n"/>
      <c r="EC70" s="2" t="n"/>
    </row>
    <row r="71" ht="6.75" customHeight="1" s="118">
      <c r="A71" s="2" t="n"/>
      <c r="B71" s="2" t="n"/>
      <c r="C71" s="2" t="n"/>
      <c r="D71" s="2" t="n"/>
      <c r="E71" s="141" t="n"/>
      <c r="K71" s="142" t="n"/>
      <c r="L71" s="141" t="n"/>
      <c r="P71" s="19" t="n"/>
      <c r="Q71" s="19" t="n"/>
      <c r="R71" s="19" t="n"/>
      <c r="S71" s="19" t="n"/>
      <c r="T71" s="19" t="n"/>
      <c r="U71" s="19" t="n"/>
      <c r="V71" s="19" t="n"/>
      <c r="W71" s="19" t="n"/>
      <c r="X71" s="37" t="n"/>
      <c r="Y71" s="141" t="n"/>
      <c r="BI71" s="142" t="n"/>
      <c r="BJ71" s="2" t="n"/>
      <c r="BK71" s="2" t="n"/>
      <c r="BL71" s="2" t="n"/>
      <c r="BM71" s="2" t="n"/>
      <c r="BN71" s="2" t="n"/>
      <c r="BO71" s="2" t="n"/>
      <c r="BP71" s="141" t="n"/>
      <c r="BV71" s="142" t="n"/>
      <c r="DU71" s="142" t="n"/>
      <c r="DV71" s="2" t="n"/>
      <c r="DW71" s="2" t="n"/>
      <c r="DX71" s="2" t="n"/>
      <c r="DY71" s="2" t="n"/>
      <c r="DZ71" s="2" t="n"/>
      <c r="EA71" s="2" t="n"/>
      <c r="EB71" s="2" t="n"/>
      <c r="EC71" s="2" t="n"/>
    </row>
    <row r="72" ht="6.75" customHeight="1" s="118">
      <c r="A72" s="2" t="n"/>
      <c r="B72" s="2" t="n"/>
      <c r="C72" s="2" t="n"/>
      <c r="D72" s="2" t="n"/>
      <c r="E72" s="141" t="n"/>
      <c r="K72" s="142" t="n"/>
      <c r="L72" s="141" t="n"/>
      <c r="P72" s="177">
        <f>計算!$AE$18</f>
        <v/>
      </c>
      <c r="S72" s="52" t="inlineStr">
        <is>
          <t>年</t>
        </is>
      </c>
      <c r="U72" s="177">
        <f>計算!$AF$18</f>
        <v/>
      </c>
      <c r="W72" s="53" t="inlineStr">
        <is>
          <t>月</t>
        </is>
      </c>
      <c r="X72" s="142" t="n"/>
      <c r="Y72" s="141" t="n"/>
      <c r="BI72" s="142" t="n"/>
      <c r="BJ72" s="2" t="n"/>
      <c r="BK72" s="2" t="n"/>
      <c r="BL72" s="2" t="n"/>
      <c r="BM72" s="2" t="n"/>
      <c r="BN72" s="2" t="n"/>
      <c r="BO72" s="2" t="n"/>
      <c r="BP72" s="141" t="n"/>
      <c r="BV72" s="142" t="n"/>
      <c r="DU72" s="142" t="n"/>
      <c r="DV72" s="2" t="n"/>
      <c r="DW72" s="2" t="n"/>
      <c r="DX72" s="2" t="n"/>
      <c r="DY72" s="2" t="n"/>
      <c r="DZ72" s="2" t="n"/>
      <c r="EA72" s="2" t="n"/>
      <c r="EB72" s="2" t="n"/>
      <c r="EC72" s="2" t="n"/>
    </row>
    <row r="73" ht="6.75" customHeight="1" s="118">
      <c r="A73" s="2" t="n"/>
      <c r="B73" s="2" t="n"/>
      <c r="C73" s="2" t="n"/>
      <c r="D73" s="2" t="n"/>
      <c r="E73" s="141" t="n"/>
      <c r="K73" s="142" t="n"/>
      <c r="L73" s="49" t="inlineStr">
        <is>
          <t>令和</t>
        </is>
      </c>
      <c r="X73" s="142" t="n"/>
      <c r="Y73" s="141" t="n"/>
      <c r="BI73" s="142" t="n"/>
      <c r="BJ73" s="2" t="n"/>
      <c r="BK73" s="2" t="n"/>
      <c r="BL73" s="2" t="n"/>
      <c r="BM73" s="2" t="n"/>
      <c r="BN73" s="2" t="n"/>
      <c r="BO73" s="2" t="n"/>
      <c r="BP73" s="141" t="n"/>
      <c r="BV73" s="142" t="n"/>
      <c r="DU73" s="142" t="n"/>
      <c r="DV73" s="2" t="n"/>
      <c r="DW73" s="2" t="n"/>
      <c r="DX73" s="2" t="n"/>
      <c r="DY73" s="2" t="n"/>
      <c r="DZ73" s="2" t="n"/>
      <c r="EA73" s="2" t="n"/>
      <c r="EB73" s="2" t="n"/>
      <c r="EC73" s="2" t="n"/>
    </row>
    <row r="74" ht="6.75" customHeight="1" s="118">
      <c r="A74" s="2" t="n"/>
      <c r="B74" s="2" t="n"/>
      <c r="C74" s="2" t="n"/>
      <c r="D74" s="2" t="n"/>
      <c r="E74" s="141" t="n"/>
      <c r="K74" s="142" t="n"/>
      <c r="L74" s="141" t="n"/>
      <c r="P74" s="19" t="n"/>
      <c r="Q74" s="19" t="n"/>
      <c r="R74" s="19" t="n"/>
      <c r="S74" s="19" t="n"/>
      <c r="T74" s="19" t="n"/>
      <c r="U74" s="19" t="n"/>
      <c r="V74" s="19" t="n"/>
      <c r="W74" s="19" t="n"/>
      <c r="X74" s="37" t="n"/>
      <c r="Y74" s="141" t="n"/>
      <c r="BI74" s="142" t="n"/>
      <c r="BJ74" s="2" t="n"/>
      <c r="BK74" s="2" t="n"/>
      <c r="BL74" s="2" t="n"/>
      <c r="BM74" s="2" t="n"/>
      <c r="BN74" s="2" t="n"/>
      <c r="BO74" s="2" t="n"/>
      <c r="BP74" s="141" t="n"/>
      <c r="BU74" s="43" t="n"/>
      <c r="BV74" s="44" t="n"/>
      <c r="DU74" s="142" t="n"/>
      <c r="DV74" s="2" t="n"/>
      <c r="DW74" s="2" t="n"/>
      <c r="DX74" s="2" t="n"/>
      <c r="DY74" s="2" t="n"/>
      <c r="DZ74" s="2" t="n"/>
      <c r="EA74" s="2" t="n"/>
      <c r="EB74" s="2" t="n"/>
      <c r="EC74" s="2" t="n"/>
    </row>
    <row r="75" ht="4.5" customHeight="1" s="118">
      <c r="A75" s="2" t="n"/>
      <c r="B75" s="2" t="n"/>
      <c r="C75" s="2" t="n"/>
      <c r="D75" s="2" t="n"/>
      <c r="E75" s="141" t="n"/>
      <c r="K75" s="142" t="n"/>
      <c r="L75" s="144" t="n"/>
      <c r="M75" s="145" t="n"/>
      <c r="N75" s="145" t="n"/>
      <c r="O75" s="145" t="n"/>
      <c r="P75" s="20" t="n"/>
      <c r="Q75" s="20" t="n"/>
      <c r="R75" s="20" t="n"/>
      <c r="S75" s="20" t="n"/>
      <c r="T75" s="20" t="n"/>
      <c r="U75" s="20" t="n"/>
      <c r="V75" s="20" t="n"/>
      <c r="W75" s="20" t="n"/>
      <c r="X75" s="39" t="n"/>
      <c r="Y75" s="144" t="n"/>
      <c r="Z75" s="145" t="n"/>
      <c r="AA75" s="145" t="n"/>
      <c r="AB75" s="145" t="n"/>
      <c r="AC75" s="145" t="n"/>
      <c r="AD75" s="145" t="n"/>
      <c r="AE75" s="145" t="n"/>
      <c r="AF75" s="145" t="n"/>
      <c r="AG75" s="145" t="n"/>
      <c r="AH75" s="145" t="n"/>
      <c r="AI75" s="145" t="n"/>
      <c r="AJ75" s="145" t="n"/>
      <c r="AK75" s="145" t="n"/>
      <c r="AL75" s="145" t="n"/>
      <c r="AM75" s="145" t="n"/>
      <c r="AN75" s="145" t="n"/>
      <c r="AO75" s="145" t="n"/>
      <c r="AP75" s="145" t="n"/>
      <c r="AQ75" s="145" t="n"/>
      <c r="AR75" s="145" t="n"/>
      <c r="AS75" s="145" t="n"/>
      <c r="AT75" s="145" t="n"/>
      <c r="AU75" s="145" t="n"/>
      <c r="AV75" s="145" t="n"/>
      <c r="AW75" s="145" t="n"/>
      <c r="AX75" s="145" t="n"/>
      <c r="AY75" s="145" t="n"/>
      <c r="AZ75" s="145" t="n"/>
      <c r="BA75" s="145" t="n"/>
      <c r="BB75" s="145" t="n"/>
      <c r="BC75" s="145" t="n"/>
      <c r="BD75" s="145" t="n"/>
      <c r="BE75" s="145" t="n"/>
      <c r="BF75" s="145" t="n"/>
      <c r="BG75" s="145" t="n"/>
      <c r="BH75" s="145" t="n"/>
      <c r="BI75" s="146" t="n"/>
      <c r="BJ75" s="2" t="n"/>
      <c r="BK75" s="2" t="n"/>
      <c r="BL75" s="2" t="n"/>
      <c r="BM75" s="2" t="n"/>
      <c r="BN75" s="2" t="n"/>
      <c r="BO75" s="2" t="n"/>
      <c r="BP75" s="144" t="n"/>
      <c r="BQ75" s="145" t="n"/>
      <c r="BR75" s="145" t="n"/>
      <c r="BS75" s="145" t="n"/>
      <c r="BT75" s="145" t="n"/>
      <c r="BU75" s="42" t="n"/>
      <c r="BV75" s="45" t="n"/>
      <c r="BW75" s="145" t="n"/>
      <c r="BX75" s="145" t="n"/>
      <c r="BY75" s="145" t="n"/>
      <c r="BZ75" s="145" t="n"/>
      <c r="CA75" s="145" t="n"/>
      <c r="CB75" s="145" t="n"/>
      <c r="CC75" s="145" t="n"/>
      <c r="CD75" s="145" t="n"/>
      <c r="CE75" s="145" t="n"/>
      <c r="CF75" s="145" t="n"/>
      <c r="CG75" s="145" t="n"/>
      <c r="CH75" s="145" t="n"/>
      <c r="CI75" s="145" t="n"/>
      <c r="CJ75" s="145" t="n"/>
      <c r="CK75" s="145" t="n"/>
      <c r="CL75" s="145" t="n"/>
      <c r="CM75" s="145" t="n"/>
      <c r="CN75" s="145" t="n"/>
      <c r="CO75" s="145" t="n"/>
      <c r="CP75" s="145" t="n"/>
      <c r="CQ75" s="145" t="n"/>
      <c r="CR75" s="145" t="n"/>
      <c r="CS75" s="145" t="n"/>
      <c r="CT75" s="145" t="n"/>
      <c r="CU75" s="145" t="n"/>
      <c r="CV75" s="145" t="n"/>
      <c r="CW75" s="145" t="n"/>
      <c r="CX75" s="145" t="n"/>
      <c r="CY75" s="145" t="n"/>
      <c r="CZ75" s="145" t="n"/>
      <c r="DA75" s="145" t="n"/>
      <c r="DB75" s="145" t="n"/>
      <c r="DC75" s="145" t="n"/>
      <c r="DD75" s="145" t="n"/>
      <c r="DE75" s="145" t="n"/>
      <c r="DF75" s="145" t="n"/>
      <c r="DG75" s="145" t="n"/>
      <c r="DH75" s="145" t="n"/>
      <c r="DI75" s="145" t="n"/>
      <c r="DJ75" s="145" t="n"/>
      <c r="DK75" s="145" t="n"/>
      <c r="DL75" s="145" t="n"/>
      <c r="DM75" s="145" t="n"/>
      <c r="DN75" s="145" t="n"/>
      <c r="DO75" s="145" t="n"/>
      <c r="DP75" s="145" t="n"/>
      <c r="DQ75" s="145" t="n"/>
      <c r="DR75" s="145" t="n"/>
      <c r="DS75" s="145" t="n"/>
      <c r="DT75" s="145" t="n"/>
      <c r="DU75" s="146" t="n"/>
      <c r="DV75" s="2" t="n"/>
      <c r="DW75" s="2" t="n"/>
      <c r="DX75" s="2" t="n"/>
      <c r="DY75" s="2" t="n"/>
      <c r="DZ75" s="2" t="n"/>
      <c r="EA75" s="2" t="n"/>
      <c r="EB75" s="2" t="n"/>
      <c r="EC75" s="2" t="n"/>
    </row>
    <row r="76" ht="6.75" customHeight="1" s="118">
      <c r="A76" s="2" t="n"/>
      <c r="B76" s="2" t="n"/>
      <c r="C76" s="2" t="n"/>
      <c r="D76" s="2" t="n"/>
      <c r="E76" s="141" t="n"/>
      <c r="K76" s="142" t="n"/>
      <c r="L76" s="54" t="inlineStr">
        <is>
          <t>平成</t>
        </is>
      </c>
      <c r="M76" s="138" t="n"/>
      <c r="N76" s="138" t="n"/>
      <c r="O76" s="138"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7" t="inlineStr">
        <is>
          <t>備　考</t>
        </is>
      </c>
      <c r="BQ76" s="138" t="n"/>
      <c r="BR76" s="138" t="n"/>
      <c r="BS76" s="138" t="n"/>
      <c r="BT76" s="138" t="n"/>
      <c r="BU76" s="138" t="n"/>
      <c r="BV76" s="139" t="n"/>
      <c r="BW76" s="174">
        <f>計算!$AA$18</f>
        <v/>
      </c>
      <c r="BX76" s="138" t="n"/>
      <c r="BY76" s="138" t="n"/>
      <c r="BZ76" s="138" t="n"/>
      <c r="CA76" s="138" t="n"/>
      <c r="CB76" s="138" t="n"/>
      <c r="CC76" s="138" t="n"/>
      <c r="CD76" s="138" t="n"/>
      <c r="CE76" s="138" t="n"/>
      <c r="CF76" s="138" t="n"/>
      <c r="CG76" s="138" t="n"/>
      <c r="CH76" s="138" t="n"/>
      <c r="CI76" s="138" t="n"/>
      <c r="CJ76" s="138" t="n"/>
      <c r="CK76" s="138" t="n"/>
      <c r="CL76" s="138" t="n"/>
      <c r="CM76" s="138" t="n"/>
      <c r="CN76" s="138" t="n"/>
      <c r="CO76" s="138" t="n"/>
      <c r="CP76" s="138" t="n"/>
      <c r="CQ76" s="138" t="n"/>
      <c r="CR76" s="138" t="n"/>
      <c r="CS76" s="138" t="n"/>
      <c r="CT76" s="138" t="n"/>
      <c r="CU76" s="138" t="n"/>
      <c r="CV76" s="138" t="n"/>
      <c r="CW76" s="138" t="n"/>
      <c r="CX76" s="138" t="n"/>
      <c r="CY76" s="138" t="n"/>
      <c r="CZ76" s="138" t="n"/>
      <c r="DA76" s="138" t="n"/>
      <c r="DB76" s="138" t="n"/>
      <c r="DC76" s="138" t="n"/>
      <c r="DD76" s="138" t="n"/>
      <c r="DE76" s="138" t="n"/>
      <c r="DF76" s="138" t="n"/>
      <c r="DG76" s="138" t="n"/>
      <c r="DH76" s="138" t="n"/>
      <c r="DI76" s="138" t="n"/>
      <c r="DJ76" s="138" t="n"/>
      <c r="DK76" s="138" t="n"/>
      <c r="DL76" s="138" t="n"/>
      <c r="DM76" s="138" t="n"/>
      <c r="DN76" s="138" t="n"/>
      <c r="DO76" s="138" t="n"/>
      <c r="DP76" s="138" t="n"/>
      <c r="DQ76" s="138" t="n"/>
      <c r="DR76" s="138" t="n"/>
      <c r="DS76" s="138" t="n"/>
      <c r="DT76" s="138" t="n"/>
      <c r="DU76" s="139" t="n"/>
      <c r="DV76" s="2" t="n"/>
      <c r="DW76" s="2" t="n"/>
      <c r="DX76" s="2" t="n"/>
      <c r="DY76" s="2" t="n"/>
      <c r="DZ76" s="2" t="n"/>
      <c r="EA76" s="2" t="n"/>
      <c r="EB76" s="2" t="n"/>
      <c r="EC76" s="2" t="n"/>
    </row>
    <row r="77" ht="6.75" customHeight="1" s="118">
      <c r="A77" s="2" t="n"/>
      <c r="B77" s="2" t="n"/>
      <c r="C77" s="2" t="n"/>
      <c r="D77" s="2" t="n"/>
      <c r="E77" s="141" t="n"/>
      <c r="K77" s="142" t="n"/>
      <c r="L77" s="141"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41" t="n"/>
      <c r="BV77" s="142" t="n"/>
      <c r="DU77" s="142" t="n"/>
      <c r="DV77" s="2" t="n"/>
      <c r="DW77" s="2" t="n"/>
      <c r="DX77" s="2" t="n"/>
      <c r="DY77" s="2" t="n"/>
      <c r="DZ77" s="2" t="n"/>
      <c r="EA77" s="2" t="n"/>
      <c r="EB77" s="2" t="n"/>
      <c r="EC77" s="2" t="n"/>
    </row>
    <row r="78" ht="6.75" customHeight="1" s="118">
      <c r="A78" s="2" t="n"/>
      <c r="B78" s="2" t="n"/>
      <c r="C78" s="2" t="n"/>
      <c r="D78" s="2" t="n"/>
      <c r="E78" s="141" t="n"/>
      <c r="K78" s="142" t="n"/>
      <c r="L78" s="141" t="n"/>
      <c r="P78" s="19" t="n"/>
      <c r="Q78" s="19" t="n"/>
      <c r="R78" s="19" t="n"/>
      <c r="S78" s="52" t="inlineStr">
        <is>
          <t>年</t>
        </is>
      </c>
      <c r="U78" s="11" t="n"/>
      <c r="V78" s="11" t="n"/>
      <c r="W78" s="53" t="inlineStr">
        <is>
          <t>月</t>
        </is>
      </c>
      <c r="X78" s="142"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41" t="n"/>
      <c r="BV78" s="142" t="n"/>
      <c r="DU78" s="142" t="n"/>
      <c r="DV78" s="2" t="n"/>
      <c r="DW78" s="2" t="n"/>
      <c r="DX78" s="2" t="n"/>
      <c r="DY78" s="2" t="n"/>
      <c r="DZ78" s="2" t="n"/>
      <c r="EA78" s="2" t="n"/>
      <c r="EB78" s="2" t="n"/>
      <c r="EC78" s="2" t="n"/>
    </row>
    <row r="79" ht="6.75" customHeight="1" s="118">
      <c r="A79" s="2" t="n"/>
      <c r="B79" s="2" t="n"/>
      <c r="C79" s="2" t="n"/>
      <c r="D79" s="2" t="n"/>
      <c r="E79" s="141" t="n"/>
      <c r="K79" s="142" t="n"/>
      <c r="L79" s="49" t="inlineStr">
        <is>
          <t>令和</t>
        </is>
      </c>
      <c r="P79" s="19" t="n"/>
      <c r="Q79" s="19" t="n"/>
      <c r="R79" s="19" t="n"/>
      <c r="U79" s="11" t="n"/>
      <c r="V79" s="11" t="n"/>
      <c r="X79" s="142"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41" t="n"/>
      <c r="BV79" s="142" t="n"/>
      <c r="DU79" s="142" t="n"/>
      <c r="DV79" s="2" t="n"/>
      <c r="DW79" s="2" t="n"/>
      <c r="DX79" s="2" t="n"/>
      <c r="DY79" s="2" t="n"/>
      <c r="DZ79" s="2" t="n"/>
      <c r="EA79" s="2" t="n"/>
      <c r="EB79" s="2" t="n"/>
      <c r="EC79" s="2" t="n"/>
    </row>
    <row r="80" ht="6.75" customHeight="1" s="118">
      <c r="A80" s="2" t="n"/>
      <c r="B80" s="2" t="n"/>
      <c r="C80" s="2" t="n"/>
      <c r="D80" s="2" t="n"/>
      <c r="E80" s="141" t="n"/>
      <c r="K80" s="142" t="n"/>
      <c r="L80" s="141"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41" t="n"/>
      <c r="BV80" s="142" t="n"/>
      <c r="DU80" s="142" t="n"/>
      <c r="DV80" s="2" t="n"/>
      <c r="DW80" s="2" t="n"/>
      <c r="DX80" s="2" t="n"/>
      <c r="DY80" s="2" t="n"/>
      <c r="DZ80" s="2" t="n"/>
      <c r="EA80" s="2" t="n"/>
      <c r="EB80" s="2" t="n"/>
      <c r="EC80" s="2" t="n"/>
    </row>
    <row r="81" ht="3.75" customHeight="1" s="118">
      <c r="A81" s="2" t="n"/>
      <c r="B81" s="2" t="n"/>
      <c r="C81" s="2" t="n"/>
      <c r="D81" s="2" t="n"/>
      <c r="E81" s="141" t="n"/>
      <c r="K81" s="142" t="n"/>
      <c r="L81" s="144" t="n"/>
      <c r="M81" s="145" t="n"/>
      <c r="N81" s="145" t="n"/>
      <c r="O81" s="145"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41" t="n"/>
      <c r="BV81" s="142" t="n"/>
      <c r="DU81" s="142" t="n"/>
      <c r="DV81" s="2" t="n"/>
      <c r="DW81" s="2" t="n"/>
      <c r="DX81" s="2" t="n"/>
      <c r="DY81" s="2" t="n"/>
      <c r="DZ81" s="2" t="n"/>
      <c r="EA81" s="2" t="n"/>
      <c r="EB81" s="2" t="n"/>
      <c r="EC81" s="2" t="n"/>
    </row>
    <row r="82" ht="6.75" customHeight="1" s="118">
      <c r="A82" s="2" t="n"/>
      <c r="B82" s="2" t="n"/>
      <c r="C82" s="2" t="n"/>
      <c r="D82" s="2" t="n"/>
      <c r="E82" s="141" t="n"/>
      <c r="K82" s="142" t="n"/>
      <c r="L82" s="54" t="inlineStr">
        <is>
          <t>平成</t>
        </is>
      </c>
      <c r="M82" s="138" t="n"/>
      <c r="N82" s="138" t="n"/>
      <c r="O82" s="138"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41" t="n"/>
      <c r="BV82" s="142" t="n"/>
      <c r="DU82" s="142" t="n"/>
      <c r="DV82" s="2" t="n"/>
      <c r="DW82" s="2" t="n"/>
      <c r="DX82" s="2" t="n"/>
      <c r="DY82" s="2" t="n"/>
      <c r="DZ82" s="2" t="n"/>
      <c r="EA82" s="2" t="n"/>
      <c r="EB82" s="2" t="n"/>
      <c r="EC82" s="2" t="n"/>
    </row>
    <row r="83" ht="6.75" customHeight="1" s="118">
      <c r="A83" s="2" t="n"/>
      <c r="B83" s="2" t="n"/>
      <c r="C83" s="2" t="n"/>
      <c r="D83" s="2" t="n"/>
      <c r="E83" s="141" t="n"/>
      <c r="K83" s="142" t="n"/>
      <c r="L83" s="141"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41" t="n"/>
      <c r="BV83" s="142" t="n"/>
      <c r="DU83" s="142" t="n"/>
      <c r="DV83" s="2" t="n"/>
      <c r="DW83" s="2" t="n"/>
      <c r="DX83" s="2" t="n"/>
      <c r="DY83" s="2" t="n"/>
      <c r="DZ83" s="2" t="n"/>
      <c r="EA83" s="2" t="n"/>
      <c r="EB83" s="2" t="n"/>
      <c r="EC83" s="2" t="n"/>
    </row>
    <row r="84" ht="6.75" customHeight="1" s="118">
      <c r="A84" s="2" t="n"/>
      <c r="B84" s="2" t="n"/>
      <c r="C84" s="2" t="n"/>
      <c r="D84" s="2" t="n"/>
      <c r="E84" s="141" t="n"/>
      <c r="K84" s="142" t="n"/>
      <c r="L84" s="141" t="n"/>
      <c r="P84" s="19" t="n"/>
      <c r="Q84" s="19" t="n"/>
      <c r="R84" s="19" t="n"/>
      <c r="S84" s="52" t="inlineStr">
        <is>
          <t>年</t>
        </is>
      </c>
      <c r="U84" s="11" t="n"/>
      <c r="V84" s="11" t="n"/>
      <c r="W84" s="53" t="inlineStr">
        <is>
          <t>月</t>
        </is>
      </c>
      <c r="X84" s="142"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41" t="n"/>
      <c r="BV84" s="142" t="n"/>
      <c r="DU84" s="142" t="n"/>
      <c r="DV84" s="2" t="n"/>
      <c r="DW84" s="2" t="n"/>
      <c r="DX84" s="2" t="n"/>
      <c r="DY84" s="2" t="n"/>
      <c r="DZ84" s="2" t="n"/>
      <c r="EA84" s="2" t="n"/>
      <c r="EB84" s="2" t="n"/>
      <c r="EC84" s="2" t="n"/>
    </row>
    <row r="85" ht="6.75" customHeight="1" s="118">
      <c r="A85" s="2" t="n"/>
      <c r="B85" s="2" t="n"/>
      <c r="C85" s="2" t="n"/>
      <c r="D85" s="2" t="n"/>
      <c r="E85" s="141" t="n"/>
      <c r="K85" s="142" t="n"/>
      <c r="L85" s="49" t="inlineStr">
        <is>
          <t>令和</t>
        </is>
      </c>
      <c r="P85" s="19" t="n"/>
      <c r="Q85" s="19" t="n"/>
      <c r="R85" s="19" t="n"/>
      <c r="U85" s="11" t="n"/>
      <c r="V85" s="11" t="n"/>
      <c r="X85" s="142"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41" t="n"/>
      <c r="BV85" s="142" t="n"/>
      <c r="DU85" s="142" t="n"/>
      <c r="DV85" s="2" t="n"/>
      <c r="DW85" s="2" t="n"/>
      <c r="DX85" s="2" t="n"/>
      <c r="DY85" s="2" t="n"/>
      <c r="DZ85" s="2" t="n"/>
      <c r="EA85" s="2" t="n"/>
      <c r="EB85" s="2" t="n"/>
      <c r="EC85" s="2" t="n"/>
    </row>
    <row r="86" ht="6.75" customHeight="1" s="118">
      <c r="A86" s="2" t="n"/>
      <c r="B86" s="2" t="n"/>
      <c r="C86" s="2" t="n"/>
      <c r="D86" s="2" t="n"/>
      <c r="E86" s="141" t="n"/>
      <c r="K86" s="142" t="n"/>
      <c r="L86" s="141"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41" t="n"/>
      <c r="BV86" s="142" t="n"/>
      <c r="DU86" s="142" t="n"/>
      <c r="DV86" s="2" t="n"/>
      <c r="DW86" s="2" t="n"/>
      <c r="DX86" s="2" t="n"/>
      <c r="DY86" s="2" t="n"/>
      <c r="DZ86" s="2" t="n"/>
      <c r="EA86" s="2" t="n"/>
      <c r="EB86" s="2" t="n"/>
      <c r="EC86" s="2" t="n"/>
    </row>
    <row r="87" ht="6.75" customHeight="1" s="118">
      <c r="A87" s="2" t="n"/>
      <c r="B87" s="2" t="n"/>
      <c r="C87" s="2" t="n"/>
      <c r="D87" s="2" t="n"/>
      <c r="E87" s="144" t="n"/>
      <c r="F87" s="145" t="n"/>
      <c r="G87" s="145" t="n"/>
      <c r="H87" s="145" t="n"/>
      <c r="I87" s="145" t="n"/>
      <c r="J87" s="145" t="n"/>
      <c r="K87" s="146" t="n"/>
      <c r="L87" s="144" t="n"/>
      <c r="M87" s="145" t="n"/>
      <c r="N87" s="145" t="n"/>
      <c r="O87" s="145"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4" t="n"/>
      <c r="BQ87" s="145" t="n"/>
      <c r="BR87" s="145" t="n"/>
      <c r="BS87" s="145" t="n"/>
      <c r="BT87" s="145" t="n"/>
      <c r="BU87" s="145" t="n"/>
      <c r="BV87" s="146" t="n"/>
      <c r="BW87" s="145" t="n"/>
      <c r="BX87" s="145" t="n"/>
      <c r="BY87" s="145" t="n"/>
      <c r="BZ87" s="145" t="n"/>
      <c r="CA87" s="145" t="n"/>
      <c r="CB87" s="145" t="n"/>
      <c r="CC87" s="145" t="n"/>
      <c r="CD87" s="145" t="n"/>
      <c r="CE87" s="145" t="n"/>
      <c r="CF87" s="145" t="n"/>
      <c r="CG87" s="145" t="n"/>
      <c r="CH87" s="145" t="n"/>
      <c r="CI87" s="145" t="n"/>
      <c r="CJ87" s="145" t="n"/>
      <c r="CK87" s="145" t="n"/>
      <c r="CL87" s="145" t="n"/>
      <c r="CM87" s="145" t="n"/>
      <c r="CN87" s="145" t="n"/>
      <c r="CO87" s="145" t="n"/>
      <c r="CP87" s="145" t="n"/>
      <c r="CQ87" s="145" t="n"/>
      <c r="CR87" s="145" t="n"/>
      <c r="CS87" s="145" t="n"/>
      <c r="CT87" s="145" t="n"/>
      <c r="CU87" s="145" t="n"/>
      <c r="CV87" s="145" t="n"/>
      <c r="CW87" s="145" t="n"/>
      <c r="CX87" s="145" t="n"/>
      <c r="CY87" s="145" t="n"/>
      <c r="CZ87" s="145" t="n"/>
      <c r="DA87" s="145" t="n"/>
      <c r="DB87" s="145" t="n"/>
      <c r="DC87" s="145" t="n"/>
      <c r="DD87" s="145" t="n"/>
      <c r="DE87" s="145" t="n"/>
      <c r="DF87" s="145" t="n"/>
      <c r="DG87" s="145" t="n"/>
      <c r="DH87" s="145" t="n"/>
      <c r="DI87" s="145" t="n"/>
      <c r="DJ87" s="145" t="n"/>
      <c r="DK87" s="145" t="n"/>
      <c r="DL87" s="145" t="n"/>
      <c r="DM87" s="145" t="n"/>
      <c r="DN87" s="145" t="n"/>
      <c r="DO87" s="145" t="n"/>
      <c r="DP87" s="145" t="n"/>
      <c r="DQ87" s="145" t="n"/>
      <c r="DR87" s="145" t="n"/>
      <c r="DS87" s="145" t="n"/>
      <c r="DT87" s="145" t="n"/>
      <c r="DU87" s="146"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26.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7" t="inlineStr">
        <is>
          <t xml:space="preserve">資 　格  等      </t>
        </is>
      </c>
      <c r="BQ5" s="138" t="n"/>
      <c r="BR5" s="138" t="n"/>
      <c r="BS5" s="138" t="n"/>
      <c r="BT5" s="138" t="n"/>
      <c r="BU5" s="138" t="n"/>
      <c r="BV5" s="139" t="n"/>
      <c r="BW5" s="140" t="inlineStr">
        <is>
          <t>取  得  年  月</t>
        </is>
      </c>
      <c r="BX5" s="138" t="n"/>
      <c r="BY5" s="138" t="n"/>
      <c r="BZ5" s="138" t="n"/>
      <c r="CA5" s="138" t="n"/>
      <c r="CB5" s="138" t="n"/>
      <c r="CC5" s="138" t="n"/>
      <c r="CD5" s="138" t="n"/>
      <c r="CE5" s="138" t="n"/>
      <c r="CF5" s="138" t="n"/>
      <c r="CG5" s="139" t="n"/>
      <c r="CH5" s="140" t="inlineStr">
        <is>
          <t>資       格       等       の       名       称</t>
        </is>
      </c>
      <c r="CI5" s="138" t="n"/>
      <c r="CJ5" s="138" t="n"/>
      <c r="CK5" s="138" t="n"/>
      <c r="CL5" s="138" t="n"/>
      <c r="CM5" s="138" t="n"/>
      <c r="CN5" s="138" t="n"/>
      <c r="CO5" s="138" t="n"/>
      <c r="CP5" s="138" t="n"/>
      <c r="CQ5" s="138" t="n"/>
      <c r="CR5" s="138" t="n"/>
      <c r="CS5" s="138" t="n"/>
      <c r="CT5" s="138" t="n"/>
      <c r="CU5" s="138" t="n"/>
      <c r="CV5" s="138" t="n"/>
      <c r="CW5" s="138" t="n"/>
      <c r="CX5" s="138" t="n"/>
      <c r="CY5" s="138" t="n"/>
      <c r="CZ5" s="138" t="n"/>
      <c r="DA5" s="138" t="n"/>
      <c r="DB5" s="138" t="n"/>
      <c r="DC5" s="138" t="n"/>
      <c r="DD5" s="138" t="n"/>
      <c r="DE5" s="138" t="n"/>
      <c r="DF5" s="138" t="n"/>
      <c r="DG5" s="138" t="n"/>
      <c r="DH5" s="138" t="n"/>
      <c r="DI5" s="138" t="n"/>
      <c r="DJ5" s="138" t="n"/>
      <c r="DK5" s="138" t="n"/>
      <c r="DL5" s="138" t="n"/>
      <c r="DM5" s="138" t="n"/>
      <c r="DN5" s="138" t="n"/>
      <c r="DO5" s="138" t="n"/>
      <c r="DP5" s="138" t="n"/>
      <c r="DQ5" s="138" t="n"/>
      <c r="DR5" s="138" t="n"/>
      <c r="DS5" s="138" t="n"/>
      <c r="DT5" s="138" t="n"/>
      <c r="DU5" s="139"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41" t="n"/>
      <c r="BV6" s="142" t="n"/>
      <c r="BW6" s="141" t="n"/>
      <c r="CG6" s="142" t="n"/>
      <c r="CH6" s="141" t="n"/>
      <c r="DU6" s="142"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41" t="n"/>
      <c r="BV7" s="142" t="n"/>
      <c r="BW7" s="141" t="n"/>
      <c r="CG7" s="142" t="n"/>
      <c r="CH7" s="141" t="n"/>
      <c r="DU7" s="142"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3">
        <f>IF(N(設定!$B$3)=0,"",YEAR(設定!$B$3)-2018)</f>
        <v/>
      </c>
      <c r="AG8" s="95" t="inlineStr">
        <is>
          <t>年</t>
        </is>
      </c>
      <c r="AI8" s="143">
        <f>IF(N(設定!$B$3)=0,"",MONTH(設定!$B$3))</f>
        <v/>
      </c>
      <c r="AL8" s="95" t="inlineStr">
        <is>
          <t>月</t>
        </is>
      </c>
      <c r="AN8" s="143">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41" t="n"/>
      <c r="BV8" s="142" t="n"/>
      <c r="BW8" s="144" t="n"/>
      <c r="BX8" s="145" t="n"/>
      <c r="BY8" s="145" t="n"/>
      <c r="BZ8" s="145" t="n"/>
      <c r="CA8" s="145" t="n"/>
      <c r="CB8" s="145" t="n"/>
      <c r="CC8" s="145" t="n"/>
      <c r="CD8" s="145" t="n"/>
      <c r="CE8" s="145" t="n"/>
      <c r="CF8" s="145" t="n"/>
      <c r="CG8" s="146" t="n"/>
      <c r="CH8" s="144" t="n"/>
      <c r="CI8" s="145" t="n"/>
      <c r="CJ8" s="145" t="n"/>
      <c r="CK8" s="145" t="n"/>
      <c r="CL8" s="145" t="n"/>
      <c r="CM8" s="145" t="n"/>
      <c r="CN8" s="145" t="n"/>
      <c r="CO8" s="145" t="n"/>
      <c r="CP8" s="145" t="n"/>
      <c r="CQ8" s="145" t="n"/>
      <c r="CR8" s="145" t="n"/>
      <c r="CS8" s="145" t="n"/>
      <c r="CT8" s="145" t="n"/>
      <c r="CU8" s="145" t="n"/>
      <c r="CV8" s="145" t="n"/>
      <c r="CW8" s="145" t="n"/>
      <c r="CX8" s="145" t="n"/>
      <c r="CY8" s="145" t="n"/>
      <c r="CZ8" s="145" t="n"/>
      <c r="DA8" s="145" t="n"/>
      <c r="DB8" s="145" t="n"/>
      <c r="DC8" s="145" t="n"/>
      <c r="DD8" s="145" t="n"/>
      <c r="DE8" s="145" t="n"/>
      <c r="DF8" s="145" t="n"/>
      <c r="DG8" s="145" t="n"/>
      <c r="DH8" s="145" t="n"/>
      <c r="DI8" s="145" t="n"/>
      <c r="DJ8" s="145" t="n"/>
      <c r="DK8" s="145" t="n"/>
      <c r="DL8" s="145" t="n"/>
      <c r="DM8" s="145" t="n"/>
      <c r="DN8" s="145" t="n"/>
      <c r="DO8" s="145" t="n"/>
      <c r="DP8" s="145" t="n"/>
      <c r="DQ8" s="145" t="n"/>
      <c r="DR8" s="145" t="n"/>
      <c r="DS8" s="145" t="n"/>
      <c r="DT8" s="145" t="n"/>
      <c r="DU8" s="146"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41" t="n"/>
      <c r="BV9" s="142" t="n"/>
      <c r="BW9" s="147">
        <f>計算!$O$19</f>
        <v/>
      </c>
      <c r="CG9" s="142" t="n"/>
      <c r="CH9" s="148">
        <f>計算!$P$19</f>
        <v/>
      </c>
      <c r="DU9" s="142"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5" t="n"/>
      <c r="AA10" s="145" t="n"/>
      <c r="AB10" s="145" t="n"/>
      <c r="AC10" s="145" t="n"/>
      <c r="AD10" s="145" t="n"/>
      <c r="AE10" s="145" t="n"/>
      <c r="AF10" s="145" t="n"/>
      <c r="AG10" s="145" t="n"/>
      <c r="AH10" s="145" t="n"/>
      <c r="AI10" s="145" t="n"/>
      <c r="AJ10" s="145" t="n"/>
      <c r="AK10" s="145" t="n"/>
      <c r="AL10" s="145" t="n"/>
      <c r="AM10" s="145" t="n"/>
      <c r="AN10" s="145" t="n"/>
      <c r="AO10" s="145" t="n"/>
      <c r="AP10" s="145" t="n"/>
      <c r="AQ10" s="145" t="n"/>
      <c r="AR10" s="145" t="n"/>
      <c r="AS10" s="145" t="n"/>
      <c r="AT10" s="145" t="n"/>
      <c r="AU10" s="12" t="n"/>
      <c r="AV10" s="7" t="n"/>
      <c r="BI10" s="8" t="n"/>
      <c r="BJ10" s="7" t="n"/>
      <c r="BK10" s="2" t="n"/>
      <c r="BL10" s="2" t="n"/>
      <c r="BM10" s="2" t="n"/>
      <c r="BN10" s="2" t="n"/>
      <c r="BO10" s="2" t="n"/>
      <c r="BP10" s="141" t="n"/>
      <c r="BV10" s="142" t="n"/>
      <c r="BW10" s="141" t="n"/>
      <c r="CG10" s="142" t="n"/>
      <c r="DU10" s="142" t="n"/>
      <c r="DV10" s="2" t="n"/>
      <c r="DW10" s="2" t="n"/>
      <c r="DX10" s="2" t="n"/>
      <c r="DY10" s="2" t="n"/>
      <c r="DZ10" s="2" t="n"/>
      <c r="EA10" s="2" t="n"/>
      <c r="EB10" s="2" t="n"/>
      <c r="EC10" s="2" t="n"/>
    </row>
    <row r="11" ht="6.75" customHeight="1" s="118">
      <c r="A11" s="2" t="n"/>
      <c r="B11" s="2" t="n"/>
      <c r="C11" s="2" t="n"/>
      <c r="D11" s="2" t="n"/>
      <c r="E11" s="140" t="inlineStr">
        <is>
          <t>ふ り が な</t>
        </is>
      </c>
      <c r="F11" s="138" t="n"/>
      <c r="G11" s="138" t="n"/>
      <c r="H11" s="138" t="n"/>
      <c r="I11" s="138" t="n"/>
      <c r="J11" s="138" t="n"/>
      <c r="K11" s="139" t="n"/>
      <c r="L11" s="149">
        <f>計算!$C$19</f>
        <v/>
      </c>
      <c r="M11" s="138" t="n"/>
      <c r="N11" s="138" t="n"/>
      <c r="O11" s="138" t="n"/>
      <c r="P11" s="138" t="n"/>
      <c r="Q11" s="138" t="n"/>
      <c r="R11" s="138" t="n"/>
      <c r="S11" s="138" t="n"/>
      <c r="T11" s="138" t="n"/>
      <c r="U11" s="138" t="n"/>
      <c r="V11" s="138" t="n"/>
      <c r="W11" s="138" t="n"/>
      <c r="X11" s="138" t="n"/>
      <c r="Y11" s="138" t="n"/>
      <c r="Z11" s="138" t="n"/>
      <c r="AA11" s="138" t="n"/>
      <c r="AB11" s="138" t="n"/>
      <c r="AC11" s="138" t="n"/>
      <c r="AD11" s="138" t="n"/>
      <c r="AE11" s="138" t="n"/>
      <c r="AF11" s="138" t="n"/>
      <c r="AG11" s="138" t="n"/>
      <c r="AH11" s="138" t="n"/>
      <c r="AI11" s="138" t="n"/>
      <c r="AJ11" s="138" t="n"/>
      <c r="AK11" s="138" t="n"/>
      <c r="AL11" s="138" t="n"/>
      <c r="AM11" s="138" t="n"/>
      <c r="AN11" s="138" t="n"/>
      <c r="AO11" s="138" t="n"/>
      <c r="AP11" s="138" t="n"/>
      <c r="AQ11" s="138" t="n"/>
      <c r="AR11" s="138" t="n"/>
      <c r="AS11" s="138" t="n"/>
      <c r="AT11" s="139"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41" t="n"/>
      <c r="BV11" s="142" t="n"/>
      <c r="BW11" s="141" t="n"/>
      <c r="CG11" s="142" t="n"/>
      <c r="DU11" s="142" t="n"/>
      <c r="DV11" s="2" t="n"/>
      <c r="DW11" s="2" t="n"/>
      <c r="DX11" s="2" t="n"/>
      <c r="DY11" s="2" t="n"/>
      <c r="DZ11" s="2" t="n"/>
      <c r="EA11" s="2" t="n"/>
      <c r="EB11" s="2" t="n"/>
      <c r="EC11" s="2" t="n"/>
    </row>
    <row r="12" ht="6.75" customHeight="1" s="118">
      <c r="A12" s="2" t="n"/>
      <c r="B12" s="2" t="n"/>
      <c r="C12" s="2" t="n"/>
      <c r="D12" s="2" t="n"/>
      <c r="E12" s="141" t="n"/>
      <c r="K12" s="142" t="n"/>
      <c r="AT12" s="142"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41" t="n"/>
      <c r="BV12" s="142" t="n"/>
      <c r="BW12" s="141" t="n"/>
      <c r="CG12" s="142" t="n"/>
      <c r="DU12" s="142" t="n"/>
      <c r="DV12" s="2" t="n"/>
      <c r="DW12" s="2" t="n"/>
      <c r="DX12" s="2" t="n"/>
      <c r="DY12" s="2" t="n"/>
      <c r="DZ12" s="2" t="n"/>
      <c r="EA12" s="2" t="n"/>
      <c r="EB12" s="2" t="n"/>
      <c r="EC12" s="2" t="n"/>
    </row>
    <row r="13" ht="6.75" customHeight="1" s="118">
      <c r="A13" s="2" t="n"/>
      <c r="B13" s="2" t="n"/>
      <c r="C13" s="2" t="n"/>
      <c r="D13" s="2" t="n"/>
      <c r="E13" s="141" t="n"/>
      <c r="K13" s="142" t="n"/>
      <c r="AT13" s="142"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41" t="n"/>
      <c r="BV13" s="142" t="n"/>
      <c r="BW13" s="147">
        <f>計算!$Q$19</f>
        <v/>
      </c>
      <c r="CG13" s="142" t="n"/>
      <c r="CH13" s="148">
        <f>計算!$R$19</f>
        <v/>
      </c>
      <c r="DU13" s="142" t="n"/>
      <c r="DV13" s="2" t="n"/>
      <c r="DW13" s="2" t="n"/>
      <c r="DX13" s="2" t="n"/>
      <c r="DY13" s="2" t="n"/>
      <c r="DZ13" s="2" t="n"/>
      <c r="EA13" s="2" t="n"/>
      <c r="EB13" s="2" t="n"/>
      <c r="EC13" s="2" t="n"/>
    </row>
    <row r="14" ht="6.75" customHeight="1" s="118">
      <c r="A14" s="2" t="n"/>
      <c r="B14" s="2" t="n"/>
      <c r="C14" s="2" t="n"/>
      <c r="D14" s="2" t="n"/>
      <c r="E14" s="144" t="n"/>
      <c r="F14" s="145" t="n"/>
      <c r="G14" s="145" t="n"/>
      <c r="H14" s="145" t="n"/>
      <c r="I14" s="145" t="n"/>
      <c r="J14" s="145" t="n"/>
      <c r="K14" s="146" t="n"/>
      <c r="L14" s="145" t="n"/>
      <c r="M14" s="145" t="n"/>
      <c r="N14" s="145" t="n"/>
      <c r="O14" s="145" t="n"/>
      <c r="P14" s="145" t="n"/>
      <c r="Q14" s="145" t="n"/>
      <c r="R14" s="145" t="n"/>
      <c r="S14" s="145" t="n"/>
      <c r="T14" s="145" t="n"/>
      <c r="U14" s="145" t="n"/>
      <c r="V14" s="145" t="n"/>
      <c r="W14" s="145" t="n"/>
      <c r="X14" s="145" t="n"/>
      <c r="Y14" s="145" t="n"/>
      <c r="Z14" s="145" t="n"/>
      <c r="AA14" s="145" t="n"/>
      <c r="AB14" s="145" t="n"/>
      <c r="AC14" s="145" t="n"/>
      <c r="AD14" s="145" t="n"/>
      <c r="AE14" s="145" t="n"/>
      <c r="AF14" s="145" t="n"/>
      <c r="AG14" s="145" t="n"/>
      <c r="AH14" s="145" t="n"/>
      <c r="AI14" s="145" t="n"/>
      <c r="AJ14" s="145" t="n"/>
      <c r="AK14" s="145" t="n"/>
      <c r="AL14" s="145" t="n"/>
      <c r="AM14" s="145" t="n"/>
      <c r="AN14" s="145" t="n"/>
      <c r="AO14" s="145" t="n"/>
      <c r="AP14" s="145" t="n"/>
      <c r="AQ14" s="145" t="n"/>
      <c r="AR14" s="145" t="n"/>
      <c r="AS14" s="145" t="n"/>
      <c r="AT14" s="146"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41" t="n"/>
      <c r="BV14" s="142" t="n"/>
      <c r="BW14" s="141" t="n"/>
      <c r="CG14" s="142" t="n"/>
      <c r="DU14" s="142" t="n"/>
      <c r="DV14" s="2" t="n"/>
      <c r="DW14" s="2" t="n"/>
      <c r="DX14" s="2" t="n"/>
      <c r="DY14" s="2" t="n"/>
      <c r="DZ14" s="2" t="n"/>
      <c r="EA14" s="2" t="n"/>
      <c r="EB14" s="2" t="n"/>
      <c r="EC14" s="2" t="n"/>
    </row>
    <row r="15" ht="6.75" customHeight="1" s="118">
      <c r="A15" s="2" t="n"/>
      <c r="B15" s="2" t="n"/>
      <c r="C15" s="2" t="n"/>
      <c r="D15" s="2" t="n"/>
      <c r="E15" s="150" t="inlineStr">
        <is>
          <t>名　前</t>
        </is>
      </c>
      <c r="F15" s="138" t="n"/>
      <c r="G15" s="138" t="n"/>
      <c r="H15" s="138" t="n"/>
      <c r="I15" s="138" t="n"/>
      <c r="J15" s="138" t="n"/>
      <c r="K15" s="139" t="n"/>
      <c r="L15" s="151">
        <f>計算!$B$19</f>
        <v/>
      </c>
      <c r="M15" s="138" t="n"/>
      <c r="N15" s="138" t="n"/>
      <c r="O15" s="138" t="n"/>
      <c r="P15" s="138" t="n"/>
      <c r="Q15" s="138" t="n"/>
      <c r="R15" s="138" t="n"/>
      <c r="S15" s="138" t="n"/>
      <c r="T15" s="138" t="n"/>
      <c r="U15" s="138" t="n"/>
      <c r="V15" s="138" t="n"/>
      <c r="W15" s="138" t="n"/>
      <c r="X15" s="138" t="n"/>
      <c r="Y15" s="138" t="n"/>
      <c r="Z15" s="138" t="n"/>
      <c r="AA15" s="138" t="n"/>
      <c r="AB15" s="138" t="n"/>
      <c r="AC15" s="138" t="n"/>
      <c r="AD15" s="138" t="n"/>
      <c r="AE15" s="138" t="n"/>
      <c r="AF15" s="138" t="n"/>
      <c r="AG15" s="138" t="n"/>
      <c r="AH15" s="138" t="n"/>
      <c r="AI15" s="138" t="n"/>
      <c r="AJ15" s="138" t="n"/>
      <c r="AK15" s="138" t="n"/>
      <c r="AL15" s="138" t="n"/>
      <c r="AM15" s="138" t="n"/>
      <c r="AN15" s="138" t="n"/>
      <c r="AO15" s="138" t="n"/>
      <c r="AP15" s="138" t="n"/>
      <c r="AQ15" s="138" t="n"/>
      <c r="AR15" s="138" t="n"/>
      <c r="AS15" s="138" t="n"/>
      <c r="AT15" s="139"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41" t="n"/>
      <c r="BV15" s="142" t="n"/>
      <c r="BW15" s="141" t="n"/>
      <c r="CG15" s="142" t="n"/>
      <c r="DU15" s="142" t="n"/>
      <c r="DV15" s="2" t="n"/>
      <c r="DW15" s="2" t="n"/>
      <c r="DX15" s="2" t="n"/>
      <c r="DY15" s="2" t="n"/>
      <c r="DZ15" s="2" t="n"/>
      <c r="EA15" s="2" t="n"/>
      <c r="EB15" s="2" t="n"/>
      <c r="EC15" s="2" t="n"/>
    </row>
    <row r="16" ht="6.75" customHeight="1" s="118">
      <c r="A16" s="2" t="n"/>
      <c r="B16" s="2" t="n"/>
      <c r="C16" s="2" t="n"/>
      <c r="D16" s="2" t="n"/>
      <c r="E16" s="141" t="n"/>
      <c r="K16" s="142" t="n"/>
      <c r="L16" s="141" t="n"/>
      <c r="AT16" s="142" t="n"/>
      <c r="AU16" s="8" t="n"/>
      <c r="AV16" s="7" t="n"/>
      <c r="AW16" s="2" t="n"/>
      <c r="AX16" s="52" t="inlineStr">
        <is>
          <t>（30×40mm）</t>
        </is>
      </c>
      <c r="BH16" s="2" t="n"/>
      <c r="BI16" s="8" t="n"/>
      <c r="BJ16" s="7" t="n"/>
      <c r="BK16" s="2" t="n"/>
      <c r="BL16" s="2" t="n"/>
      <c r="BM16" s="2" t="n"/>
      <c r="BN16" s="2" t="n"/>
      <c r="BO16" s="2" t="n"/>
      <c r="BP16" s="141" t="n"/>
      <c r="BV16" s="142" t="n"/>
      <c r="BW16" s="141" t="n"/>
      <c r="CG16" s="142" t="n"/>
      <c r="DU16" s="142" t="n"/>
      <c r="DV16" s="2" t="n"/>
      <c r="DW16" s="2" t="n"/>
      <c r="DX16" s="2" t="n"/>
      <c r="DY16" s="2" t="n"/>
      <c r="DZ16" s="2" t="n"/>
      <c r="EA16" s="2" t="n"/>
      <c r="EB16" s="2" t="n"/>
      <c r="EC16" s="2" t="n"/>
    </row>
    <row r="17" ht="6.75" customHeight="1" s="118">
      <c r="A17" s="2" t="n"/>
      <c r="B17" s="2" t="n"/>
      <c r="C17" s="2" t="n"/>
      <c r="D17" s="2" t="n"/>
      <c r="E17" s="141" t="n"/>
      <c r="K17" s="142" t="n"/>
      <c r="L17" s="141" t="n"/>
      <c r="AT17" s="142" t="n"/>
      <c r="AU17" s="8" t="n"/>
      <c r="AV17" s="7" t="n"/>
      <c r="AW17" s="2" t="n"/>
      <c r="BH17" s="2" t="n"/>
      <c r="BI17" s="8" t="n"/>
      <c r="BJ17" s="7" t="n"/>
      <c r="BK17" s="2" t="n"/>
      <c r="BL17" s="2" t="n"/>
      <c r="BM17" s="2" t="n"/>
      <c r="BN17" s="2" t="n"/>
      <c r="BO17" s="2" t="n"/>
      <c r="BP17" s="141" t="n"/>
      <c r="BV17" s="142" t="n"/>
      <c r="BW17" s="147">
        <f>計算!$S$19</f>
        <v/>
      </c>
      <c r="CG17" s="142" t="n"/>
      <c r="CH17" s="148">
        <f>計算!$T$19</f>
        <v/>
      </c>
      <c r="DU17" s="142" t="n"/>
      <c r="DV17" s="2" t="n"/>
      <c r="DW17" s="2" t="n"/>
      <c r="DX17" s="2" t="n"/>
      <c r="DY17" s="2" t="n"/>
      <c r="DZ17" s="2" t="n"/>
      <c r="EA17" s="2" t="n"/>
      <c r="EB17" s="2" t="n"/>
      <c r="EC17" s="2" t="n"/>
    </row>
    <row r="18" ht="6.75" customHeight="1" s="118">
      <c r="A18" s="2" t="n"/>
      <c r="B18" s="2" t="n"/>
      <c r="C18" s="2" t="n"/>
      <c r="D18" s="2" t="n"/>
      <c r="E18" s="141" t="n"/>
      <c r="K18" s="142" t="n"/>
      <c r="L18" s="141" t="n"/>
      <c r="AT18" s="142"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41" t="n"/>
      <c r="BV18" s="142" t="n"/>
      <c r="BW18" s="141" t="n"/>
      <c r="CG18" s="142" t="n"/>
      <c r="DU18" s="142" t="n"/>
      <c r="DV18" s="2" t="n"/>
      <c r="DW18" s="2" t="n"/>
      <c r="DX18" s="2" t="n"/>
      <c r="DY18" s="2" t="n"/>
      <c r="DZ18" s="2" t="n"/>
      <c r="EA18" s="2" t="n"/>
      <c r="EB18" s="2" t="n"/>
      <c r="EC18" s="2" t="n"/>
    </row>
    <row r="19" ht="6.75" customHeight="1" s="118">
      <c r="A19" s="2" t="n"/>
      <c r="B19" s="2" t="n"/>
      <c r="C19" s="2" t="n"/>
      <c r="D19" s="2" t="n"/>
      <c r="E19" s="141" t="n"/>
      <c r="K19" s="142" t="n"/>
      <c r="L19" s="141" t="n"/>
      <c r="AT19" s="142"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41" t="n"/>
      <c r="BV19" s="142" t="n"/>
      <c r="BW19" s="141" t="n"/>
      <c r="CG19" s="142" t="n"/>
      <c r="DU19" s="142" t="n"/>
      <c r="DV19" s="2" t="n"/>
      <c r="DW19" s="2" t="n"/>
      <c r="DX19" s="2" t="n"/>
      <c r="DY19" s="2" t="n"/>
      <c r="DZ19" s="2" t="n"/>
      <c r="EA19" s="2" t="n"/>
      <c r="EB19" s="2" t="n"/>
      <c r="EC19" s="2" t="n"/>
    </row>
    <row r="20" ht="4.5" customHeight="1" s="118">
      <c r="A20" s="2" t="n"/>
      <c r="B20" s="2" t="n"/>
      <c r="C20" s="2" t="n"/>
      <c r="D20" s="2" t="n"/>
      <c r="E20" s="144" t="n"/>
      <c r="F20" s="145" t="n"/>
      <c r="G20" s="145" t="n"/>
      <c r="H20" s="145" t="n"/>
      <c r="I20" s="145" t="n"/>
      <c r="J20" s="145" t="n"/>
      <c r="K20" s="146" t="n"/>
      <c r="L20" s="144" t="n"/>
      <c r="M20" s="145" t="n"/>
      <c r="N20" s="145" t="n"/>
      <c r="O20" s="145" t="n"/>
      <c r="P20" s="145" t="n"/>
      <c r="Q20" s="145" t="n"/>
      <c r="R20" s="145" t="n"/>
      <c r="S20" s="145" t="n"/>
      <c r="T20" s="145" t="n"/>
      <c r="U20" s="145" t="n"/>
      <c r="V20" s="145" t="n"/>
      <c r="W20" s="145" t="n"/>
      <c r="X20" s="145" t="n"/>
      <c r="Y20" s="145" t="n"/>
      <c r="Z20" s="145" t="n"/>
      <c r="AA20" s="145" t="n"/>
      <c r="AB20" s="145" t="n"/>
      <c r="AC20" s="145" t="n"/>
      <c r="AD20" s="145" t="n"/>
      <c r="AE20" s="145" t="n"/>
      <c r="AF20" s="145" t="n"/>
      <c r="AG20" s="145" t="n"/>
      <c r="AH20" s="145" t="n"/>
      <c r="AI20" s="145" t="n"/>
      <c r="AJ20" s="145" t="n"/>
      <c r="AK20" s="145" t="n"/>
      <c r="AL20" s="145" t="n"/>
      <c r="AM20" s="145" t="n"/>
      <c r="AN20" s="145" t="n"/>
      <c r="AO20" s="145" t="n"/>
      <c r="AP20" s="145" t="n"/>
      <c r="AQ20" s="145" t="n"/>
      <c r="AR20" s="145" t="n"/>
      <c r="AS20" s="145" t="n"/>
      <c r="AT20" s="146"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41" t="n"/>
      <c r="BV20" s="142" t="n"/>
      <c r="BW20" s="141" t="n"/>
      <c r="CG20" s="142" t="n"/>
      <c r="DU20" s="142" t="n"/>
      <c r="DV20" s="2" t="n"/>
      <c r="DW20" s="2" t="n"/>
      <c r="DX20" s="2" t="n"/>
      <c r="DY20" s="2" t="n"/>
      <c r="DZ20" s="2" t="n"/>
      <c r="EA20" s="2" t="n"/>
      <c r="EB20" s="2" t="n"/>
      <c r="EC20" s="2" t="n"/>
    </row>
    <row r="21" ht="6.75" customHeight="1" s="118">
      <c r="A21" s="2" t="n"/>
      <c r="B21" s="2" t="n"/>
      <c r="C21" s="2" t="n"/>
      <c r="D21" s="2" t="n"/>
      <c r="E21" s="150" t="inlineStr">
        <is>
          <t>生年月日</t>
        </is>
      </c>
      <c r="F21" s="138" t="n"/>
      <c r="G21" s="138" t="n"/>
      <c r="H21" s="138" t="n"/>
      <c r="I21" s="138" t="n"/>
      <c r="J21" s="138" t="n"/>
      <c r="K21" s="139" t="n"/>
      <c r="L21" s="152" t="inlineStr">
        <is>
          <t>昭和 ・ 平成</t>
        </is>
      </c>
      <c r="M21" s="138" t="n"/>
      <c r="N21" s="138" t="n"/>
      <c r="O21" s="138" t="n"/>
      <c r="P21" s="138" t="n"/>
      <c r="Q21" s="138" t="n"/>
      <c r="R21" s="138" t="n"/>
      <c r="S21" s="138" t="n"/>
      <c r="T21" s="138" t="n"/>
      <c r="U21" s="138" t="n"/>
      <c r="V21" s="153">
        <f>計算!$D$19</f>
        <v/>
      </c>
      <c r="W21" s="138" t="n"/>
      <c r="X21" s="154" t="inlineStr">
        <is>
          <t>年</t>
        </is>
      </c>
      <c r="Y21" s="138" t="n"/>
      <c r="Z21" s="153">
        <f>計算!$E$19</f>
        <v/>
      </c>
      <c r="AA21" s="138" t="n"/>
      <c r="AB21" s="138" t="n"/>
      <c r="AC21" s="154" t="inlineStr">
        <is>
          <t>月</t>
        </is>
      </c>
      <c r="AD21" s="138" t="n"/>
      <c r="AE21" s="153">
        <f>計算!$F$19</f>
        <v/>
      </c>
      <c r="AF21" s="138" t="n"/>
      <c r="AG21" s="138" t="n"/>
      <c r="AH21" s="154" t="inlineStr">
        <is>
          <t>日　生 （満</t>
        </is>
      </c>
      <c r="AI21" s="138" t="n"/>
      <c r="AJ21" s="138" t="n"/>
      <c r="AK21" s="138" t="n"/>
      <c r="AL21" s="138" t="n"/>
      <c r="AM21" s="138" t="n"/>
      <c r="AN21" s="138" t="n"/>
      <c r="AO21" s="138" t="n"/>
      <c r="AP21" s="155">
        <f>計算!$G$19</f>
        <v/>
      </c>
      <c r="AQ21" s="138" t="n"/>
      <c r="AR21" s="156" t="inlineStr">
        <is>
          <t>歳）</t>
        </is>
      </c>
      <c r="AS21" s="138" t="n"/>
      <c r="AT21" s="139"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41" t="n"/>
      <c r="BV21" s="142" t="n"/>
      <c r="BW21" s="147">
        <f>計算!$U$19</f>
        <v/>
      </c>
      <c r="CG21" s="142" t="n"/>
      <c r="CH21" s="148">
        <f>計算!$V$19</f>
        <v/>
      </c>
      <c r="DU21" s="142" t="n"/>
      <c r="DV21" s="2" t="n"/>
      <c r="DW21" s="2" t="n"/>
      <c r="DX21" s="2" t="n"/>
      <c r="DY21" s="2" t="n"/>
      <c r="DZ21" s="2" t="n"/>
      <c r="EA21" s="2" t="n"/>
      <c r="EB21" s="2" t="n"/>
      <c r="EC21" s="2" t="n"/>
    </row>
    <row r="22" ht="6.75" customHeight="1" s="118">
      <c r="A22" s="2" t="n"/>
      <c r="B22" s="2" t="n"/>
      <c r="C22" s="2" t="n"/>
      <c r="D22" s="2" t="n"/>
      <c r="E22" s="141" t="n"/>
      <c r="K22" s="142" t="n"/>
      <c r="L22" s="141" t="n"/>
      <c r="AT22" s="142"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41" t="n"/>
      <c r="BV22" s="142" t="n"/>
      <c r="BW22" s="141" t="n"/>
      <c r="CG22" s="142" t="n"/>
      <c r="DU22" s="142" t="n"/>
      <c r="DV22" s="2" t="n"/>
      <c r="DW22" s="2" t="n"/>
      <c r="DX22" s="2" t="n"/>
      <c r="DY22" s="2" t="n"/>
      <c r="DZ22" s="2" t="n"/>
      <c r="EA22" s="2" t="n"/>
      <c r="EB22" s="2" t="n"/>
      <c r="EC22" s="2" t="n"/>
    </row>
    <row r="23" ht="6.75" customHeight="1" s="118">
      <c r="A23" s="2" t="n"/>
      <c r="B23" s="2" t="n"/>
      <c r="C23" s="2" t="n"/>
      <c r="D23" s="2" t="n"/>
      <c r="E23" s="141" t="n"/>
      <c r="K23" s="142" t="n"/>
      <c r="L23" s="141" t="n"/>
      <c r="AT23" s="142"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41" t="n"/>
      <c r="BV23" s="142" t="n"/>
      <c r="BW23" s="141" t="n"/>
      <c r="CG23" s="142" t="n"/>
      <c r="DU23" s="142" t="n"/>
      <c r="DV23" s="2" t="n"/>
      <c r="DW23" s="2" t="n"/>
      <c r="DX23" s="2" t="n"/>
      <c r="DY23" s="2" t="n"/>
      <c r="DZ23" s="2" t="n"/>
      <c r="EA23" s="2" t="n"/>
      <c r="EB23" s="2" t="n"/>
      <c r="EC23" s="2" t="n"/>
    </row>
    <row r="24" ht="3.75" customHeight="1" s="118">
      <c r="A24" s="2" t="n"/>
      <c r="B24" s="2" t="n"/>
      <c r="C24" s="2" t="n"/>
      <c r="D24" s="2" t="n"/>
      <c r="E24" s="144" t="n"/>
      <c r="F24" s="145" t="n"/>
      <c r="G24" s="145" t="n"/>
      <c r="H24" s="145" t="n"/>
      <c r="I24" s="145" t="n"/>
      <c r="J24" s="145" t="n"/>
      <c r="K24" s="146" t="n"/>
      <c r="L24" s="144" t="n"/>
      <c r="M24" s="145" t="n"/>
      <c r="N24" s="145" t="n"/>
      <c r="O24" s="145" t="n"/>
      <c r="P24" s="145" t="n"/>
      <c r="Q24" s="145" t="n"/>
      <c r="R24" s="145" t="n"/>
      <c r="S24" s="145" t="n"/>
      <c r="T24" s="145" t="n"/>
      <c r="U24" s="145" t="n"/>
      <c r="X24" s="145" t="n"/>
      <c r="Y24" s="145" t="n"/>
      <c r="AC24" s="145" t="n"/>
      <c r="AD24" s="145" t="n"/>
      <c r="AH24" s="145" t="n"/>
      <c r="AI24" s="145" t="n"/>
      <c r="AJ24" s="145" t="n"/>
      <c r="AK24" s="145" t="n"/>
      <c r="AL24" s="145" t="n"/>
      <c r="AM24" s="145" t="n"/>
      <c r="AN24" s="145" t="n"/>
      <c r="AO24" s="145" t="n"/>
      <c r="AP24" s="145" t="n"/>
      <c r="AQ24" s="145" t="n"/>
      <c r="AR24" s="145" t="n"/>
      <c r="AS24" s="145" t="n"/>
      <c r="AT24" s="146"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41" t="n"/>
      <c r="BV24" s="142" t="n"/>
      <c r="BW24" s="141" t="n"/>
      <c r="CG24" s="142" t="n"/>
      <c r="DU24" s="142" t="n"/>
      <c r="DV24" s="2" t="n"/>
      <c r="DW24" s="2" t="n"/>
      <c r="DX24" s="2" t="n"/>
      <c r="DY24" s="2" t="n"/>
      <c r="DZ24" s="2" t="n"/>
      <c r="EA24" s="2" t="n"/>
      <c r="EB24" s="2" t="n"/>
      <c r="EC24" s="2" t="n"/>
    </row>
    <row r="25" ht="6.75" customHeight="1" s="118">
      <c r="A25" s="2" t="n"/>
      <c r="B25" s="2" t="n"/>
      <c r="C25" s="2" t="n"/>
      <c r="D25" s="2" t="n"/>
      <c r="E25" s="157" t="inlineStr">
        <is>
          <t>ふ り が な</t>
        </is>
      </c>
      <c r="F25" s="138" t="n"/>
      <c r="G25" s="138" t="n"/>
      <c r="H25" s="138" t="n"/>
      <c r="I25" s="138" t="n"/>
      <c r="J25" s="138" t="n"/>
      <c r="K25" s="139" t="n"/>
      <c r="L25" s="158">
        <f>計算!$J$19</f>
        <v/>
      </c>
      <c r="M25" s="138" t="n"/>
      <c r="N25" s="138" t="n"/>
      <c r="O25" s="138" t="n"/>
      <c r="P25" s="138" t="n"/>
      <c r="Q25" s="138" t="n"/>
      <c r="R25" s="138" t="n"/>
      <c r="S25" s="138" t="n"/>
      <c r="T25" s="138" t="n"/>
      <c r="U25" s="138" t="n"/>
      <c r="V25" s="138" t="n"/>
      <c r="W25" s="138" t="n"/>
      <c r="X25" s="138" t="n"/>
      <c r="Y25" s="138" t="n"/>
      <c r="Z25" s="138" t="n"/>
      <c r="AA25" s="138" t="n"/>
      <c r="AB25" s="138" t="n"/>
      <c r="AC25" s="138" t="n"/>
      <c r="AD25" s="138" t="n"/>
      <c r="AE25" s="138" t="n"/>
      <c r="AF25" s="138" t="n"/>
      <c r="AG25" s="138" t="n"/>
      <c r="AH25" s="138" t="n"/>
      <c r="AI25" s="138" t="n"/>
      <c r="AJ25" s="138" t="n"/>
      <c r="AK25" s="138" t="n"/>
      <c r="AL25" s="138" t="n"/>
      <c r="AM25" s="138" t="n"/>
      <c r="AN25" s="138" t="n"/>
      <c r="AO25" s="138" t="n"/>
      <c r="AP25" s="138" t="n"/>
      <c r="AQ25" s="138" t="n"/>
      <c r="AR25" s="138" t="n"/>
      <c r="AS25" s="138" t="n"/>
      <c r="AT25" s="138" t="n"/>
      <c r="AU25" s="138" t="n"/>
      <c r="AV25" s="138" t="n"/>
      <c r="AW25" s="138" t="n"/>
      <c r="AX25" s="138" t="n"/>
      <c r="AY25" s="138" t="n"/>
      <c r="AZ25" s="138" t="n"/>
      <c r="BA25" s="138" t="n"/>
      <c r="BB25" s="138" t="n"/>
      <c r="BC25" s="138" t="n"/>
      <c r="BD25" s="138" t="n"/>
      <c r="BE25" s="138" t="n"/>
      <c r="BF25" s="138" t="n"/>
      <c r="BG25" s="138" t="n"/>
      <c r="BH25" s="138" t="n"/>
      <c r="BI25" s="139" t="n"/>
      <c r="BJ25" s="2" t="n"/>
      <c r="BK25" s="2" t="n"/>
      <c r="BL25" s="2" t="n"/>
      <c r="BM25" s="2" t="n"/>
      <c r="BN25" s="2" t="n"/>
      <c r="BO25" s="2" t="n"/>
      <c r="BP25" s="141" t="n"/>
      <c r="BV25" s="142" t="n"/>
      <c r="BW25" s="159">
        <f>計算!$W$19</f>
        <v/>
      </c>
      <c r="CG25" s="142" t="n"/>
      <c r="CH25" s="148">
        <f>計算!$X$19</f>
        <v/>
      </c>
      <c r="DU25" s="142" t="n"/>
      <c r="DV25" s="2" t="n"/>
      <c r="DW25" s="2" t="n"/>
      <c r="DX25" s="2" t="n"/>
      <c r="DY25" s="2" t="n"/>
      <c r="DZ25" s="2" t="n"/>
      <c r="EA25" s="2" t="n"/>
      <c r="EB25" s="2" t="n"/>
      <c r="EC25" s="2" t="n"/>
    </row>
    <row r="26" ht="6.75" customHeight="1" s="118">
      <c r="A26" s="2" t="n"/>
      <c r="B26" s="2" t="n"/>
      <c r="C26" s="2" t="n"/>
      <c r="D26" s="2" t="n"/>
      <c r="E26" s="141" t="n"/>
      <c r="K26" s="142" t="n"/>
      <c r="BI26" s="142" t="n"/>
      <c r="BJ26" s="2" t="n"/>
      <c r="BK26" s="2" t="n"/>
      <c r="BL26" s="2" t="n"/>
      <c r="BM26" s="2" t="n"/>
      <c r="BN26" s="2" t="n"/>
      <c r="BO26" s="2" t="n"/>
      <c r="BP26" s="141" t="n"/>
      <c r="BV26" s="142" t="n"/>
      <c r="BW26" s="141" t="n"/>
      <c r="CG26" s="142" t="n"/>
      <c r="DU26" s="142" t="n"/>
      <c r="DV26" s="2" t="n"/>
      <c r="DW26" s="2" t="n"/>
      <c r="DX26" s="2" t="n"/>
      <c r="DY26" s="2" t="n"/>
      <c r="DZ26" s="2" t="n"/>
      <c r="EA26" s="2" t="n"/>
      <c r="EB26" s="2" t="n"/>
      <c r="EC26" s="2" t="n"/>
    </row>
    <row r="27" ht="6.75" customHeight="1" s="118">
      <c r="A27" s="2" t="n"/>
      <c r="B27" s="2" t="n"/>
      <c r="C27" s="2" t="n"/>
      <c r="D27" s="2" t="n"/>
      <c r="E27" s="160" t="n"/>
      <c r="F27" s="161" t="n"/>
      <c r="G27" s="161" t="n"/>
      <c r="H27" s="161" t="n"/>
      <c r="I27" s="161" t="n"/>
      <c r="J27" s="161" t="n"/>
      <c r="K27" s="162" t="n"/>
      <c r="L27" s="161" t="n"/>
      <c r="M27" s="161" t="n"/>
      <c r="N27" s="161" t="n"/>
      <c r="O27" s="161" t="n"/>
      <c r="P27" s="161" t="n"/>
      <c r="Q27" s="161" t="n"/>
      <c r="R27" s="161" t="n"/>
      <c r="S27" s="161" t="n"/>
      <c r="T27" s="161" t="n"/>
      <c r="U27" s="161" t="n"/>
      <c r="V27" s="161" t="n"/>
      <c r="W27" s="161" t="n"/>
      <c r="X27" s="161" t="n"/>
      <c r="Y27" s="161" t="n"/>
      <c r="Z27" s="161" t="n"/>
      <c r="AA27" s="161" t="n"/>
      <c r="AB27" s="161" t="n"/>
      <c r="AC27" s="161" t="n"/>
      <c r="AD27" s="161" t="n"/>
      <c r="AE27" s="161" t="n"/>
      <c r="AF27" s="161" t="n"/>
      <c r="AG27" s="161" t="n"/>
      <c r="AH27" s="161" t="n"/>
      <c r="AI27" s="161" t="n"/>
      <c r="AJ27" s="161" t="n"/>
      <c r="AK27" s="161" t="n"/>
      <c r="AL27" s="161" t="n"/>
      <c r="AM27" s="161" t="n"/>
      <c r="AN27" s="161" t="n"/>
      <c r="AO27" s="161" t="n"/>
      <c r="AP27" s="161" t="n"/>
      <c r="AQ27" s="161" t="n"/>
      <c r="AR27" s="161" t="n"/>
      <c r="AS27" s="161" t="n"/>
      <c r="AT27" s="161" t="n"/>
      <c r="AU27" s="161" t="n"/>
      <c r="AV27" s="161" t="n"/>
      <c r="AW27" s="161" t="n"/>
      <c r="AX27" s="161" t="n"/>
      <c r="AY27" s="161" t="n"/>
      <c r="AZ27" s="161" t="n"/>
      <c r="BA27" s="161" t="n"/>
      <c r="BB27" s="161" t="n"/>
      <c r="BC27" s="161" t="n"/>
      <c r="BD27" s="161" t="n"/>
      <c r="BE27" s="161" t="n"/>
      <c r="BF27" s="161" t="n"/>
      <c r="BG27" s="161" t="n"/>
      <c r="BH27" s="161" t="n"/>
      <c r="BI27" s="162" t="n"/>
      <c r="BJ27" s="2" t="n"/>
      <c r="BK27" s="2" t="n"/>
      <c r="BL27" s="2" t="n"/>
      <c r="BM27" s="2" t="n"/>
      <c r="BN27" s="2" t="n"/>
      <c r="BO27" s="2" t="n"/>
      <c r="BP27" s="141" t="n"/>
      <c r="BV27" s="142" t="n"/>
      <c r="BW27" s="141" t="n"/>
      <c r="CG27" s="142" t="n"/>
      <c r="DU27" s="142" t="n"/>
      <c r="DV27" s="2" t="n"/>
      <c r="DW27" s="2" t="n"/>
      <c r="DX27" s="2" t="n"/>
      <c r="DY27" s="2" t="n"/>
      <c r="DZ27" s="2" t="n"/>
      <c r="EA27" s="2" t="n"/>
      <c r="EB27" s="2" t="n"/>
      <c r="EC27" s="2" t="n"/>
    </row>
    <row r="28" ht="6.75" customHeight="1" s="118">
      <c r="A28" s="2" t="n"/>
      <c r="B28" s="2" t="n"/>
      <c r="C28" s="2" t="n"/>
      <c r="D28" s="2" t="n"/>
      <c r="E28" s="163" t="inlineStr">
        <is>
          <t>現住所</t>
        </is>
      </c>
      <c r="F28" s="164" t="n"/>
      <c r="G28" s="164" t="n"/>
      <c r="H28" s="164" t="n"/>
      <c r="I28" s="164" t="n"/>
      <c r="J28" s="164" t="n"/>
      <c r="K28" s="165" t="n"/>
      <c r="L28" s="107" t="inlineStr">
        <is>
          <t>〒</t>
        </is>
      </c>
      <c r="M28" s="164" t="n"/>
      <c r="N28" s="164" t="n"/>
      <c r="O28" s="164" t="n"/>
      <c r="P28" s="166">
        <f>計算!$H$19</f>
        <v/>
      </c>
      <c r="Q28" s="164" t="n"/>
      <c r="R28" s="164" t="n"/>
      <c r="S28" s="164" t="n"/>
      <c r="T28" s="164" t="n"/>
      <c r="U28" s="164" t="n"/>
      <c r="V28" s="164" t="n"/>
      <c r="W28" s="164" t="n"/>
      <c r="X28" s="164" t="n"/>
      <c r="Y28" s="164" t="n"/>
      <c r="Z28" s="164" t="n"/>
      <c r="AA28" s="164" t="n"/>
      <c r="AB28" s="164" t="n"/>
      <c r="AC28" s="164" t="n"/>
      <c r="AD28" s="164" t="n"/>
      <c r="AE28" s="164" t="n"/>
      <c r="AF28" s="164" t="n"/>
      <c r="AG28" s="164" t="n"/>
      <c r="AH28" s="164" t="n"/>
      <c r="AI28" s="164" t="n"/>
      <c r="AJ28" s="164"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41" t="n"/>
      <c r="BV28" s="142" t="n"/>
      <c r="BW28" s="141" t="n"/>
      <c r="CG28" s="142" t="n"/>
      <c r="DU28" s="142" t="n"/>
      <c r="DV28" s="2" t="n"/>
      <c r="DW28" s="2" t="n"/>
      <c r="DX28" s="2" t="n"/>
      <c r="DY28" s="2" t="n"/>
      <c r="DZ28" s="2" t="n"/>
      <c r="EA28" s="2" t="n"/>
      <c r="EB28" s="2" t="n"/>
      <c r="EC28" s="2" t="n"/>
    </row>
    <row r="29" ht="4.5" customHeight="1" s="118">
      <c r="A29" s="2" t="n"/>
      <c r="B29" s="2" t="n"/>
      <c r="C29" s="2" t="n"/>
      <c r="D29" s="2" t="n"/>
      <c r="E29" s="141" t="n"/>
      <c r="K29" s="142" t="n"/>
      <c r="L29" s="141"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4" t="n"/>
      <c r="BQ29" s="145" t="n"/>
      <c r="BR29" s="145" t="n"/>
      <c r="BS29" s="145" t="n"/>
      <c r="BT29" s="145" t="n"/>
      <c r="BU29" s="145" t="n"/>
      <c r="BV29" s="146" t="n"/>
      <c r="BW29" s="144" t="n"/>
      <c r="BX29" s="145" t="n"/>
      <c r="BY29" s="145" t="n"/>
      <c r="BZ29" s="145" t="n"/>
      <c r="CA29" s="145" t="n"/>
      <c r="CB29" s="145" t="n"/>
      <c r="CC29" s="145" t="n"/>
      <c r="CD29" s="145" t="n"/>
      <c r="CE29" s="145" t="n"/>
      <c r="CF29" s="145" t="n"/>
      <c r="CG29" s="146" t="n"/>
      <c r="DU29" s="142" t="n"/>
      <c r="DV29" s="2" t="n"/>
      <c r="DW29" s="2" t="n"/>
      <c r="DX29" s="2" t="n"/>
      <c r="DY29" s="2" t="n"/>
      <c r="DZ29" s="2" t="n"/>
      <c r="EA29" s="2" t="n"/>
      <c r="EB29" s="2" t="n"/>
      <c r="EC29" s="2" t="n"/>
    </row>
    <row r="30" ht="6.75" customHeight="1" s="118">
      <c r="A30" s="2" t="n"/>
      <c r="B30" s="2" t="n"/>
      <c r="C30" s="2" t="n"/>
      <c r="D30" s="2" t="n"/>
      <c r="E30" s="141" t="n"/>
      <c r="K30" s="142" t="n"/>
      <c r="L30" s="141"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7" t="inlineStr">
        <is>
          <t>校内外の諸活動</t>
        </is>
      </c>
      <c r="BQ30" s="138" t="n"/>
      <c r="BR30" s="138" t="n"/>
      <c r="BS30" s="138" t="n"/>
      <c r="BT30" s="138" t="n"/>
      <c r="BU30" s="138" t="n"/>
      <c r="BV30" s="139" t="n"/>
      <c r="BW30" s="168">
        <f>計算!$Y$19</f>
        <v/>
      </c>
      <c r="BX30" s="138" t="n"/>
      <c r="BY30" s="138" t="n"/>
      <c r="BZ30" s="138" t="n"/>
      <c r="CA30" s="138" t="n"/>
      <c r="CB30" s="138" t="n"/>
      <c r="CC30" s="138" t="n"/>
      <c r="CD30" s="138" t="n"/>
      <c r="CE30" s="138" t="n"/>
      <c r="CF30" s="138" t="n"/>
      <c r="CG30" s="138" t="n"/>
      <c r="CH30" s="138" t="n"/>
      <c r="CI30" s="138" t="n"/>
      <c r="CJ30" s="138" t="n"/>
      <c r="CK30" s="138" t="n"/>
      <c r="CL30" s="138" t="n"/>
      <c r="CM30" s="138" t="n"/>
      <c r="CN30" s="138" t="n"/>
      <c r="CO30" s="138" t="n"/>
      <c r="CP30" s="138" t="n"/>
      <c r="CQ30" s="138" t="n"/>
      <c r="CR30" s="138" t="n"/>
      <c r="CS30" s="138" t="n"/>
      <c r="CT30" s="138" t="n"/>
      <c r="CU30" s="138" t="n"/>
      <c r="CV30" s="138" t="n"/>
      <c r="CW30" s="138" t="n"/>
      <c r="CX30" s="138" t="n"/>
      <c r="CY30" s="138" t="n"/>
      <c r="CZ30" s="138" t="n"/>
      <c r="DA30" s="138" t="n"/>
      <c r="DB30" s="138" t="n"/>
      <c r="DC30" s="138" t="n"/>
      <c r="DD30" s="138" t="n"/>
      <c r="DE30" s="138" t="n"/>
      <c r="DF30" s="138" t="n"/>
      <c r="DG30" s="138" t="n"/>
      <c r="DH30" s="138" t="n"/>
      <c r="DI30" s="138" t="n"/>
      <c r="DJ30" s="138" t="n"/>
      <c r="DK30" s="138" t="n"/>
      <c r="DL30" s="138" t="n"/>
      <c r="DM30" s="138" t="n"/>
      <c r="DN30" s="138" t="n"/>
      <c r="DO30" s="138" t="n"/>
      <c r="DP30" s="138" t="n"/>
      <c r="DQ30" s="138" t="n"/>
      <c r="DR30" s="138" t="n"/>
      <c r="DS30" s="138" t="n"/>
      <c r="DT30" s="138" t="n"/>
      <c r="DU30" s="139" t="n"/>
      <c r="DV30" s="7" t="n"/>
      <c r="DW30" s="2" t="n"/>
      <c r="DX30" s="2" t="n"/>
      <c r="DY30" s="2" t="n"/>
      <c r="DZ30" s="2" t="n"/>
      <c r="EA30" s="2" t="n"/>
      <c r="EB30" s="2" t="n"/>
      <c r="EC30" s="2" t="n"/>
    </row>
    <row r="31" ht="6.75" customHeight="1" s="118">
      <c r="A31" s="2" t="n"/>
      <c r="B31" s="2" t="n"/>
      <c r="C31" s="2" t="n"/>
      <c r="D31" s="2" t="n"/>
      <c r="E31" s="141" t="n"/>
      <c r="K31" s="142" t="n"/>
      <c r="L31" s="169">
        <f>計算!$I$19</f>
        <v/>
      </c>
      <c r="BI31" s="142" t="n"/>
      <c r="BJ31" s="2" t="n"/>
      <c r="BK31" s="2" t="n"/>
      <c r="BL31" s="2" t="n"/>
      <c r="BM31" s="2" t="n"/>
      <c r="BN31" s="2" t="n"/>
      <c r="BO31" s="2" t="n"/>
      <c r="BP31" s="141" t="n"/>
      <c r="BV31" s="142" t="n"/>
      <c r="DU31" s="142" t="n"/>
      <c r="DV31" s="7" t="n"/>
      <c r="DW31" s="2" t="n"/>
      <c r="DX31" s="2" t="n"/>
      <c r="DY31" s="2" t="n"/>
      <c r="DZ31" s="2" t="n"/>
      <c r="EA31" s="2" t="n"/>
      <c r="EB31" s="2" t="n"/>
      <c r="EC31" s="2" t="n"/>
    </row>
    <row r="32" ht="6.75" customHeight="1" s="118">
      <c r="A32" s="2" t="n"/>
      <c r="B32" s="2" t="n"/>
      <c r="C32" s="2" t="n"/>
      <c r="D32" s="2" t="n"/>
      <c r="E32" s="141" t="n"/>
      <c r="K32" s="142" t="n"/>
      <c r="L32" s="141" t="n"/>
      <c r="BI32" s="142" t="n"/>
      <c r="BJ32" s="2" t="n"/>
      <c r="BK32" s="2" t="n"/>
      <c r="BL32" s="2" t="n"/>
      <c r="BM32" s="2" t="n"/>
      <c r="BN32" s="2" t="n"/>
      <c r="BO32" s="2" t="n"/>
      <c r="BP32" s="141" t="n"/>
      <c r="BV32" s="142" t="n"/>
      <c r="DU32" s="142" t="n"/>
      <c r="DV32" s="7" t="n"/>
      <c r="DW32" s="2" t="n"/>
      <c r="DX32" s="2" t="n"/>
      <c r="DY32" s="2" t="n"/>
      <c r="DZ32" s="2" t="n"/>
      <c r="EA32" s="2" t="n"/>
      <c r="EB32" s="2" t="n"/>
      <c r="EC32" s="2" t="n"/>
    </row>
    <row r="33" ht="6.75" customHeight="1" s="118">
      <c r="A33" s="2" t="n"/>
      <c r="B33" s="2" t="n"/>
      <c r="C33" s="2" t="n"/>
      <c r="D33" s="2" t="n"/>
      <c r="E33" s="144" t="n"/>
      <c r="F33" s="145" t="n"/>
      <c r="G33" s="145" t="n"/>
      <c r="H33" s="145" t="n"/>
      <c r="I33" s="145" t="n"/>
      <c r="J33" s="145" t="n"/>
      <c r="K33" s="146" t="n"/>
      <c r="L33" s="144" t="n"/>
      <c r="M33" s="145" t="n"/>
      <c r="N33" s="145" t="n"/>
      <c r="O33" s="145" t="n"/>
      <c r="P33" s="145" t="n"/>
      <c r="Q33" s="145" t="n"/>
      <c r="R33" s="145" t="n"/>
      <c r="S33" s="145" t="n"/>
      <c r="T33" s="145" t="n"/>
      <c r="U33" s="145" t="n"/>
      <c r="V33" s="145" t="n"/>
      <c r="W33" s="145" t="n"/>
      <c r="X33" s="145" t="n"/>
      <c r="Y33" s="145" t="n"/>
      <c r="Z33" s="145" t="n"/>
      <c r="AA33" s="145" t="n"/>
      <c r="AB33" s="145" t="n"/>
      <c r="AC33" s="145" t="n"/>
      <c r="AD33" s="145" t="n"/>
      <c r="AE33" s="145" t="n"/>
      <c r="AF33" s="145" t="n"/>
      <c r="AG33" s="145" t="n"/>
      <c r="AH33" s="145" t="n"/>
      <c r="AI33" s="145" t="n"/>
      <c r="AJ33" s="145" t="n"/>
      <c r="AK33" s="145" t="n"/>
      <c r="AL33" s="145" t="n"/>
      <c r="AM33" s="145" t="n"/>
      <c r="AN33" s="145" t="n"/>
      <c r="AO33" s="145" t="n"/>
      <c r="AP33" s="145" t="n"/>
      <c r="AQ33" s="145" t="n"/>
      <c r="AR33" s="145" t="n"/>
      <c r="AS33" s="145" t="n"/>
      <c r="AT33" s="145" t="n"/>
      <c r="AU33" s="145" t="n"/>
      <c r="AV33" s="145" t="n"/>
      <c r="AW33" s="145" t="n"/>
      <c r="AX33" s="145" t="n"/>
      <c r="AY33" s="145" t="n"/>
      <c r="AZ33" s="145" t="n"/>
      <c r="BA33" s="145" t="n"/>
      <c r="BB33" s="145" t="n"/>
      <c r="BC33" s="145" t="n"/>
      <c r="BD33" s="145" t="n"/>
      <c r="BE33" s="145" t="n"/>
      <c r="BF33" s="145" t="n"/>
      <c r="BG33" s="145" t="n"/>
      <c r="BH33" s="145" t="n"/>
      <c r="BI33" s="146" t="n"/>
      <c r="BJ33" s="2" t="n"/>
      <c r="BK33" s="2" t="n"/>
      <c r="BL33" s="2" t="n"/>
      <c r="BM33" s="2" t="n"/>
      <c r="BN33" s="2" t="n"/>
      <c r="BO33" s="2" t="n"/>
      <c r="BP33" s="141" t="n"/>
      <c r="BV33" s="142" t="n"/>
      <c r="DU33" s="142" t="n"/>
      <c r="DV33" s="7" t="n"/>
      <c r="DW33" s="2" t="n"/>
      <c r="DX33" s="2" t="n"/>
      <c r="DY33" s="2" t="n"/>
      <c r="DZ33" s="2" t="n"/>
      <c r="EA33" s="2" t="n"/>
      <c r="EB33" s="2" t="n"/>
      <c r="EC33" s="2" t="n"/>
    </row>
    <row r="34" ht="6.75" customHeight="1" s="118">
      <c r="A34" s="2" t="n"/>
      <c r="B34" s="2" t="n"/>
      <c r="C34" s="2" t="n"/>
      <c r="D34" s="2" t="n"/>
      <c r="E34" s="157" t="inlineStr">
        <is>
          <t>ふ り が な</t>
        </is>
      </c>
      <c r="F34" s="138" t="n"/>
      <c r="G34" s="138" t="n"/>
      <c r="H34" s="138" t="n"/>
      <c r="I34" s="138" t="n"/>
      <c r="J34" s="138" t="n"/>
      <c r="K34" s="139" t="n"/>
      <c r="L34" s="158">
        <f>計算!$M$19</f>
        <v/>
      </c>
      <c r="M34" s="138" t="n"/>
      <c r="N34" s="138" t="n"/>
      <c r="O34" s="138" t="n"/>
      <c r="P34" s="138" t="n"/>
      <c r="Q34" s="138" t="n"/>
      <c r="R34" s="138" t="n"/>
      <c r="S34" s="138" t="n"/>
      <c r="T34" s="138" t="n"/>
      <c r="U34" s="138" t="n"/>
      <c r="V34" s="138" t="n"/>
      <c r="W34" s="138" t="n"/>
      <c r="X34" s="138" t="n"/>
      <c r="Y34" s="138" t="n"/>
      <c r="Z34" s="138" t="n"/>
      <c r="AA34" s="138" t="n"/>
      <c r="AB34" s="138" t="n"/>
      <c r="AC34" s="138" t="n"/>
      <c r="AD34" s="138" t="n"/>
      <c r="AE34" s="138" t="n"/>
      <c r="AF34" s="138" t="n"/>
      <c r="AG34" s="138" t="n"/>
      <c r="AH34" s="138" t="n"/>
      <c r="AI34" s="138" t="n"/>
      <c r="AJ34" s="138" t="n"/>
      <c r="AK34" s="138" t="n"/>
      <c r="AL34" s="138" t="n"/>
      <c r="AM34" s="138" t="n"/>
      <c r="AN34" s="138" t="n"/>
      <c r="AO34" s="138" t="n"/>
      <c r="AP34" s="138" t="n"/>
      <c r="AQ34" s="138" t="n"/>
      <c r="AR34" s="138" t="n"/>
      <c r="AS34" s="138" t="n"/>
      <c r="AT34" s="138" t="n"/>
      <c r="AU34" s="138" t="n"/>
      <c r="AV34" s="138" t="n"/>
      <c r="AW34" s="138" t="n"/>
      <c r="AX34" s="138" t="n"/>
      <c r="AY34" s="138" t="n"/>
      <c r="AZ34" s="138" t="n"/>
      <c r="BA34" s="138" t="n"/>
      <c r="BB34" s="138" t="n"/>
      <c r="BC34" s="138" t="n"/>
      <c r="BD34" s="138" t="n"/>
      <c r="BE34" s="138" t="n"/>
      <c r="BF34" s="138" t="n"/>
      <c r="BG34" s="138" t="n"/>
      <c r="BH34" s="138" t="n"/>
      <c r="BI34" s="139" t="n"/>
      <c r="BJ34" s="2" t="n"/>
      <c r="BK34" s="2" t="n"/>
      <c r="BL34" s="2" t="n"/>
      <c r="BM34" s="2" t="n"/>
      <c r="BN34" s="2" t="n"/>
      <c r="BO34" s="2" t="n"/>
      <c r="BP34" s="141" t="n"/>
      <c r="BV34" s="142" t="n"/>
      <c r="DU34" s="142" t="n"/>
      <c r="DV34" s="7" t="n"/>
      <c r="DW34" s="2" t="n"/>
      <c r="DX34" s="2" t="n"/>
      <c r="DY34" s="2" t="n"/>
      <c r="DZ34" s="2" t="n"/>
      <c r="EA34" s="2" t="n"/>
      <c r="EB34" s="2" t="n"/>
      <c r="EC34" s="2" t="n"/>
    </row>
    <row r="35" ht="6.75" customHeight="1" s="118">
      <c r="A35" s="2" t="n"/>
      <c r="B35" s="2" t="n"/>
      <c r="C35" s="2" t="n"/>
      <c r="D35" s="2" t="n"/>
      <c r="E35" s="141" t="n"/>
      <c r="K35" s="142" t="n"/>
      <c r="BI35" s="142" t="n"/>
      <c r="BJ35" s="2" t="n"/>
      <c r="BK35" s="2" t="n"/>
      <c r="BL35" s="2" t="n"/>
      <c r="BM35" s="2" t="n"/>
      <c r="BN35" s="2" t="n"/>
      <c r="BO35" s="2" t="n"/>
      <c r="BP35" s="141" t="n"/>
      <c r="BV35" s="142" t="n"/>
      <c r="DU35" s="142" t="n"/>
      <c r="DV35" s="7" t="n"/>
      <c r="DW35" s="2" t="n"/>
      <c r="DX35" s="2" t="n"/>
      <c r="DY35" s="2" t="n"/>
      <c r="DZ35" s="2" t="n"/>
      <c r="EA35" s="2" t="n"/>
      <c r="EB35" s="2" t="n"/>
      <c r="EC35" s="2" t="n"/>
    </row>
    <row r="36" ht="6.75" customHeight="1" s="118">
      <c r="A36" s="2" t="n"/>
      <c r="B36" s="2" t="n"/>
      <c r="C36" s="2" t="n"/>
      <c r="D36" s="2" t="n"/>
      <c r="E36" s="160" t="n"/>
      <c r="F36" s="161" t="n"/>
      <c r="G36" s="161" t="n"/>
      <c r="H36" s="161" t="n"/>
      <c r="I36" s="161" t="n"/>
      <c r="J36" s="161" t="n"/>
      <c r="K36" s="162" t="n"/>
      <c r="L36" s="161" t="n"/>
      <c r="M36" s="161" t="n"/>
      <c r="N36" s="161" t="n"/>
      <c r="O36" s="161" t="n"/>
      <c r="P36" s="161" t="n"/>
      <c r="Q36" s="161" t="n"/>
      <c r="R36" s="161" t="n"/>
      <c r="S36" s="161" t="n"/>
      <c r="T36" s="161" t="n"/>
      <c r="U36" s="161" t="n"/>
      <c r="V36" s="161" t="n"/>
      <c r="W36" s="161" t="n"/>
      <c r="X36" s="161" t="n"/>
      <c r="Y36" s="161" t="n"/>
      <c r="Z36" s="161" t="n"/>
      <c r="AA36" s="161" t="n"/>
      <c r="AB36" s="161" t="n"/>
      <c r="AC36" s="161" t="n"/>
      <c r="AD36" s="161" t="n"/>
      <c r="AE36" s="161" t="n"/>
      <c r="AF36" s="161" t="n"/>
      <c r="AG36" s="161" t="n"/>
      <c r="AH36" s="161" t="n"/>
      <c r="AI36" s="161" t="n"/>
      <c r="AJ36" s="161" t="n"/>
      <c r="AK36" s="161" t="n"/>
      <c r="AL36" s="161" t="n"/>
      <c r="AM36" s="161" t="n"/>
      <c r="AN36" s="161" t="n"/>
      <c r="AO36" s="161" t="n"/>
      <c r="AP36" s="161" t="n"/>
      <c r="AQ36" s="161" t="n"/>
      <c r="AR36" s="161" t="n"/>
      <c r="AS36" s="161" t="n"/>
      <c r="AT36" s="161" t="n"/>
      <c r="AU36" s="161" t="n"/>
      <c r="AV36" s="161" t="n"/>
      <c r="AW36" s="161" t="n"/>
      <c r="AX36" s="161" t="n"/>
      <c r="AY36" s="161" t="n"/>
      <c r="AZ36" s="161" t="n"/>
      <c r="BA36" s="161" t="n"/>
      <c r="BB36" s="161" t="n"/>
      <c r="BC36" s="161" t="n"/>
      <c r="BD36" s="161" t="n"/>
      <c r="BE36" s="161" t="n"/>
      <c r="BF36" s="161" t="n"/>
      <c r="BG36" s="161" t="n"/>
      <c r="BH36" s="161" t="n"/>
      <c r="BI36" s="162" t="n"/>
      <c r="BJ36" s="2" t="n"/>
      <c r="BK36" s="2" t="n"/>
      <c r="BL36" s="2" t="n"/>
      <c r="BM36" s="2" t="n"/>
      <c r="BN36" s="2" t="n"/>
      <c r="BO36" s="2" t="n"/>
      <c r="BP36" s="141" t="n"/>
      <c r="BV36" s="142" t="n"/>
      <c r="DU36" s="142" t="n"/>
      <c r="DV36" s="7" t="n"/>
      <c r="DW36" s="2" t="n"/>
      <c r="DX36" s="2" t="n"/>
      <c r="DY36" s="2" t="n"/>
      <c r="DZ36" s="2" t="n"/>
      <c r="EA36" s="2" t="n"/>
      <c r="EB36" s="2" t="n"/>
      <c r="EC36" s="2" t="n"/>
    </row>
    <row r="37" ht="6.75" customHeight="1" s="118">
      <c r="A37" s="2" t="n"/>
      <c r="B37" s="2" t="n"/>
      <c r="C37" s="2" t="n"/>
      <c r="D37" s="2" t="n"/>
      <c r="E37" s="163" t="inlineStr">
        <is>
          <t>連絡先</t>
        </is>
      </c>
      <c r="F37" s="164" t="n"/>
      <c r="G37" s="164" t="n"/>
      <c r="H37" s="164" t="n"/>
      <c r="I37" s="164" t="n"/>
      <c r="J37" s="164" t="n"/>
      <c r="K37" s="165" t="n"/>
      <c r="L37" s="107" t="inlineStr">
        <is>
          <t>〒</t>
        </is>
      </c>
      <c r="M37" s="164" t="n"/>
      <c r="N37" s="164" t="n"/>
      <c r="O37" s="164" t="n"/>
      <c r="P37" s="170">
        <f>計算!$K$19</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41" t="n"/>
      <c r="BV37" s="142" t="n"/>
      <c r="DU37" s="142" t="n"/>
      <c r="DV37" s="7" t="n"/>
      <c r="DW37" s="2" t="n"/>
      <c r="DX37" s="2" t="n"/>
      <c r="DY37" s="2" t="n"/>
      <c r="DZ37" s="2" t="n"/>
      <c r="EA37" s="2" t="n"/>
      <c r="EB37" s="2" t="n"/>
      <c r="EC37" s="2" t="n"/>
    </row>
    <row r="38" ht="6.75" customHeight="1" s="118">
      <c r="A38" s="2" t="n"/>
      <c r="B38" s="2" t="n"/>
      <c r="C38" s="2" t="n"/>
      <c r="D38" s="2" t="n"/>
      <c r="E38" s="141" t="n"/>
      <c r="K38" s="142" t="n"/>
      <c r="L38" s="141"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41" t="n"/>
      <c r="BV38" s="142" t="n"/>
      <c r="DU38" s="142" t="n"/>
      <c r="DV38" s="7" t="n"/>
      <c r="DW38" s="2" t="n"/>
      <c r="DX38" s="2" t="n"/>
      <c r="DY38" s="2" t="n"/>
      <c r="DZ38" s="2" t="n"/>
      <c r="EA38" s="2" t="n"/>
      <c r="EB38" s="2" t="n"/>
      <c r="EC38" s="2" t="n"/>
    </row>
    <row r="39" ht="6.75" customHeight="1" s="118">
      <c r="A39" s="2" t="n"/>
      <c r="B39" s="2" t="n"/>
      <c r="C39" s="2" t="n"/>
      <c r="D39" s="2" t="n"/>
      <c r="E39" s="141" t="n"/>
      <c r="K39" s="142" t="n"/>
      <c r="L39" s="141"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41" t="n"/>
      <c r="BV39" s="142" t="n"/>
      <c r="DU39" s="142" t="n"/>
      <c r="DV39" s="7" t="n"/>
      <c r="DW39" s="2" t="n"/>
      <c r="DX39" s="2" t="n"/>
      <c r="DY39" s="2" t="n"/>
      <c r="DZ39" s="2" t="n"/>
      <c r="EA39" s="2" t="n"/>
      <c r="EB39" s="2" t="n"/>
      <c r="EC39" s="2" t="n"/>
    </row>
    <row r="40" ht="6.75" customHeight="1" s="118">
      <c r="A40" s="2" t="n"/>
      <c r="B40" s="2" t="n"/>
      <c r="C40" s="2" t="n"/>
      <c r="D40" s="2" t="n"/>
      <c r="E40" s="141" t="n"/>
      <c r="K40" s="142" t="n"/>
      <c r="L40" s="171">
        <f>計算!$L$19</f>
        <v/>
      </c>
      <c r="BI40" s="142" t="n"/>
      <c r="BJ40" s="2" t="n"/>
      <c r="BK40" s="2" t="n"/>
      <c r="BL40" s="2" t="n"/>
      <c r="BM40" s="2" t="n"/>
      <c r="BN40" s="2" t="n"/>
      <c r="BO40" s="2" t="n"/>
      <c r="BP40" s="141" t="n"/>
      <c r="BV40" s="142" t="n"/>
      <c r="DU40" s="142" t="n"/>
      <c r="DV40" s="7" t="n"/>
      <c r="DW40" s="2" t="n"/>
      <c r="DX40" s="2" t="n"/>
      <c r="DY40" s="2" t="n"/>
      <c r="DZ40" s="2" t="n"/>
      <c r="EA40" s="2" t="n"/>
      <c r="EB40" s="2" t="n"/>
      <c r="EC40" s="2" t="n"/>
    </row>
    <row r="41" ht="6.75" customHeight="1" s="118">
      <c r="A41" s="2" t="n"/>
      <c r="B41" s="2" t="n"/>
      <c r="C41" s="2" t="n"/>
      <c r="D41" s="2" t="n"/>
      <c r="E41" s="144" t="n"/>
      <c r="F41" s="145" t="n"/>
      <c r="G41" s="145" t="n"/>
      <c r="H41" s="145" t="n"/>
      <c r="I41" s="145" t="n"/>
      <c r="J41" s="145" t="n"/>
      <c r="K41" s="146" t="n"/>
      <c r="L41" s="145" t="n"/>
      <c r="M41" s="145" t="n"/>
      <c r="N41" s="145" t="n"/>
      <c r="O41" s="145" t="n"/>
      <c r="P41" s="145" t="n"/>
      <c r="Q41" s="145" t="n"/>
      <c r="R41" s="145" t="n"/>
      <c r="S41" s="145" t="n"/>
      <c r="T41" s="145" t="n"/>
      <c r="U41" s="145" t="n"/>
      <c r="V41" s="145" t="n"/>
      <c r="W41" s="145" t="n"/>
      <c r="X41" s="145" t="n"/>
      <c r="Y41" s="145" t="n"/>
      <c r="Z41" s="145" t="n"/>
      <c r="AA41" s="145" t="n"/>
      <c r="AB41" s="145" t="n"/>
      <c r="AC41" s="145" t="n"/>
      <c r="AD41" s="145" t="n"/>
      <c r="AE41" s="145" t="n"/>
      <c r="AF41" s="145" t="n"/>
      <c r="AG41" s="145" t="n"/>
      <c r="AH41" s="145" t="n"/>
      <c r="AI41" s="145" t="n"/>
      <c r="AJ41" s="145" t="n"/>
      <c r="AK41" s="145" t="n"/>
      <c r="AL41" s="145" t="n"/>
      <c r="AM41" s="145" t="n"/>
      <c r="AN41" s="145" t="n"/>
      <c r="AO41" s="145" t="n"/>
      <c r="AP41" s="145" t="n"/>
      <c r="AQ41" s="145" t="n"/>
      <c r="AR41" s="145" t="n"/>
      <c r="AS41" s="145" t="n"/>
      <c r="AT41" s="145" t="n"/>
      <c r="AU41" s="145" t="n"/>
      <c r="AV41" s="145" t="n"/>
      <c r="AW41" s="145" t="n"/>
      <c r="AX41" s="145" t="n"/>
      <c r="AY41" s="145" t="n"/>
      <c r="AZ41" s="145" t="n"/>
      <c r="BA41" s="145" t="n"/>
      <c r="BB41" s="145" t="n"/>
      <c r="BC41" s="145" t="n"/>
      <c r="BD41" s="145" t="n"/>
      <c r="BE41" s="145" t="n"/>
      <c r="BF41" s="145" t="n"/>
      <c r="BG41" s="145" t="n"/>
      <c r="BH41" s="145" t="n"/>
      <c r="BI41" s="146" t="n"/>
      <c r="BJ41" s="2" t="n"/>
      <c r="BK41" s="2" t="n"/>
      <c r="BL41" s="2" t="n"/>
      <c r="BM41" s="2" t="n"/>
      <c r="BN41" s="2" t="n"/>
      <c r="BO41" s="2" t="n"/>
      <c r="BP41" s="141" t="n"/>
      <c r="BV41" s="142" t="n"/>
      <c r="DU41" s="142"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41" t="n"/>
      <c r="BV42" s="142" t="n"/>
      <c r="DU42" s="142"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41" t="n"/>
      <c r="BV43" s="142" t="n"/>
      <c r="DU43" s="142"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41" t="n"/>
      <c r="BV44" s="142" t="n"/>
      <c r="DU44" s="142"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41" t="n"/>
      <c r="BV45" s="142" t="n"/>
      <c r="DU45" s="142"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41" t="n"/>
      <c r="BV46" s="142" t="n"/>
      <c r="DU46" s="142"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2" t="n"/>
      <c r="BQ47" s="138" t="n"/>
      <c r="BR47" s="173" t="n"/>
      <c r="BS47" s="138" t="n"/>
      <c r="BT47" s="138" t="n"/>
      <c r="BU47" s="28" t="n"/>
      <c r="BV47" s="29" t="n"/>
      <c r="BW47" s="174">
        <f>計算!$Z$19</f>
        <v/>
      </c>
      <c r="BX47" s="138" t="n"/>
      <c r="BY47" s="138" t="n"/>
      <c r="BZ47" s="138" t="n"/>
      <c r="CA47" s="138" t="n"/>
      <c r="CB47" s="138" t="n"/>
      <c r="CC47" s="138" t="n"/>
      <c r="CD47" s="138" t="n"/>
      <c r="CE47" s="138" t="n"/>
      <c r="CF47" s="138" t="n"/>
      <c r="CG47" s="138" t="n"/>
      <c r="CH47" s="138" t="n"/>
      <c r="CI47" s="138" t="n"/>
      <c r="CJ47" s="138" t="n"/>
      <c r="CK47" s="138" t="n"/>
      <c r="CL47" s="138" t="n"/>
      <c r="CM47" s="138" t="n"/>
      <c r="CN47" s="138" t="n"/>
      <c r="CO47" s="138" t="n"/>
      <c r="CP47" s="138" t="n"/>
      <c r="CQ47" s="138" t="n"/>
      <c r="CR47" s="138" t="n"/>
      <c r="CS47" s="138" t="n"/>
      <c r="CT47" s="138" t="n"/>
      <c r="CU47" s="138" t="n"/>
      <c r="CV47" s="138" t="n"/>
      <c r="CW47" s="138" t="n"/>
      <c r="CX47" s="138" t="n"/>
      <c r="CY47" s="138" t="n"/>
      <c r="CZ47" s="138" t="n"/>
      <c r="DA47" s="138" t="n"/>
      <c r="DB47" s="138" t="n"/>
      <c r="DC47" s="138" t="n"/>
      <c r="DD47" s="138" t="n"/>
      <c r="DE47" s="138" t="n"/>
      <c r="DF47" s="138" t="n"/>
      <c r="DG47" s="138" t="n"/>
      <c r="DH47" s="138" t="n"/>
      <c r="DI47" s="138" t="n"/>
      <c r="DJ47" s="138" t="n"/>
      <c r="DK47" s="138" t="n"/>
      <c r="DL47" s="138" t="n"/>
      <c r="DM47" s="138" t="n"/>
      <c r="DN47" s="138" t="n"/>
      <c r="DO47" s="138" t="n"/>
      <c r="DP47" s="138" t="n"/>
      <c r="DQ47" s="138" t="n"/>
      <c r="DR47" s="138" t="n"/>
      <c r="DS47" s="138" t="n"/>
      <c r="DT47" s="138" t="n"/>
      <c r="DU47" s="139"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41" t="n"/>
      <c r="BU48" s="31" t="n"/>
      <c r="BV48" s="32" t="n"/>
      <c r="DU48" s="142"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41" t="n"/>
      <c r="BU49" s="72" t="n"/>
      <c r="BV49" s="142" t="n"/>
      <c r="DU49" s="142"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41" t="n"/>
      <c r="BV50" s="142" t="n"/>
      <c r="DU50" s="142"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41" t="n"/>
      <c r="BV51" s="142" t="n"/>
      <c r="DU51" s="142"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41" t="n"/>
      <c r="BV52" s="142" t="n"/>
      <c r="DU52" s="142" t="n"/>
      <c r="DV52" s="7" t="n"/>
      <c r="DW52" s="2" t="n"/>
      <c r="DX52" s="2" t="n"/>
      <c r="DY52" s="2" t="n"/>
      <c r="DZ52" s="2" t="n"/>
      <c r="EA52" s="2" t="n"/>
      <c r="EB52" s="2" t="n"/>
      <c r="EC52" s="2" t="n"/>
    </row>
    <row r="53" ht="6.75" customHeight="1" s="118">
      <c r="A53" s="2" t="n"/>
      <c r="B53" s="2" t="n"/>
      <c r="C53" s="2" t="n"/>
      <c r="D53" s="2" t="n"/>
      <c r="E53" s="175" t="inlineStr">
        <is>
          <t>在籍校</t>
        </is>
      </c>
      <c r="F53" s="138" t="n"/>
      <c r="G53" s="138" t="n"/>
      <c r="H53" s="138" t="n"/>
      <c r="I53" s="138" t="n"/>
      <c r="J53" s="138" t="n"/>
      <c r="K53" s="139"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8" t="n"/>
      <c r="AY53" s="138" t="n"/>
      <c r="AZ53" s="138" t="n"/>
      <c r="BA53" s="138" t="n"/>
      <c r="BB53" s="138" t="n"/>
      <c r="BC53" s="138" t="n"/>
      <c r="BD53" s="138" t="n"/>
      <c r="BE53" s="138" t="n"/>
      <c r="BF53" s="138" t="n"/>
      <c r="BG53" s="138" t="n"/>
      <c r="BH53" s="138" t="n"/>
      <c r="BI53" s="139" t="n"/>
      <c r="BJ53" s="2" t="n"/>
      <c r="BK53" s="2" t="n"/>
      <c r="BL53" s="2" t="n"/>
      <c r="BM53" s="2" t="n"/>
      <c r="BN53" s="2" t="n"/>
      <c r="BO53" s="2" t="n"/>
      <c r="BP53" s="141" t="n"/>
      <c r="BV53" s="142" t="n"/>
      <c r="DU53" s="142" t="n"/>
      <c r="DV53" s="2" t="n"/>
      <c r="DW53" s="2" t="n"/>
      <c r="DX53" s="2" t="n"/>
      <c r="DY53" s="2" t="n"/>
      <c r="DZ53" s="2" t="n"/>
      <c r="EA53" s="2" t="n"/>
      <c r="EB53" s="2" t="n"/>
      <c r="EC53" s="2" t="n"/>
    </row>
    <row r="54" ht="6.75" customHeight="1" s="118">
      <c r="A54" s="2" t="n"/>
      <c r="B54" s="2" t="n"/>
      <c r="C54" s="2" t="n"/>
      <c r="D54" s="2" t="n"/>
      <c r="E54" s="141" t="n"/>
      <c r="K54" s="142" t="n"/>
      <c r="L54" s="36" t="n"/>
      <c r="M54" s="19" t="n"/>
      <c r="N54" s="19" t="n"/>
      <c r="O54" s="19" t="n"/>
      <c r="P54" s="19" t="n"/>
      <c r="Q54" s="19" t="n"/>
      <c r="R54" s="19" t="n"/>
      <c r="S54" s="19" t="n"/>
      <c r="T54" s="19" t="n"/>
      <c r="U54" s="19" t="n"/>
      <c r="V54" s="19" t="n"/>
      <c r="W54" s="19" t="n"/>
      <c r="X54" s="37" t="n"/>
      <c r="Y54" s="176">
        <f>計算!$N$19</f>
        <v/>
      </c>
      <c r="BI54" s="142" t="n"/>
      <c r="BJ54" s="2" t="n"/>
      <c r="BK54" s="2" t="n"/>
      <c r="BL54" s="2" t="n"/>
      <c r="BM54" s="2" t="n"/>
      <c r="BN54" s="2" t="n"/>
      <c r="BO54" s="2" t="n"/>
      <c r="BP54" s="141" t="n"/>
      <c r="BV54" s="142" t="n"/>
      <c r="DU54" s="142" t="n"/>
      <c r="DV54" s="2" t="n"/>
      <c r="DW54" s="2" t="n"/>
      <c r="DX54" s="2" t="n"/>
      <c r="DY54" s="2" t="n"/>
      <c r="DZ54" s="2" t="n"/>
      <c r="EA54" s="2" t="n"/>
      <c r="EB54" s="2" t="n"/>
      <c r="EC54" s="2" t="n"/>
    </row>
    <row r="55" ht="6.75" customHeight="1" s="118">
      <c r="A55" s="2" t="n"/>
      <c r="B55" s="2" t="n"/>
      <c r="C55" s="2" t="n"/>
      <c r="D55" s="2" t="n"/>
      <c r="E55" s="141" t="n"/>
      <c r="K55" s="142" t="n"/>
      <c r="L55" s="36" t="n"/>
      <c r="M55" s="19" t="n"/>
      <c r="N55" s="19" t="n"/>
      <c r="O55" s="19" t="n"/>
      <c r="P55" s="177">
        <f>設定!$B$6</f>
        <v/>
      </c>
      <c r="S55" s="11" t="n"/>
      <c r="T55" s="11" t="n"/>
      <c r="U55" s="177">
        <f>設定!$B$7</f>
        <v/>
      </c>
      <c r="W55" s="11" t="n"/>
      <c r="X55" s="12" t="n"/>
      <c r="Y55" s="141" t="n"/>
      <c r="BI55" s="142" t="n"/>
      <c r="BJ55" s="2" t="n"/>
      <c r="BK55" s="2" t="n"/>
      <c r="BL55" s="2" t="n"/>
      <c r="BM55" s="2" t="n"/>
      <c r="BN55" s="2" t="n"/>
      <c r="BO55" s="2" t="n"/>
      <c r="BP55" s="141" t="n"/>
      <c r="BV55" s="142" t="n"/>
      <c r="DU55" s="142" t="n"/>
      <c r="DV55" s="2" t="n"/>
      <c r="DW55" s="2" t="n"/>
      <c r="DX55" s="2" t="n"/>
      <c r="DY55" s="2" t="n"/>
      <c r="DZ55" s="2" t="n"/>
      <c r="EA55" s="2" t="n"/>
      <c r="EB55" s="2" t="n"/>
      <c r="EC55" s="2" t="n"/>
    </row>
    <row r="56" ht="6.75" customHeight="1" s="118">
      <c r="A56" s="2" t="n"/>
      <c r="B56" s="2" t="n"/>
      <c r="C56" s="2" t="n"/>
      <c r="D56" s="2" t="n"/>
      <c r="E56" s="141" t="n"/>
      <c r="K56" s="142" t="n"/>
      <c r="L56" s="92" t="inlineStr">
        <is>
          <t>令和</t>
        </is>
      </c>
      <c r="S56" s="52" t="inlineStr">
        <is>
          <t>年</t>
        </is>
      </c>
      <c r="W56" s="53" t="inlineStr">
        <is>
          <t>月</t>
        </is>
      </c>
      <c r="X56" s="142" t="n"/>
      <c r="Y56" s="141" t="n"/>
      <c r="BI56" s="142" t="n"/>
      <c r="BJ56" s="2" t="n"/>
      <c r="BK56" s="2" t="n"/>
      <c r="BL56" s="2" t="n"/>
      <c r="BM56" s="2" t="n"/>
      <c r="BN56" s="2" t="n"/>
      <c r="BO56" s="2" t="n"/>
      <c r="BP56" s="141" t="n"/>
      <c r="BV56" s="142" t="n"/>
      <c r="DU56" s="142" t="n"/>
      <c r="DV56" s="2" t="n"/>
      <c r="DW56" s="2" t="n"/>
      <c r="DX56" s="2" t="n"/>
      <c r="DY56" s="2" t="n"/>
      <c r="DZ56" s="2" t="n"/>
      <c r="EA56" s="2" t="n"/>
      <c r="EB56" s="2" t="n"/>
      <c r="EC56" s="2" t="n"/>
    </row>
    <row r="57" ht="6.75" customHeight="1" s="118">
      <c r="A57" s="2" t="n"/>
      <c r="B57" s="2" t="n"/>
      <c r="C57" s="2" t="n"/>
      <c r="D57" s="2" t="n"/>
      <c r="E57" s="141" t="n"/>
      <c r="K57" s="142" t="n"/>
      <c r="L57" s="141" t="n"/>
      <c r="X57" s="142" t="n"/>
      <c r="Y57" s="141" t="n"/>
      <c r="AW57" s="75" t="inlineStr">
        <is>
          <t>卒業</t>
        </is>
      </c>
      <c r="BI57" s="142" t="n"/>
      <c r="BJ57" s="2" t="n"/>
      <c r="BK57" s="2" t="n"/>
      <c r="BL57" s="2" t="n"/>
      <c r="BM57" s="2" t="n"/>
      <c r="BN57" s="2" t="n"/>
      <c r="BO57" s="2" t="n"/>
      <c r="BP57" s="141" t="n"/>
      <c r="BV57" s="142" t="n"/>
      <c r="DU57" s="142" t="n"/>
      <c r="DV57" s="2" t="n"/>
      <c r="DW57" s="2" t="n"/>
      <c r="DX57" s="2" t="n"/>
      <c r="DY57" s="2" t="n"/>
      <c r="DZ57" s="2" t="n"/>
      <c r="EA57" s="2" t="n"/>
      <c r="EB57" s="2" t="n"/>
      <c r="EC57" s="2" t="n"/>
    </row>
    <row r="58" ht="6.75" customHeight="1" s="118">
      <c r="A58" s="2" t="n"/>
      <c r="B58" s="2" t="n"/>
      <c r="C58" s="2" t="n"/>
      <c r="D58" s="2" t="n"/>
      <c r="E58" s="141" t="n"/>
      <c r="K58" s="142" t="n"/>
      <c r="L58" s="36" t="n"/>
      <c r="M58" s="19" t="n"/>
      <c r="N58" s="19" t="n"/>
      <c r="O58" s="19" t="n"/>
      <c r="P58" s="19" t="n"/>
      <c r="Q58" s="19" t="n"/>
      <c r="R58" s="19" t="n"/>
      <c r="S58" s="19" t="n"/>
      <c r="T58" s="19" t="n"/>
      <c r="U58" s="19" t="n"/>
      <c r="V58" s="19" t="n"/>
      <c r="W58" s="19" t="n"/>
      <c r="X58" s="37" t="n"/>
      <c r="Y58" s="141" t="n"/>
      <c r="BI58" s="142" t="n"/>
      <c r="BJ58" s="2" t="n"/>
      <c r="BK58" s="2" t="n"/>
      <c r="BL58" s="2" t="n"/>
      <c r="BM58" s="2" t="n"/>
      <c r="BN58" s="2" t="n"/>
      <c r="BO58" s="2" t="n"/>
      <c r="BP58" s="141" t="n"/>
      <c r="BV58" s="142" t="n"/>
      <c r="DU58" s="142" t="n"/>
      <c r="DV58" s="2" t="n"/>
      <c r="DW58" s="2" t="n"/>
      <c r="DX58" s="2" t="n"/>
      <c r="DY58" s="2" t="n"/>
      <c r="DZ58" s="2" t="n"/>
      <c r="EA58" s="2" t="n"/>
      <c r="EB58" s="2" t="n"/>
      <c r="EC58" s="2" t="n"/>
    </row>
    <row r="59" ht="6.75" customHeight="1" s="118">
      <c r="A59" s="2" t="n"/>
      <c r="B59" s="2" t="n"/>
      <c r="C59" s="2" t="n"/>
      <c r="D59" s="2" t="n"/>
      <c r="E59" s="141" t="n"/>
      <c r="K59" s="142" t="n"/>
      <c r="L59" s="36" t="n"/>
      <c r="M59" s="19" t="n"/>
      <c r="N59" s="19" t="n"/>
      <c r="O59" s="19" t="n"/>
      <c r="P59" s="19" t="n"/>
      <c r="Q59" s="19" t="n"/>
      <c r="R59" s="19" t="n"/>
      <c r="S59" s="19" t="n"/>
      <c r="T59" s="19" t="n"/>
      <c r="U59" s="19" t="n"/>
      <c r="V59" s="19" t="n"/>
      <c r="W59" s="19" t="n"/>
      <c r="X59" s="37" t="n"/>
      <c r="Y59" s="141" t="n"/>
      <c r="BI59" s="142" t="n"/>
      <c r="BJ59" s="2" t="n"/>
      <c r="BK59" s="2" t="n"/>
      <c r="BL59" s="2" t="n"/>
      <c r="BM59" s="2" t="n"/>
      <c r="BN59" s="2" t="n"/>
      <c r="BO59" s="2" t="n"/>
      <c r="BP59" s="141" t="n"/>
      <c r="BV59" s="142" t="n"/>
      <c r="DU59" s="142" t="n"/>
      <c r="DV59" s="2" t="n"/>
      <c r="DW59" s="2" t="n"/>
      <c r="DX59" s="2" t="n"/>
      <c r="DY59" s="2" t="n"/>
      <c r="DZ59" s="2" t="n"/>
      <c r="EA59" s="2" t="n"/>
      <c r="EB59" s="2" t="n"/>
      <c r="EC59" s="2" t="n"/>
    </row>
    <row r="60" ht="6.75" customHeight="1" s="118">
      <c r="A60" s="2" t="n"/>
      <c r="B60" s="2" t="n"/>
      <c r="C60" s="2" t="n"/>
      <c r="D60" s="2" t="n"/>
      <c r="E60" s="144" t="n"/>
      <c r="F60" s="145" t="n"/>
      <c r="G60" s="145" t="n"/>
      <c r="H60" s="145" t="n"/>
      <c r="I60" s="145" t="n"/>
      <c r="J60" s="145" t="n"/>
      <c r="K60" s="146"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5" t="n"/>
      <c r="AX60" s="145" t="n"/>
      <c r="AY60" s="145" t="n"/>
      <c r="AZ60" s="145" t="n"/>
      <c r="BA60" s="145" t="n"/>
      <c r="BB60" s="145" t="n"/>
      <c r="BC60" s="145" t="n"/>
      <c r="BD60" s="145" t="n"/>
      <c r="BE60" s="145" t="n"/>
      <c r="BF60" s="145" t="n"/>
      <c r="BG60" s="145" t="n"/>
      <c r="BH60" s="145" t="n"/>
      <c r="BI60" s="146" t="n"/>
      <c r="BJ60" s="2" t="n"/>
      <c r="BK60" s="2" t="n"/>
      <c r="BL60" s="2" t="n"/>
      <c r="BM60" s="2" t="n"/>
      <c r="BN60" s="2" t="n"/>
      <c r="BO60" s="2" t="n"/>
      <c r="BP60" s="141" t="n"/>
      <c r="BV60" s="142" t="n"/>
      <c r="DU60" s="142"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8" t="n"/>
      <c r="U61" s="17" t="n"/>
      <c r="V61" s="17" t="n"/>
      <c r="W61" s="76" t="n"/>
      <c r="X61" s="138"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41" t="n"/>
      <c r="BV61" s="142" t="n"/>
      <c r="DU61" s="142"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41" t="n"/>
      <c r="BV62" s="142" t="n"/>
      <c r="DU62" s="142"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41" t="n"/>
      <c r="BV63" s="142" t="n"/>
      <c r="DU63" s="142" t="n"/>
      <c r="DV63" s="2" t="n"/>
      <c r="DW63" s="2" t="n"/>
      <c r="DX63" s="2" t="n"/>
      <c r="DY63" s="2" t="n"/>
      <c r="DZ63" s="2" t="n"/>
      <c r="EA63" s="2" t="n"/>
      <c r="EB63" s="2" t="n"/>
      <c r="EC63" s="2" t="n"/>
    </row>
    <row r="64" ht="6.75" customHeight="1" s="118">
      <c r="A64" s="2" t="n"/>
      <c r="B64" s="2" t="n"/>
      <c r="C64" s="2" t="n"/>
      <c r="D64" s="2" t="n"/>
      <c r="E64" s="178" t="inlineStr">
        <is>
          <t>職　歴</t>
        </is>
      </c>
      <c r="K64" s="142" t="n"/>
      <c r="L64" s="54" t="inlineStr">
        <is>
          <t>平成</t>
        </is>
      </c>
      <c r="M64" s="138" t="n"/>
      <c r="N64" s="138" t="n"/>
      <c r="O64" s="138" t="n"/>
      <c r="P64" s="19" t="n"/>
      <c r="Q64" s="19" t="n"/>
      <c r="R64" s="19" t="n"/>
      <c r="S64" s="19" t="n"/>
      <c r="T64" s="19" t="n"/>
      <c r="U64" s="19" t="n"/>
      <c r="V64" s="19" t="n"/>
      <c r="W64" s="19" t="n"/>
      <c r="X64" s="37" t="n"/>
      <c r="Y64" s="169">
        <f>計算!$AD$19</f>
        <v/>
      </c>
      <c r="BI64" s="142" t="n"/>
      <c r="BJ64" s="2" t="n"/>
      <c r="BK64" s="2" t="n"/>
      <c r="BL64" s="2" t="n"/>
      <c r="BM64" s="2" t="n"/>
      <c r="BN64" s="2" t="n"/>
      <c r="BO64" s="2" t="n"/>
      <c r="BP64" s="141" t="n"/>
      <c r="BV64" s="142" t="n"/>
      <c r="DU64" s="142" t="n"/>
      <c r="DV64" s="2" t="n"/>
      <c r="DW64" s="2" t="n"/>
      <c r="DX64" s="2" t="n"/>
      <c r="DY64" s="2" t="n"/>
      <c r="DZ64" s="2" t="n"/>
      <c r="EA64" s="2" t="n"/>
      <c r="EB64" s="2" t="n"/>
      <c r="EC64" s="2" t="n"/>
    </row>
    <row r="65" ht="6.75" customHeight="1" s="118">
      <c r="A65" s="2" t="n"/>
      <c r="B65" s="2" t="n"/>
      <c r="C65" s="2" t="n"/>
      <c r="D65" s="2" t="n"/>
      <c r="E65" s="141" t="n"/>
      <c r="K65" s="142" t="n"/>
      <c r="L65" s="141" t="n"/>
      <c r="P65" s="19" t="n"/>
      <c r="Q65" s="19" t="n"/>
      <c r="R65" s="19" t="n"/>
      <c r="S65" s="19" t="n"/>
      <c r="T65" s="19" t="n"/>
      <c r="U65" s="19" t="n"/>
      <c r="V65" s="19" t="n"/>
      <c r="W65" s="19" t="n"/>
      <c r="X65" s="37" t="n"/>
      <c r="Y65" s="141" t="n"/>
      <c r="BI65" s="142" t="n"/>
      <c r="BJ65" s="2" t="n"/>
      <c r="BK65" s="2" t="n"/>
      <c r="BL65" s="2" t="n"/>
      <c r="BM65" s="2" t="n"/>
      <c r="BN65" s="2" t="n"/>
      <c r="BO65" s="2" t="n"/>
      <c r="BP65" s="141" t="n"/>
      <c r="BV65" s="142" t="n"/>
      <c r="DU65" s="142" t="n"/>
      <c r="DV65" s="2" t="n"/>
      <c r="DW65" s="2" t="n"/>
      <c r="DX65" s="2" t="n"/>
      <c r="DY65" s="2" t="n"/>
      <c r="DZ65" s="2" t="n"/>
      <c r="EA65" s="2" t="n"/>
      <c r="EB65" s="2" t="n"/>
      <c r="EC65" s="2" t="n"/>
    </row>
    <row r="66" ht="6.75" customHeight="1" s="118">
      <c r="A66" s="2" t="n"/>
      <c r="B66" s="2" t="n"/>
      <c r="C66" s="2" t="n"/>
      <c r="D66" s="2" t="n"/>
      <c r="E66" s="141" t="n"/>
      <c r="K66" s="142" t="n"/>
      <c r="L66" s="141" t="n"/>
      <c r="P66" s="177">
        <f>計算!$AB$19</f>
        <v/>
      </c>
      <c r="S66" s="52" t="inlineStr">
        <is>
          <t>年</t>
        </is>
      </c>
      <c r="U66" s="177">
        <f>計算!$AC$19</f>
        <v/>
      </c>
      <c r="W66" s="53" t="inlineStr">
        <is>
          <t>月</t>
        </is>
      </c>
      <c r="X66" s="142" t="n"/>
      <c r="Y66" s="141" t="n"/>
      <c r="BI66" s="142" t="n"/>
      <c r="BJ66" s="2" t="n"/>
      <c r="BK66" s="2" t="n"/>
      <c r="BL66" s="2" t="n"/>
      <c r="BM66" s="2" t="n"/>
      <c r="BN66" s="2" t="n"/>
      <c r="BO66" s="2" t="n"/>
      <c r="BP66" s="141" t="n"/>
      <c r="BV66" s="142" t="n"/>
      <c r="DU66" s="142" t="n"/>
      <c r="DV66" s="2" t="n"/>
      <c r="DW66" s="2" t="n"/>
      <c r="DX66" s="2" t="n"/>
      <c r="DY66" s="2" t="n"/>
      <c r="DZ66" s="2" t="n"/>
      <c r="EA66" s="2" t="n"/>
      <c r="EB66" s="2" t="n"/>
      <c r="EC66" s="2" t="n"/>
    </row>
    <row r="67" ht="6.75" customHeight="1" s="118">
      <c r="A67" s="2" t="n"/>
      <c r="B67" s="2" t="n"/>
      <c r="C67" s="2" t="n"/>
      <c r="D67" s="2" t="n"/>
      <c r="E67" s="141" t="n"/>
      <c r="K67" s="142" t="n"/>
      <c r="L67" s="49" t="inlineStr">
        <is>
          <t>令和</t>
        </is>
      </c>
      <c r="X67" s="142" t="n"/>
      <c r="Y67" s="141" t="n"/>
      <c r="BI67" s="142" t="n"/>
      <c r="BJ67" s="2" t="n"/>
      <c r="BK67" s="2" t="n"/>
      <c r="BL67" s="2" t="n"/>
      <c r="BM67" s="2" t="n"/>
      <c r="BN67" s="2" t="n"/>
      <c r="BO67" s="2" t="n"/>
      <c r="BP67" s="141" t="n"/>
      <c r="BV67" s="142" t="n"/>
      <c r="DU67" s="142" t="n"/>
      <c r="DV67" s="2" t="n"/>
      <c r="DW67" s="2" t="n"/>
      <c r="DX67" s="2" t="n"/>
      <c r="DY67" s="2" t="n"/>
      <c r="DZ67" s="2" t="n"/>
      <c r="EA67" s="2" t="n"/>
      <c r="EB67" s="2" t="n"/>
      <c r="EC67" s="2" t="n"/>
    </row>
    <row r="68" ht="6.75" customHeight="1" s="118">
      <c r="A68" s="2" t="n"/>
      <c r="B68" s="2" t="n"/>
      <c r="C68" s="2" t="n"/>
      <c r="D68" s="2" t="n"/>
      <c r="E68" s="141" t="n"/>
      <c r="K68" s="142" t="n"/>
      <c r="L68" s="141" t="n"/>
      <c r="P68" s="19" t="n"/>
      <c r="Q68" s="19" t="n"/>
      <c r="R68" s="19" t="n"/>
      <c r="S68" s="19" t="n"/>
      <c r="T68" s="19" t="n"/>
      <c r="U68" s="19" t="n"/>
      <c r="V68" s="19" t="n"/>
      <c r="W68" s="19" t="n"/>
      <c r="X68" s="37" t="n"/>
      <c r="Y68" s="141" t="n"/>
      <c r="BI68" s="142" t="n"/>
      <c r="BJ68" s="2" t="n"/>
      <c r="BK68" s="2" t="n"/>
      <c r="BL68" s="2" t="n"/>
      <c r="BM68" s="2" t="n"/>
      <c r="BN68" s="2" t="n"/>
      <c r="BO68" s="2" t="n"/>
      <c r="BP68" s="141" t="n"/>
      <c r="BV68" s="142" t="n"/>
      <c r="DU68" s="142" t="n"/>
      <c r="DV68" s="2" t="n"/>
      <c r="DW68" s="2" t="n"/>
      <c r="DX68" s="2" t="n"/>
      <c r="DY68" s="2" t="n"/>
      <c r="DZ68" s="2" t="n"/>
      <c r="EA68" s="2" t="n"/>
      <c r="EB68" s="2" t="n"/>
      <c r="EC68" s="2" t="n"/>
    </row>
    <row r="69" ht="5.25" customHeight="1" s="118">
      <c r="A69" s="2" t="n"/>
      <c r="B69" s="2" t="n"/>
      <c r="C69" s="2" t="n"/>
      <c r="D69" s="2" t="n"/>
      <c r="E69" s="141" t="n"/>
      <c r="K69" s="142" t="n"/>
      <c r="L69" s="144" t="n"/>
      <c r="M69" s="145" t="n"/>
      <c r="N69" s="145" t="n"/>
      <c r="O69" s="145" t="n"/>
      <c r="P69" s="20" t="n"/>
      <c r="Q69" s="20" t="n"/>
      <c r="R69" s="20" t="n"/>
      <c r="S69" s="20" t="n"/>
      <c r="T69" s="20" t="n"/>
      <c r="U69" s="20" t="n"/>
      <c r="V69" s="20" t="n"/>
      <c r="W69" s="20" t="n"/>
      <c r="X69" s="39" t="n"/>
      <c r="Y69" s="144" t="n"/>
      <c r="Z69" s="145" t="n"/>
      <c r="AA69" s="145" t="n"/>
      <c r="AB69" s="145" t="n"/>
      <c r="AC69" s="145" t="n"/>
      <c r="AD69" s="145" t="n"/>
      <c r="AE69" s="145" t="n"/>
      <c r="AF69" s="145" t="n"/>
      <c r="AG69" s="145" t="n"/>
      <c r="AH69" s="145" t="n"/>
      <c r="AI69" s="145" t="n"/>
      <c r="AJ69" s="145" t="n"/>
      <c r="AK69" s="145" t="n"/>
      <c r="AL69" s="145" t="n"/>
      <c r="AM69" s="145" t="n"/>
      <c r="AN69" s="145" t="n"/>
      <c r="AO69" s="145" t="n"/>
      <c r="AP69" s="145" t="n"/>
      <c r="AQ69" s="145" t="n"/>
      <c r="AR69" s="145" t="n"/>
      <c r="AS69" s="145" t="n"/>
      <c r="AT69" s="145" t="n"/>
      <c r="AU69" s="145" t="n"/>
      <c r="AV69" s="145" t="n"/>
      <c r="AW69" s="145" t="n"/>
      <c r="AX69" s="145" t="n"/>
      <c r="AY69" s="145" t="n"/>
      <c r="AZ69" s="145" t="n"/>
      <c r="BA69" s="145" t="n"/>
      <c r="BB69" s="145" t="n"/>
      <c r="BC69" s="145" t="n"/>
      <c r="BD69" s="145" t="n"/>
      <c r="BE69" s="145" t="n"/>
      <c r="BF69" s="145" t="n"/>
      <c r="BG69" s="145" t="n"/>
      <c r="BH69" s="145" t="n"/>
      <c r="BI69" s="146" t="n"/>
      <c r="BJ69" s="2" t="n"/>
      <c r="BK69" s="2" t="n"/>
      <c r="BL69" s="2" t="n"/>
      <c r="BM69" s="2" t="n"/>
      <c r="BN69" s="2" t="n"/>
      <c r="BO69" s="2" t="n"/>
      <c r="BP69" s="141" t="n"/>
      <c r="BV69" s="142" t="n"/>
      <c r="DU69" s="142" t="n"/>
      <c r="DV69" s="2" t="n"/>
      <c r="DW69" s="2" t="n"/>
      <c r="DX69" s="2" t="n"/>
      <c r="DY69" s="2" t="n"/>
      <c r="DZ69" s="2" t="n"/>
      <c r="EA69" s="2" t="n"/>
      <c r="EB69" s="2" t="n"/>
      <c r="EC69" s="2" t="n"/>
    </row>
    <row r="70" ht="6.75" customHeight="1" s="118">
      <c r="A70" s="2" t="n"/>
      <c r="B70" s="2" t="n"/>
      <c r="C70" s="2" t="n"/>
      <c r="D70" s="2" t="n"/>
      <c r="E70" s="141" t="n"/>
      <c r="K70" s="142" t="n"/>
      <c r="L70" s="54" t="inlineStr">
        <is>
          <t>平成</t>
        </is>
      </c>
      <c r="M70" s="138" t="n"/>
      <c r="N70" s="138" t="n"/>
      <c r="O70" s="138" t="n"/>
      <c r="P70" s="18" t="n"/>
      <c r="Q70" s="18" t="n"/>
      <c r="R70" s="18" t="n"/>
      <c r="S70" s="18" t="n"/>
      <c r="T70" s="18" t="n"/>
      <c r="U70" s="18" t="n"/>
      <c r="V70" s="18" t="n"/>
      <c r="W70" s="18" t="n"/>
      <c r="X70" s="35" t="n"/>
      <c r="Y70" s="169">
        <f>計算!$AG$19</f>
        <v/>
      </c>
      <c r="BI70" s="142" t="n"/>
      <c r="BJ70" s="2" t="n"/>
      <c r="BK70" s="2" t="n"/>
      <c r="BL70" s="2" t="n"/>
      <c r="BM70" s="2" t="n"/>
      <c r="BN70" s="2" t="n"/>
      <c r="BO70" s="2" t="n"/>
      <c r="BP70" s="141" t="n"/>
      <c r="BV70" s="142" t="n"/>
      <c r="DU70" s="142" t="n"/>
      <c r="DV70" s="2" t="n"/>
      <c r="DW70" s="2" t="n"/>
      <c r="DX70" s="2" t="n"/>
      <c r="DY70" s="2" t="n"/>
      <c r="DZ70" s="2" t="n"/>
      <c r="EA70" s="2" t="n"/>
      <c r="EB70" s="2" t="n"/>
      <c r="EC70" s="2" t="n"/>
    </row>
    <row r="71" ht="6.75" customHeight="1" s="118">
      <c r="A71" s="2" t="n"/>
      <c r="B71" s="2" t="n"/>
      <c r="C71" s="2" t="n"/>
      <c r="D71" s="2" t="n"/>
      <c r="E71" s="141" t="n"/>
      <c r="K71" s="142" t="n"/>
      <c r="L71" s="141" t="n"/>
      <c r="P71" s="19" t="n"/>
      <c r="Q71" s="19" t="n"/>
      <c r="R71" s="19" t="n"/>
      <c r="S71" s="19" t="n"/>
      <c r="T71" s="19" t="n"/>
      <c r="U71" s="19" t="n"/>
      <c r="V71" s="19" t="n"/>
      <c r="W71" s="19" t="n"/>
      <c r="X71" s="37" t="n"/>
      <c r="Y71" s="141" t="n"/>
      <c r="BI71" s="142" t="n"/>
      <c r="BJ71" s="2" t="n"/>
      <c r="BK71" s="2" t="n"/>
      <c r="BL71" s="2" t="n"/>
      <c r="BM71" s="2" t="n"/>
      <c r="BN71" s="2" t="n"/>
      <c r="BO71" s="2" t="n"/>
      <c r="BP71" s="141" t="n"/>
      <c r="BV71" s="142" t="n"/>
      <c r="DU71" s="142" t="n"/>
      <c r="DV71" s="2" t="n"/>
      <c r="DW71" s="2" t="n"/>
      <c r="DX71" s="2" t="n"/>
      <c r="DY71" s="2" t="n"/>
      <c r="DZ71" s="2" t="n"/>
      <c r="EA71" s="2" t="n"/>
      <c r="EB71" s="2" t="n"/>
      <c r="EC71" s="2" t="n"/>
    </row>
    <row r="72" ht="6.75" customHeight="1" s="118">
      <c r="A72" s="2" t="n"/>
      <c r="B72" s="2" t="n"/>
      <c r="C72" s="2" t="n"/>
      <c r="D72" s="2" t="n"/>
      <c r="E72" s="141" t="n"/>
      <c r="K72" s="142" t="n"/>
      <c r="L72" s="141" t="n"/>
      <c r="P72" s="177">
        <f>計算!$AE$19</f>
        <v/>
      </c>
      <c r="S72" s="52" t="inlineStr">
        <is>
          <t>年</t>
        </is>
      </c>
      <c r="U72" s="177">
        <f>計算!$AF$19</f>
        <v/>
      </c>
      <c r="W72" s="53" t="inlineStr">
        <is>
          <t>月</t>
        </is>
      </c>
      <c r="X72" s="142" t="n"/>
      <c r="Y72" s="141" t="n"/>
      <c r="BI72" s="142" t="n"/>
      <c r="BJ72" s="2" t="n"/>
      <c r="BK72" s="2" t="n"/>
      <c r="BL72" s="2" t="n"/>
      <c r="BM72" s="2" t="n"/>
      <c r="BN72" s="2" t="n"/>
      <c r="BO72" s="2" t="n"/>
      <c r="BP72" s="141" t="n"/>
      <c r="BV72" s="142" t="n"/>
      <c r="DU72" s="142" t="n"/>
      <c r="DV72" s="2" t="n"/>
      <c r="DW72" s="2" t="n"/>
      <c r="DX72" s="2" t="n"/>
      <c r="DY72" s="2" t="n"/>
      <c r="DZ72" s="2" t="n"/>
      <c r="EA72" s="2" t="n"/>
      <c r="EB72" s="2" t="n"/>
      <c r="EC72" s="2" t="n"/>
    </row>
    <row r="73" ht="6.75" customHeight="1" s="118">
      <c r="A73" s="2" t="n"/>
      <c r="B73" s="2" t="n"/>
      <c r="C73" s="2" t="n"/>
      <c r="D73" s="2" t="n"/>
      <c r="E73" s="141" t="n"/>
      <c r="K73" s="142" t="n"/>
      <c r="L73" s="49" t="inlineStr">
        <is>
          <t>令和</t>
        </is>
      </c>
      <c r="X73" s="142" t="n"/>
      <c r="Y73" s="141" t="n"/>
      <c r="BI73" s="142" t="n"/>
      <c r="BJ73" s="2" t="n"/>
      <c r="BK73" s="2" t="n"/>
      <c r="BL73" s="2" t="n"/>
      <c r="BM73" s="2" t="n"/>
      <c r="BN73" s="2" t="n"/>
      <c r="BO73" s="2" t="n"/>
      <c r="BP73" s="141" t="n"/>
      <c r="BV73" s="142" t="n"/>
      <c r="DU73" s="142" t="n"/>
      <c r="DV73" s="2" t="n"/>
      <c r="DW73" s="2" t="n"/>
      <c r="DX73" s="2" t="n"/>
      <c r="DY73" s="2" t="n"/>
      <c r="DZ73" s="2" t="n"/>
      <c r="EA73" s="2" t="n"/>
      <c r="EB73" s="2" t="n"/>
      <c r="EC73" s="2" t="n"/>
    </row>
    <row r="74" ht="6.75" customHeight="1" s="118">
      <c r="A74" s="2" t="n"/>
      <c r="B74" s="2" t="n"/>
      <c r="C74" s="2" t="n"/>
      <c r="D74" s="2" t="n"/>
      <c r="E74" s="141" t="n"/>
      <c r="K74" s="142" t="n"/>
      <c r="L74" s="141" t="n"/>
      <c r="P74" s="19" t="n"/>
      <c r="Q74" s="19" t="n"/>
      <c r="R74" s="19" t="n"/>
      <c r="S74" s="19" t="n"/>
      <c r="T74" s="19" t="n"/>
      <c r="U74" s="19" t="n"/>
      <c r="V74" s="19" t="n"/>
      <c r="W74" s="19" t="n"/>
      <c r="X74" s="37" t="n"/>
      <c r="Y74" s="141" t="n"/>
      <c r="BI74" s="142" t="n"/>
      <c r="BJ74" s="2" t="n"/>
      <c r="BK74" s="2" t="n"/>
      <c r="BL74" s="2" t="n"/>
      <c r="BM74" s="2" t="n"/>
      <c r="BN74" s="2" t="n"/>
      <c r="BO74" s="2" t="n"/>
      <c r="BP74" s="141" t="n"/>
      <c r="BU74" s="43" t="n"/>
      <c r="BV74" s="44" t="n"/>
      <c r="DU74" s="142" t="n"/>
      <c r="DV74" s="2" t="n"/>
      <c r="DW74" s="2" t="n"/>
      <c r="DX74" s="2" t="n"/>
      <c r="DY74" s="2" t="n"/>
      <c r="DZ74" s="2" t="n"/>
      <c r="EA74" s="2" t="n"/>
      <c r="EB74" s="2" t="n"/>
      <c r="EC74" s="2" t="n"/>
    </row>
    <row r="75" ht="4.5" customHeight="1" s="118">
      <c r="A75" s="2" t="n"/>
      <c r="B75" s="2" t="n"/>
      <c r="C75" s="2" t="n"/>
      <c r="D75" s="2" t="n"/>
      <c r="E75" s="141" t="n"/>
      <c r="K75" s="142" t="n"/>
      <c r="L75" s="144" t="n"/>
      <c r="M75" s="145" t="n"/>
      <c r="N75" s="145" t="n"/>
      <c r="O75" s="145" t="n"/>
      <c r="P75" s="20" t="n"/>
      <c r="Q75" s="20" t="n"/>
      <c r="R75" s="20" t="n"/>
      <c r="S75" s="20" t="n"/>
      <c r="T75" s="20" t="n"/>
      <c r="U75" s="20" t="n"/>
      <c r="V75" s="20" t="n"/>
      <c r="W75" s="20" t="n"/>
      <c r="X75" s="39" t="n"/>
      <c r="Y75" s="144" t="n"/>
      <c r="Z75" s="145" t="n"/>
      <c r="AA75" s="145" t="n"/>
      <c r="AB75" s="145" t="n"/>
      <c r="AC75" s="145" t="n"/>
      <c r="AD75" s="145" t="n"/>
      <c r="AE75" s="145" t="n"/>
      <c r="AF75" s="145" t="n"/>
      <c r="AG75" s="145" t="n"/>
      <c r="AH75" s="145" t="n"/>
      <c r="AI75" s="145" t="n"/>
      <c r="AJ75" s="145" t="n"/>
      <c r="AK75" s="145" t="n"/>
      <c r="AL75" s="145" t="n"/>
      <c r="AM75" s="145" t="n"/>
      <c r="AN75" s="145" t="n"/>
      <c r="AO75" s="145" t="n"/>
      <c r="AP75" s="145" t="n"/>
      <c r="AQ75" s="145" t="n"/>
      <c r="AR75" s="145" t="n"/>
      <c r="AS75" s="145" t="n"/>
      <c r="AT75" s="145" t="n"/>
      <c r="AU75" s="145" t="n"/>
      <c r="AV75" s="145" t="n"/>
      <c r="AW75" s="145" t="n"/>
      <c r="AX75" s="145" t="n"/>
      <c r="AY75" s="145" t="n"/>
      <c r="AZ75" s="145" t="n"/>
      <c r="BA75" s="145" t="n"/>
      <c r="BB75" s="145" t="n"/>
      <c r="BC75" s="145" t="n"/>
      <c r="BD75" s="145" t="n"/>
      <c r="BE75" s="145" t="n"/>
      <c r="BF75" s="145" t="n"/>
      <c r="BG75" s="145" t="n"/>
      <c r="BH75" s="145" t="n"/>
      <c r="BI75" s="146" t="n"/>
      <c r="BJ75" s="2" t="n"/>
      <c r="BK75" s="2" t="n"/>
      <c r="BL75" s="2" t="n"/>
      <c r="BM75" s="2" t="n"/>
      <c r="BN75" s="2" t="n"/>
      <c r="BO75" s="2" t="n"/>
      <c r="BP75" s="144" t="n"/>
      <c r="BQ75" s="145" t="n"/>
      <c r="BR75" s="145" t="n"/>
      <c r="BS75" s="145" t="n"/>
      <c r="BT75" s="145" t="n"/>
      <c r="BU75" s="42" t="n"/>
      <c r="BV75" s="45" t="n"/>
      <c r="BW75" s="145" t="n"/>
      <c r="BX75" s="145" t="n"/>
      <c r="BY75" s="145" t="n"/>
      <c r="BZ75" s="145" t="n"/>
      <c r="CA75" s="145" t="n"/>
      <c r="CB75" s="145" t="n"/>
      <c r="CC75" s="145" t="n"/>
      <c r="CD75" s="145" t="n"/>
      <c r="CE75" s="145" t="n"/>
      <c r="CF75" s="145" t="n"/>
      <c r="CG75" s="145" t="n"/>
      <c r="CH75" s="145" t="n"/>
      <c r="CI75" s="145" t="n"/>
      <c r="CJ75" s="145" t="n"/>
      <c r="CK75" s="145" t="n"/>
      <c r="CL75" s="145" t="n"/>
      <c r="CM75" s="145" t="n"/>
      <c r="CN75" s="145" t="n"/>
      <c r="CO75" s="145" t="n"/>
      <c r="CP75" s="145" t="n"/>
      <c r="CQ75" s="145" t="n"/>
      <c r="CR75" s="145" t="n"/>
      <c r="CS75" s="145" t="n"/>
      <c r="CT75" s="145" t="n"/>
      <c r="CU75" s="145" t="n"/>
      <c r="CV75" s="145" t="n"/>
      <c r="CW75" s="145" t="n"/>
      <c r="CX75" s="145" t="n"/>
      <c r="CY75" s="145" t="n"/>
      <c r="CZ75" s="145" t="n"/>
      <c r="DA75" s="145" t="n"/>
      <c r="DB75" s="145" t="n"/>
      <c r="DC75" s="145" t="n"/>
      <c r="DD75" s="145" t="n"/>
      <c r="DE75" s="145" t="n"/>
      <c r="DF75" s="145" t="n"/>
      <c r="DG75" s="145" t="n"/>
      <c r="DH75" s="145" t="n"/>
      <c r="DI75" s="145" t="n"/>
      <c r="DJ75" s="145" t="n"/>
      <c r="DK75" s="145" t="n"/>
      <c r="DL75" s="145" t="n"/>
      <c r="DM75" s="145" t="n"/>
      <c r="DN75" s="145" t="n"/>
      <c r="DO75" s="145" t="n"/>
      <c r="DP75" s="145" t="n"/>
      <c r="DQ75" s="145" t="n"/>
      <c r="DR75" s="145" t="n"/>
      <c r="DS75" s="145" t="n"/>
      <c r="DT75" s="145" t="n"/>
      <c r="DU75" s="146" t="n"/>
      <c r="DV75" s="2" t="n"/>
      <c r="DW75" s="2" t="n"/>
      <c r="DX75" s="2" t="n"/>
      <c r="DY75" s="2" t="n"/>
      <c r="DZ75" s="2" t="n"/>
      <c r="EA75" s="2" t="n"/>
      <c r="EB75" s="2" t="n"/>
      <c r="EC75" s="2" t="n"/>
    </row>
    <row r="76" ht="6.75" customHeight="1" s="118">
      <c r="A76" s="2" t="n"/>
      <c r="B76" s="2" t="n"/>
      <c r="C76" s="2" t="n"/>
      <c r="D76" s="2" t="n"/>
      <c r="E76" s="141" t="n"/>
      <c r="K76" s="142" t="n"/>
      <c r="L76" s="54" t="inlineStr">
        <is>
          <t>平成</t>
        </is>
      </c>
      <c r="M76" s="138" t="n"/>
      <c r="N76" s="138" t="n"/>
      <c r="O76" s="138"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7" t="inlineStr">
        <is>
          <t>備　考</t>
        </is>
      </c>
      <c r="BQ76" s="138" t="n"/>
      <c r="BR76" s="138" t="n"/>
      <c r="BS76" s="138" t="n"/>
      <c r="BT76" s="138" t="n"/>
      <c r="BU76" s="138" t="n"/>
      <c r="BV76" s="139" t="n"/>
      <c r="BW76" s="174">
        <f>計算!$AA$19</f>
        <v/>
      </c>
      <c r="BX76" s="138" t="n"/>
      <c r="BY76" s="138" t="n"/>
      <c r="BZ76" s="138" t="n"/>
      <c r="CA76" s="138" t="n"/>
      <c r="CB76" s="138" t="n"/>
      <c r="CC76" s="138" t="n"/>
      <c r="CD76" s="138" t="n"/>
      <c r="CE76" s="138" t="n"/>
      <c r="CF76" s="138" t="n"/>
      <c r="CG76" s="138" t="n"/>
      <c r="CH76" s="138" t="n"/>
      <c r="CI76" s="138" t="n"/>
      <c r="CJ76" s="138" t="n"/>
      <c r="CK76" s="138" t="n"/>
      <c r="CL76" s="138" t="n"/>
      <c r="CM76" s="138" t="n"/>
      <c r="CN76" s="138" t="n"/>
      <c r="CO76" s="138" t="n"/>
      <c r="CP76" s="138" t="n"/>
      <c r="CQ76" s="138" t="n"/>
      <c r="CR76" s="138" t="n"/>
      <c r="CS76" s="138" t="n"/>
      <c r="CT76" s="138" t="n"/>
      <c r="CU76" s="138" t="n"/>
      <c r="CV76" s="138" t="n"/>
      <c r="CW76" s="138" t="n"/>
      <c r="CX76" s="138" t="n"/>
      <c r="CY76" s="138" t="n"/>
      <c r="CZ76" s="138" t="n"/>
      <c r="DA76" s="138" t="n"/>
      <c r="DB76" s="138" t="n"/>
      <c r="DC76" s="138" t="n"/>
      <c r="DD76" s="138" t="n"/>
      <c r="DE76" s="138" t="n"/>
      <c r="DF76" s="138" t="n"/>
      <c r="DG76" s="138" t="n"/>
      <c r="DH76" s="138" t="n"/>
      <c r="DI76" s="138" t="n"/>
      <c r="DJ76" s="138" t="n"/>
      <c r="DK76" s="138" t="n"/>
      <c r="DL76" s="138" t="n"/>
      <c r="DM76" s="138" t="n"/>
      <c r="DN76" s="138" t="n"/>
      <c r="DO76" s="138" t="n"/>
      <c r="DP76" s="138" t="n"/>
      <c r="DQ76" s="138" t="n"/>
      <c r="DR76" s="138" t="n"/>
      <c r="DS76" s="138" t="n"/>
      <c r="DT76" s="138" t="n"/>
      <c r="DU76" s="139" t="n"/>
      <c r="DV76" s="2" t="n"/>
      <c r="DW76" s="2" t="n"/>
      <c r="DX76" s="2" t="n"/>
      <c r="DY76" s="2" t="n"/>
      <c r="DZ76" s="2" t="n"/>
      <c r="EA76" s="2" t="n"/>
      <c r="EB76" s="2" t="n"/>
      <c r="EC76" s="2" t="n"/>
    </row>
    <row r="77" ht="6.75" customHeight="1" s="118">
      <c r="A77" s="2" t="n"/>
      <c r="B77" s="2" t="n"/>
      <c r="C77" s="2" t="n"/>
      <c r="D77" s="2" t="n"/>
      <c r="E77" s="141" t="n"/>
      <c r="K77" s="142" t="n"/>
      <c r="L77" s="141"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41" t="n"/>
      <c r="BV77" s="142" t="n"/>
      <c r="DU77" s="142" t="n"/>
      <c r="DV77" s="2" t="n"/>
      <c r="DW77" s="2" t="n"/>
      <c r="DX77" s="2" t="n"/>
      <c r="DY77" s="2" t="n"/>
      <c r="DZ77" s="2" t="n"/>
      <c r="EA77" s="2" t="n"/>
      <c r="EB77" s="2" t="n"/>
      <c r="EC77" s="2" t="n"/>
    </row>
    <row r="78" ht="6.75" customHeight="1" s="118">
      <c r="A78" s="2" t="n"/>
      <c r="B78" s="2" t="n"/>
      <c r="C78" s="2" t="n"/>
      <c r="D78" s="2" t="n"/>
      <c r="E78" s="141" t="n"/>
      <c r="K78" s="142" t="n"/>
      <c r="L78" s="141" t="n"/>
      <c r="P78" s="19" t="n"/>
      <c r="Q78" s="19" t="n"/>
      <c r="R78" s="19" t="n"/>
      <c r="S78" s="52" t="inlineStr">
        <is>
          <t>年</t>
        </is>
      </c>
      <c r="U78" s="11" t="n"/>
      <c r="V78" s="11" t="n"/>
      <c r="W78" s="53" t="inlineStr">
        <is>
          <t>月</t>
        </is>
      </c>
      <c r="X78" s="142"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41" t="n"/>
      <c r="BV78" s="142" t="n"/>
      <c r="DU78" s="142" t="n"/>
      <c r="DV78" s="2" t="n"/>
      <c r="DW78" s="2" t="n"/>
      <c r="DX78" s="2" t="n"/>
      <c r="DY78" s="2" t="n"/>
      <c r="DZ78" s="2" t="n"/>
      <c r="EA78" s="2" t="n"/>
      <c r="EB78" s="2" t="n"/>
      <c r="EC78" s="2" t="n"/>
    </row>
    <row r="79" ht="6.75" customHeight="1" s="118">
      <c r="A79" s="2" t="n"/>
      <c r="B79" s="2" t="n"/>
      <c r="C79" s="2" t="n"/>
      <c r="D79" s="2" t="n"/>
      <c r="E79" s="141" t="n"/>
      <c r="K79" s="142" t="n"/>
      <c r="L79" s="49" t="inlineStr">
        <is>
          <t>令和</t>
        </is>
      </c>
      <c r="P79" s="19" t="n"/>
      <c r="Q79" s="19" t="n"/>
      <c r="R79" s="19" t="n"/>
      <c r="U79" s="11" t="n"/>
      <c r="V79" s="11" t="n"/>
      <c r="X79" s="142"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41" t="n"/>
      <c r="BV79" s="142" t="n"/>
      <c r="DU79" s="142" t="n"/>
      <c r="DV79" s="2" t="n"/>
      <c r="DW79" s="2" t="n"/>
      <c r="DX79" s="2" t="n"/>
      <c r="DY79" s="2" t="n"/>
      <c r="DZ79" s="2" t="n"/>
      <c r="EA79" s="2" t="n"/>
      <c r="EB79" s="2" t="n"/>
      <c r="EC79" s="2" t="n"/>
    </row>
    <row r="80" ht="6.75" customHeight="1" s="118">
      <c r="A80" s="2" t="n"/>
      <c r="B80" s="2" t="n"/>
      <c r="C80" s="2" t="n"/>
      <c r="D80" s="2" t="n"/>
      <c r="E80" s="141" t="n"/>
      <c r="K80" s="142" t="n"/>
      <c r="L80" s="141"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41" t="n"/>
      <c r="BV80" s="142" t="n"/>
      <c r="DU80" s="142" t="n"/>
      <c r="DV80" s="2" t="n"/>
      <c r="DW80" s="2" t="n"/>
      <c r="DX80" s="2" t="n"/>
      <c r="DY80" s="2" t="n"/>
      <c r="DZ80" s="2" t="n"/>
      <c r="EA80" s="2" t="n"/>
      <c r="EB80" s="2" t="n"/>
      <c r="EC80" s="2" t="n"/>
    </row>
    <row r="81" ht="3.75" customHeight="1" s="118">
      <c r="A81" s="2" t="n"/>
      <c r="B81" s="2" t="n"/>
      <c r="C81" s="2" t="n"/>
      <c r="D81" s="2" t="n"/>
      <c r="E81" s="141" t="n"/>
      <c r="K81" s="142" t="n"/>
      <c r="L81" s="144" t="n"/>
      <c r="M81" s="145" t="n"/>
      <c r="N81" s="145" t="n"/>
      <c r="O81" s="145"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41" t="n"/>
      <c r="BV81" s="142" t="n"/>
      <c r="DU81" s="142" t="n"/>
      <c r="DV81" s="2" t="n"/>
      <c r="DW81" s="2" t="n"/>
      <c r="DX81" s="2" t="n"/>
      <c r="DY81" s="2" t="n"/>
      <c r="DZ81" s="2" t="n"/>
      <c r="EA81" s="2" t="n"/>
      <c r="EB81" s="2" t="n"/>
      <c r="EC81" s="2" t="n"/>
    </row>
    <row r="82" ht="6.75" customHeight="1" s="118">
      <c r="A82" s="2" t="n"/>
      <c r="B82" s="2" t="n"/>
      <c r="C82" s="2" t="n"/>
      <c r="D82" s="2" t="n"/>
      <c r="E82" s="141" t="n"/>
      <c r="K82" s="142" t="n"/>
      <c r="L82" s="54" t="inlineStr">
        <is>
          <t>平成</t>
        </is>
      </c>
      <c r="M82" s="138" t="n"/>
      <c r="N82" s="138" t="n"/>
      <c r="O82" s="138"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41" t="n"/>
      <c r="BV82" s="142" t="n"/>
      <c r="DU82" s="142" t="n"/>
      <c r="DV82" s="2" t="n"/>
      <c r="DW82" s="2" t="n"/>
      <c r="DX82" s="2" t="n"/>
      <c r="DY82" s="2" t="n"/>
      <c r="DZ82" s="2" t="n"/>
      <c r="EA82" s="2" t="n"/>
      <c r="EB82" s="2" t="n"/>
      <c r="EC82" s="2" t="n"/>
    </row>
    <row r="83" ht="6.75" customHeight="1" s="118">
      <c r="A83" s="2" t="n"/>
      <c r="B83" s="2" t="n"/>
      <c r="C83" s="2" t="n"/>
      <c r="D83" s="2" t="n"/>
      <c r="E83" s="141" t="n"/>
      <c r="K83" s="142" t="n"/>
      <c r="L83" s="141"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41" t="n"/>
      <c r="BV83" s="142" t="n"/>
      <c r="DU83" s="142" t="n"/>
      <c r="DV83" s="2" t="n"/>
      <c r="DW83" s="2" t="n"/>
      <c r="DX83" s="2" t="n"/>
      <c r="DY83" s="2" t="n"/>
      <c r="DZ83" s="2" t="n"/>
      <c r="EA83" s="2" t="n"/>
      <c r="EB83" s="2" t="n"/>
      <c r="EC83" s="2" t="n"/>
    </row>
    <row r="84" ht="6.75" customHeight="1" s="118">
      <c r="A84" s="2" t="n"/>
      <c r="B84" s="2" t="n"/>
      <c r="C84" s="2" t="n"/>
      <c r="D84" s="2" t="n"/>
      <c r="E84" s="141" t="n"/>
      <c r="K84" s="142" t="n"/>
      <c r="L84" s="141" t="n"/>
      <c r="P84" s="19" t="n"/>
      <c r="Q84" s="19" t="n"/>
      <c r="R84" s="19" t="n"/>
      <c r="S84" s="52" t="inlineStr">
        <is>
          <t>年</t>
        </is>
      </c>
      <c r="U84" s="11" t="n"/>
      <c r="V84" s="11" t="n"/>
      <c r="W84" s="53" t="inlineStr">
        <is>
          <t>月</t>
        </is>
      </c>
      <c r="X84" s="142"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41" t="n"/>
      <c r="BV84" s="142" t="n"/>
      <c r="DU84" s="142" t="n"/>
      <c r="DV84" s="2" t="n"/>
      <c r="DW84" s="2" t="n"/>
      <c r="DX84" s="2" t="n"/>
      <c r="DY84" s="2" t="n"/>
      <c r="DZ84" s="2" t="n"/>
      <c r="EA84" s="2" t="n"/>
      <c r="EB84" s="2" t="n"/>
      <c r="EC84" s="2" t="n"/>
    </row>
    <row r="85" ht="6.75" customHeight="1" s="118">
      <c r="A85" s="2" t="n"/>
      <c r="B85" s="2" t="n"/>
      <c r="C85" s="2" t="n"/>
      <c r="D85" s="2" t="n"/>
      <c r="E85" s="141" t="n"/>
      <c r="K85" s="142" t="n"/>
      <c r="L85" s="49" t="inlineStr">
        <is>
          <t>令和</t>
        </is>
      </c>
      <c r="P85" s="19" t="n"/>
      <c r="Q85" s="19" t="n"/>
      <c r="R85" s="19" t="n"/>
      <c r="U85" s="11" t="n"/>
      <c r="V85" s="11" t="n"/>
      <c r="X85" s="142"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41" t="n"/>
      <c r="BV85" s="142" t="n"/>
      <c r="DU85" s="142" t="n"/>
      <c r="DV85" s="2" t="n"/>
      <c r="DW85" s="2" t="n"/>
      <c r="DX85" s="2" t="n"/>
      <c r="DY85" s="2" t="n"/>
      <c r="DZ85" s="2" t="n"/>
      <c r="EA85" s="2" t="n"/>
      <c r="EB85" s="2" t="n"/>
      <c r="EC85" s="2" t="n"/>
    </row>
    <row r="86" ht="6.75" customHeight="1" s="118">
      <c r="A86" s="2" t="n"/>
      <c r="B86" s="2" t="n"/>
      <c r="C86" s="2" t="n"/>
      <c r="D86" s="2" t="n"/>
      <c r="E86" s="141" t="n"/>
      <c r="K86" s="142" t="n"/>
      <c r="L86" s="141"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41" t="n"/>
      <c r="BV86" s="142" t="n"/>
      <c r="DU86" s="142" t="n"/>
      <c r="DV86" s="2" t="n"/>
      <c r="DW86" s="2" t="n"/>
      <c r="DX86" s="2" t="n"/>
      <c r="DY86" s="2" t="n"/>
      <c r="DZ86" s="2" t="n"/>
      <c r="EA86" s="2" t="n"/>
      <c r="EB86" s="2" t="n"/>
      <c r="EC86" s="2" t="n"/>
    </row>
    <row r="87" ht="6.75" customHeight="1" s="118">
      <c r="A87" s="2" t="n"/>
      <c r="B87" s="2" t="n"/>
      <c r="C87" s="2" t="n"/>
      <c r="D87" s="2" t="n"/>
      <c r="E87" s="144" t="n"/>
      <c r="F87" s="145" t="n"/>
      <c r="G87" s="145" t="n"/>
      <c r="H87" s="145" t="n"/>
      <c r="I87" s="145" t="n"/>
      <c r="J87" s="145" t="n"/>
      <c r="K87" s="146" t="n"/>
      <c r="L87" s="144" t="n"/>
      <c r="M87" s="145" t="n"/>
      <c r="N87" s="145" t="n"/>
      <c r="O87" s="145"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4" t="n"/>
      <c r="BQ87" s="145" t="n"/>
      <c r="BR87" s="145" t="n"/>
      <c r="BS87" s="145" t="n"/>
      <c r="BT87" s="145" t="n"/>
      <c r="BU87" s="145" t="n"/>
      <c r="BV87" s="146" t="n"/>
      <c r="BW87" s="145" t="n"/>
      <c r="BX87" s="145" t="n"/>
      <c r="BY87" s="145" t="n"/>
      <c r="BZ87" s="145" t="n"/>
      <c r="CA87" s="145" t="n"/>
      <c r="CB87" s="145" t="n"/>
      <c r="CC87" s="145" t="n"/>
      <c r="CD87" s="145" t="n"/>
      <c r="CE87" s="145" t="n"/>
      <c r="CF87" s="145" t="n"/>
      <c r="CG87" s="145" t="n"/>
      <c r="CH87" s="145" t="n"/>
      <c r="CI87" s="145" t="n"/>
      <c r="CJ87" s="145" t="n"/>
      <c r="CK87" s="145" t="n"/>
      <c r="CL87" s="145" t="n"/>
      <c r="CM87" s="145" t="n"/>
      <c r="CN87" s="145" t="n"/>
      <c r="CO87" s="145" t="n"/>
      <c r="CP87" s="145" t="n"/>
      <c r="CQ87" s="145" t="n"/>
      <c r="CR87" s="145" t="n"/>
      <c r="CS87" s="145" t="n"/>
      <c r="CT87" s="145" t="n"/>
      <c r="CU87" s="145" t="n"/>
      <c r="CV87" s="145" t="n"/>
      <c r="CW87" s="145" t="n"/>
      <c r="CX87" s="145" t="n"/>
      <c r="CY87" s="145" t="n"/>
      <c r="CZ87" s="145" t="n"/>
      <c r="DA87" s="145" t="n"/>
      <c r="DB87" s="145" t="n"/>
      <c r="DC87" s="145" t="n"/>
      <c r="DD87" s="145" t="n"/>
      <c r="DE87" s="145" t="n"/>
      <c r="DF87" s="145" t="n"/>
      <c r="DG87" s="145" t="n"/>
      <c r="DH87" s="145" t="n"/>
      <c r="DI87" s="145" t="n"/>
      <c r="DJ87" s="145" t="n"/>
      <c r="DK87" s="145" t="n"/>
      <c r="DL87" s="145" t="n"/>
      <c r="DM87" s="145" t="n"/>
      <c r="DN87" s="145" t="n"/>
      <c r="DO87" s="145" t="n"/>
      <c r="DP87" s="145" t="n"/>
      <c r="DQ87" s="145" t="n"/>
      <c r="DR87" s="145" t="n"/>
      <c r="DS87" s="145" t="n"/>
      <c r="DT87" s="145" t="n"/>
      <c r="DU87" s="146"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27.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7" t="inlineStr">
        <is>
          <t xml:space="preserve">資 　格  等      </t>
        </is>
      </c>
      <c r="BQ5" s="138" t="n"/>
      <c r="BR5" s="138" t="n"/>
      <c r="BS5" s="138" t="n"/>
      <c r="BT5" s="138" t="n"/>
      <c r="BU5" s="138" t="n"/>
      <c r="BV5" s="139" t="n"/>
      <c r="BW5" s="140" t="inlineStr">
        <is>
          <t>取  得  年  月</t>
        </is>
      </c>
      <c r="BX5" s="138" t="n"/>
      <c r="BY5" s="138" t="n"/>
      <c r="BZ5" s="138" t="n"/>
      <c r="CA5" s="138" t="n"/>
      <c r="CB5" s="138" t="n"/>
      <c r="CC5" s="138" t="n"/>
      <c r="CD5" s="138" t="n"/>
      <c r="CE5" s="138" t="n"/>
      <c r="CF5" s="138" t="n"/>
      <c r="CG5" s="139" t="n"/>
      <c r="CH5" s="140" t="inlineStr">
        <is>
          <t>資       格       等       の       名       称</t>
        </is>
      </c>
      <c r="CI5" s="138" t="n"/>
      <c r="CJ5" s="138" t="n"/>
      <c r="CK5" s="138" t="n"/>
      <c r="CL5" s="138" t="n"/>
      <c r="CM5" s="138" t="n"/>
      <c r="CN5" s="138" t="n"/>
      <c r="CO5" s="138" t="n"/>
      <c r="CP5" s="138" t="n"/>
      <c r="CQ5" s="138" t="n"/>
      <c r="CR5" s="138" t="n"/>
      <c r="CS5" s="138" t="n"/>
      <c r="CT5" s="138" t="n"/>
      <c r="CU5" s="138" t="n"/>
      <c r="CV5" s="138" t="n"/>
      <c r="CW5" s="138" t="n"/>
      <c r="CX5" s="138" t="n"/>
      <c r="CY5" s="138" t="n"/>
      <c r="CZ5" s="138" t="n"/>
      <c r="DA5" s="138" t="n"/>
      <c r="DB5" s="138" t="n"/>
      <c r="DC5" s="138" t="n"/>
      <c r="DD5" s="138" t="n"/>
      <c r="DE5" s="138" t="n"/>
      <c r="DF5" s="138" t="n"/>
      <c r="DG5" s="138" t="n"/>
      <c r="DH5" s="138" t="n"/>
      <c r="DI5" s="138" t="n"/>
      <c r="DJ5" s="138" t="n"/>
      <c r="DK5" s="138" t="n"/>
      <c r="DL5" s="138" t="n"/>
      <c r="DM5" s="138" t="n"/>
      <c r="DN5" s="138" t="n"/>
      <c r="DO5" s="138" t="n"/>
      <c r="DP5" s="138" t="n"/>
      <c r="DQ5" s="138" t="n"/>
      <c r="DR5" s="138" t="n"/>
      <c r="DS5" s="138" t="n"/>
      <c r="DT5" s="138" t="n"/>
      <c r="DU5" s="139"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41" t="n"/>
      <c r="BV6" s="142" t="n"/>
      <c r="BW6" s="141" t="n"/>
      <c r="CG6" s="142" t="n"/>
      <c r="CH6" s="141" t="n"/>
      <c r="DU6" s="142"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41" t="n"/>
      <c r="BV7" s="142" t="n"/>
      <c r="BW7" s="141" t="n"/>
      <c r="CG7" s="142" t="n"/>
      <c r="CH7" s="141" t="n"/>
      <c r="DU7" s="142"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3">
        <f>IF(N(設定!$B$3)=0,"",YEAR(設定!$B$3)-2018)</f>
        <v/>
      </c>
      <c r="AG8" s="95" t="inlineStr">
        <is>
          <t>年</t>
        </is>
      </c>
      <c r="AI8" s="143">
        <f>IF(N(設定!$B$3)=0,"",MONTH(設定!$B$3))</f>
        <v/>
      </c>
      <c r="AL8" s="95" t="inlineStr">
        <is>
          <t>月</t>
        </is>
      </c>
      <c r="AN8" s="143">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41" t="n"/>
      <c r="BV8" s="142" t="n"/>
      <c r="BW8" s="144" t="n"/>
      <c r="BX8" s="145" t="n"/>
      <c r="BY8" s="145" t="n"/>
      <c r="BZ8" s="145" t="n"/>
      <c r="CA8" s="145" t="n"/>
      <c r="CB8" s="145" t="n"/>
      <c r="CC8" s="145" t="n"/>
      <c r="CD8" s="145" t="n"/>
      <c r="CE8" s="145" t="n"/>
      <c r="CF8" s="145" t="n"/>
      <c r="CG8" s="146" t="n"/>
      <c r="CH8" s="144" t="n"/>
      <c r="CI8" s="145" t="n"/>
      <c r="CJ8" s="145" t="n"/>
      <c r="CK8" s="145" t="n"/>
      <c r="CL8" s="145" t="n"/>
      <c r="CM8" s="145" t="n"/>
      <c r="CN8" s="145" t="n"/>
      <c r="CO8" s="145" t="n"/>
      <c r="CP8" s="145" t="n"/>
      <c r="CQ8" s="145" t="n"/>
      <c r="CR8" s="145" t="n"/>
      <c r="CS8" s="145" t="n"/>
      <c r="CT8" s="145" t="n"/>
      <c r="CU8" s="145" t="n"/>
      <c r="CV8" s="145" t="n"/>
      <c r="CW8" s="145" t="n"/>
      <c r="CX8" s="145" t="n"/>
      <c r="CY8" s="145" t="n"/>
      <c r="CZ8" s="145" t="n"/>
      <c r="DA8" s="145" t="n"/>
      <c r="DB8" s="145" t="n"/>
      <c r="DC8" s="145" t="n"/>
      <c r="DD8" s="145" t="n"/>
      <c r="DE8" s="145" t="n"/>
      <c r="DF8" s="145" t="n"/>
      <c r="DG8" s="145" t="n"/>
      <c r="DH8" s="145" t="n"/>
      <c r="DI8" s="145" t="n"/>
      <c r="DJ8" s="145" t="n"/>
      <c r="DK8" s="145" t="n"/>
      <c r="DL8" s="145" t="n"/>
      <c r="DM8" s="145" t="n"/>
      <c r="DN8" s="145" t="n"/>
      <c r="DO8" s="145" t="n"/>
      <c r="DP8" s="145" t="n"/>
      <c r="DQ8" s="145" t="n"/>
      <c r="DR8" s="145" t="n"/>
      <c r="DS8" s="145" t="n"/>
      <c r="DT8" s="145" t="n"/>
      <c r="DU8" s="146"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41" t="n"/>
      <c r="BV9" s="142" t="n"/>
      <c r="BW9" s="147">
        <f>計算!$O$20</f>
        <v/>
      </c>
      <c r="CG9" s="142" t="n"/>
      <c r="CH9" s="148">
        <f>計算!$P$20</f>
        <v/>
      </c>
      <c r="DU9" s="142"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5" t="n"/>
      <c r="AA10" s="145" t="n"/>
      <c r="AB10" s="145" t="n"/>
      <c r="AC10" s="145" t="n"/>
      <c r="AD10" s="145" t="n"/>
      <c r="AE10" s="145" t="n"/>
      <c r="AF10" s="145" t="n"/>
      <c r="AG10" s="145" t="n"/>
      <c r="AH10" s="145" t="n"/>
      <c r="AI10" s="145" t="n"/>
      <c r="AJ10" s="145" t="n"/>
      <c r="AK10" s="145" t="n"/>
      <c r="AL10" s="145" t="n"/>
      <c r="AM10" s="145" t="n"/>
      <c r="AN10" s="145" t="n"/>
      <c r="AO10" s="145" t="n"/>
      <c r="AP10" s="145" t="n"/>
      <c r="AQ10" s="145" t="n"/>
      <c r="AR10" s="145" t="n"/>
      <c r="AS10" s="145" t="n"/>
      <c r="AT10" s="145" t="n"/>
      <c r="AU10" s="12" t="n"/>
      <c r="AV10" s="7" t="n"/>
      <c r="BI10" s="8" t="n"/>
      <c r="BJ10" s="7" t="n"/>
      <c r="BK10" s="2" t="n"/>
      <c r="BL10" s="2" t="n"/>
      <c r="BM10" s="2" t="n"/>
      <c r="BN10" s="2" t="n"/>
      <c r="BO10" s="2" t="n"/>
      <c r="BP10" s="141" t="n"/>
      <c r="BV10" s="142" t="n"/>
      <c r="BW10" s="141" t="n"/>
      <c r="CG10" s="142" t="n"/>
      <c r="DU10" s="142" t="n"/>
      <c r="DV10" s="2" t="n"/>
      <c r="DW10" s="2" t="n"/>
      <c r="DX10" s="2" t="n"/>
      <c r="DY10" s="2" t="n"/>
      <c r="DZ10" s="2" t="n"/>
      <c r="EA10" s="2" t="n"/>
      <c r="EB10" s="2" t="n"/>
      <c r="EC10" s="2" t="n"/>
    </row>
    <row r="11" ht="6.75" customHeight="1" s="118">
      <c r="A11" s="2" t="n"/>
      <c r="B11" s="2" t="n"/>
      <c r="C11" s="2" t="n"/>
      <c r="D11" s="2" t="n"/>
      <c r="E11" s="140" t="inlineStr">
        <is>
          <t>ふ り が な</t>
        </is>
      </c>
      <c r="F11" s="138" t="n"/>
      <c r="G11" s="138" t="n"/>
      <c r="H11" s="138" t="n"/>
      <c r="I11" s="138" t="n"/>
      <c r="J11" s="138" t="n"/>
      <c r="K11" s="139" t="n"/>
      <c r="L11" s="149">
        <f>計算!$C$20</f>
        <v/>
      </c>
      <c r="M11" s="138" t="n"/>
      <c r="N11" s="138" t="n"/>
      <c r="O11" s="138" t="n"/>
      <c r="P11" s="138" t="n"/>
      <c r="Q11" s="138" t="n"/>
      <c r="R11" s="138" t="n"/>
      <c r="S11" s="138" t="n"/>
      <c r="T11" s="138" t="n"/>
      <c r="U11" s="138" t="n"/>
      <c r="V11" s="138" t="n"/>
      <c r="W11" s="138" t="n"/>
      <c r="X11" s="138" t="n"/>
      <c r="Y11" s="138" t="n"/>
      <c r="Z11" s="138" t="n"/>
      <c r="AA11" s="138" t="n"/>
      <c r="AB11" s="138" t="n"/>
      <c r="AC11" s="138" t="n"/>
      <c r="AD11" s="138" t="n"/>
      <c r="AE11" s="138" t="n"/>
      <c r="AF11" s="138" t="n"/>
      <c r="AG11" s="138" t="n"/>
      <c r="AH11" s="138" t="n"/>
      <c r="AI11" s="138" t="n"/>
      <c r="AJ11" s="138" t="n"/>
      <c r="AK11" s="138" t="n"/>
      <c r="AL11" s="138" t="n"/>
      <c r="AM11" s="138" t="n"/>
      <c r="AN11" s="138" t="n"/>
      <c r="AO11" s="138" t="n"/>
      <c r="AP11" s="138" t="n"/>
      <c r="AQ11" s="138" t="n"/>
      <c r="AR11" s="138" t="n"/>
      <c r="AS11" s="138" t="n"/>
      <c r="AT11" s="139"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41" t="n"/>
      <c r="BV11" s="142" t="n"/>
      <c r="BW11" s="141" t="n"/>
      <c r="CG11" s="142" t="n"/>
      <c r="DU11" s="142" t="n"/>
      <c r="DV11" s="2" t="n"/>
      <c r="DW11" s="2" t="n"/>
      <c r="DX11" s="2" t="n"/>
      <c r="DY11" s="2" t="n"/>
      <c r="DZ11" s="2" t="n"/>
      <c r="EA11" s="2" t="n"/>
      <c r="EB11" s="2" t="n"/>
      <c r="EC11" s="2" t="n"/>
    </row>
    <row r="12" ht="6.75" customHeight="1" s="118">
      <c r="A12" s="2" t="n"/>
      <c r="B12" s="2" t="n"/>
      <c r="C12" s="2" t="n"/>
      <c r="D12" s="2" t="n"/>
      <c r="E12" s="141" t="n"/>
      <c r="K12" s="142" t="n"/>
      <c r="AT12" s="142"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41" t="n"/>
      <c r="BV12" s="142" t="n"/>
      <c r="BW12" s="141" t="n"/>
      <c r="CG12" s="142" t="n"/>
      <c r="DU12" s="142" t="n"/>
      <c r="DV12" s="2" t="n"/>
      <c r="DW12" s="2" t="n"/>
      <c r="DX12" s="2" t="n"/>
      <c r="DY12" s="2" t="n"/>
      <c r="DZ12" s="2" t="n"/>
      <c r="EA12" s="2" t="n"/>
      <c r="EB12" s="2" t="n"/>
      <c r="EC12" s="2" t="n"/>
    </row>
    <row r="13" ht="6.75" customHeight="1" s="118">
      <c r="A13" s="2" t="n"/>
      <c r="B13" s="2" t="n"/>
      <c r="C13" s="2" t="n"/>
      <c r="D13" s="2" t="n"/>
      <c r="E13" s="141" t="n"/>
      <c r="K13" s="142" t="n"/>
      <c r="AT13" s="142"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41" t="n"/>
      <c r="BV13" s="142" t="n"/>
      <c r="BW13" s="147">
        <f>計算!$Q$20</f>
        <v/>
      </c>
      <c r="CG13" s="142" t="n"/>
      <c r="CH13" s="148">
        <f>計算!$R$20</f>
        <v/>
      </c>
      <c r="DU13" s="142" t="n"/>
      <c r="DV13" s="2" t="n"/>
      <c r="DW13" s="2" t="n"/>
      <c r="DX13" s="2" t="n"/>
      <c r="DY13" s="2" t="n"/>
      <c r="DZ13" s="2" t="n"/>
      <c r="EA13" s="2" t="n"/>
      <c r="EB13" s="2" t="n"/>
      <c r="EC13" s="2" t="n"/>
    </row>
    <row r="14" ht="6.75" customHeight="1" s="118">
      <c r="A14" s="2" t="n"/>
      <c r="B14" s="2" t="n"/>
      <c r="C14" s="2" t="n"/>
      <c r="D14" s="2" t="n"/>
      <c r="E14" s="144" t="n"/>
      <c r="F14" s="145" t="n"/>
      <c r="G14" s="145" t="n"/>
      <c r="H14" s="145" t="n"/>
      <c r="I14" s="145" t="n"/>
      <c r="J14" s="145" t="n"/>
      <c r="K14" s="146" t="n"/>
      <c r="L14" s="145" t="n"/>
      <c r="M14" s="145" t="n"/>
      <c r="N14" s="145" t="n"/>
      <c r="O14" s="145" t="n"/>
      <c r="P14" s="145" t="n"/>
      <c r="Q14" s="145" t="n"/>
      <c r="R14" s="145" t="n"/>
      <c r="S14" s="145" t="n"/>
      <c r="T14" s="145" t="n"/>
      <c r="U14" s="145" t="n"/>
      <c r="V14" s="145" t="n"/>
      <c r="W14" s="145" t="n"/>
      <c r="X14" s="145" t="n"/>
      <c r="Y14" s="145" t="n"/>
      <c r="Z14" s="145" t="n"/>
      <c r="AA14" s="145" t="n"/>
      <c r="AB14" s="145" t="n"/>
      <c r="AC14" s="145" t="n"/>
      <c r="AD14" s="145" t="n"/>
      <c r="AE14" s="145" t="n"/>
      <c r="AF14" s="145" t="n"/>
      <c r="AG14" s="145" t="n"/>
      <c r="AH14" s="145" t="n"/>
      <c r="AI14" s="145" t="n"/>
      <c r="AJ14" s="145" t="n"/>
      <c r="AK14" s="145" t="n"/>
      <c r="AL14" s="145" t="n"/>
      <c r="AM14" s="145" t="n"/>
      <c r="AN14" s="145" t="n"/>
      <c r="AO14" s="145" t="n"/>
      <c r="AP14" s="145" t="n"/>
      <c r="AQ14" s="145" t="n"/>
      <c r="AR14" s="145" t="n"/>
      <c r="AS14" s="145" t="n"/>
      <c r="AT14" s="146"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41" t="n"/>
      <c r="BV14" s="142" t="n"/>
      <c r="BW14" s="141" t="n"/>
      <c r="CG14" s="142" t="n"/>
      <c r="DU14" s="142" t="n"/>
      <c r="DV14" s="2" t="n"/>
      <c r="DW14" s="2" t="n"/>
      <c r="DX14" s="2" t="n"/>
      <c r="DY14" s="2" t="n"/>
      <c r="DZ14" s="2" t="n"/>
      <c r="EA14" s="2" t="n"/>
      <c r="EB14" s="2" t="n"/>
      <c r="EC14" s="2" t="n"/>
    </row>
    <row r="15" ht="6.75" customHeight="1" s="118">
      <c r="A15" s="2" t="n"/>
      <c r="B15" s="2" t="n"/>
      <c r="C15" s="2" t="n"/>
      <c r="D15" s="2" t="n"/>
      <c r="E15" s="150" t="inlineStr">
        <is>
          <t>名　前</t>
        </is>
      </c>
      <c r="F15" s="138" t="n"/>
      <c r="G15" s="138" t="n"/>
      <c r="H15" s="138" t="n"/>
      <c r="I15" s="138" t="n"/>
      <c r="J15" s="138" t="n"/>
      <c r="K15" s="139" t="n"/>
      <c r="L15" s="151">
        <f>計算!$B$20</f>
        <v/>
      </c>
      <c r="M15" s="138" t="n"/>
      <c r="N15" s="138" t="n"/>
      <c r="O15" s="138" t="n"/>
      <c r="P15" s="138" t="n"/>
      <c r="Q15" s="138" t="n"/>
      <c r="R15" s="138" t="n"/>
      <c r="S15" s="138" t="n"/>
      <c r="T15" s="138" t="n"/>
      <c r="U15" s="138" t="n"/>
      <c r="V15" s="138" t="n"/>
      <c r="W15" s="138" t="n"/>
      <c r="X15" s="138" t="n"/>
      <c r="Y15" s="138" t="n"/>
      <c r="Z15" s="138" t="n"/>
      <c r="AA15" s="138" t="n"/>
      <c r="AB15" s="138" t="n"/>
      <c r="AC15" s="138" t="n"/>
      <c r="AD15" s="138" t="n"/>
      <c r="AE15" s="138" t="n"/>
      <c r="AF15" s="138" t="n"/>
      <c r="AG15" s="138" t="n"/>
      <c r="AH15" s="138" t="n"/>
      <c r="AI15" s="138" t="n"/>
      <c r="AJ15" s="138" t="n"/>
      <c r="AK15" s="138" t="n"/>
      <c r="AL15" s="138" t="n"/>
      <c r="AM15" s="138" t="n"/>
      <c r="AN15" s="138" t="n"/>
      <c r="AO15" s="138" t="n"/>
      <c r="AP15" s="138" t="n"/>
      <c r="AQ15" s="138" t="n"/>
      <c r="AR15" s="138" t="n"/>
      <c r="AS15" s="138" t="n"/>
      <c r="AT15" s="139"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41" t="n"/>
      <c r="BV15" s="142" t="n"/>
      <c r="BW15" s="141" t="n"/>
      <c r="CG15" s="142" t="n"/>
      <c r="DU15" s="142" t="n"/>
      <c r="DV15" s="2" t="n"/>
      <c r="DW15" s="2" t="n"/>
      <c r="DX15" s="2" t="n"/>
      <c r="DY15" s="2" t="n"/>
      <c r="DZ15" s="2" t="n"/>
      <c r="EA15" s="2" t="n"/>
      <c r="EB15" s="2" t="n"/>
      <c r="EC15" s="2" t="n"/>
    </row>
    <row r="16" ht="6.75" customHeight="1" s="118">
      <c r="A16" s="2" t="n"/>
      <c r="B16" s="2" t="n"/>
      <c r="C16" s="2" t="n"/>
      <c r="D16" s="2" t="n"/>
      <c r="E16" s="141" t="n"/>
      <c r="K16" s="142" t="n"/>
      <c r="L16" s="141" t="n"/>
      <c r="AT16" s="142" t="n"/>
      <c r="AU16" s="8" t="n"/>
      <c r="AV16" s="7" t="n"/>
      <c r="AW16" s="2" t="n"/>
      <c r="AX16" s="52" t="inlineStr">
        <is>
          <t>（30×40mm）</t>
        </is>
      </c>
      <c r="BH16" s="2" t="n"/>
      <c r="BI16" s="8" t="n"/>
      <c r="BJ16" s="7" t="n"/>
      <c r="BK16" s="2" t="n"/>
      <c r="BL16" s="2" t="n"/>
      <c r="BM16" s="2" t="n"/>
      <c r="BN16" s="2" t="n"/>
      <c r="BO16" s="2" t="n"/>
      <c r="BP16" s="141" t="n"/>
      <c r="BV16" s="142" t="n"/>
      <c r="BW16" s="141" t="n"/>
      <c r="CG16" s="142" t="n"/>
      <c r="DU16" s="142" t="n"/>
      <c r="DV16" s="2" t="n"/>
      <c r="DW16" s="2" t="n"/>
      <c r="DX16" s="2" t="n"/>
      <c r="DY16" s="2" t="n"/>
      <c r="DZ16" s="2" t="n"/>
      <c r="EA16" s="2" t="n"/>
      <c r="EB16" s="2" t="n"/>
      <c r="EC16" s="2" t="n"/>
    </row>
    <row r="17" ht="6.75" customHeight="1" s="118">
      <c r="A17" s="2" t="n"/>
      <c r="B17" s="2" t="n"/>
      <c r="C17" s="2" t="n"/>
      <c r="D17" s="2" t="n"/>
      <c r="E17" s="141" t="n"/>
      <c r="K17" s="142" t="n"/>
      <c r="L17" s="141" t="n"/>
      <c r="AT17" s="142" t="n"/>
      <c r="AU17" s="8" t="n"/>
      <c r="AV17" s="7" t="n"/>
      <c r="AW17" s="2" t="n"/>
      <c r="BH17" s="2" t="n"/>
      <c r="BI17" s="8" t="n"/>
      <c r="BJ17" s="7" t="n"/>
      <c r="BK17" s="2" t="n"/>
      <c r="BL17" s="2" t="n"/>
      <c r="BM17" s="2" t="n"/>
      <c r="BN17" s="2" t="n"/>
      <c r="BO17" s="2" t="n"/>
      <c r="BP17" s="141" t="n"/>
      <c r="BV17" s="142" t="n"/>
      <c r="BW17" s="147">
        <f>計算!$S$20</f>
        <v/>
      </c>
      <c r="CG17" s="142" t="n"/>
      <c r="CH17" s="148">
        <f>計算!$T$20</f>
        <v/>
      </c>
      <c r="DU17" s="142" t="n"/>
      <c r="DV17" s="2" t="n"/>
      <c r="DW17" s="2" t="n"/>
      <c r="DX17" s="2" t="n"/>
      <c r="DY17" s="2" t="n"/>
      <c r="DZ17" s="2" t="n"/>
      <c r="EA17" s="2" t="n"/>
      <c r="EB17" s="2" t="n"/>
      <c r="EC17" s="2" t="n"/>
    </row>
    <row r="18" ht="6.75" customHeight="1" s="118">
      <c r="A18" s="2" t="n"/>
      <c r="B18" s="2" t="n"/>
      <c r="C18" s="2" t="n"/>
      <c r="D18" s="2" t="n"/>
      <c r="E18" s="141" t="n"/>
      <c r="K18" s="142" t="n"/>
      <c r="L18" s="141" t="n"/>
      <c r="AT18" s="142"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41" t="n"/>
      <c r="BV18" s="142" t="n"/>
      <c r="BW18" s="141" t="n"/>
      <c r="CG18" s="142" t="n"/>
      <c r="DU18" s="142" t="n"/>
      <c r="DV18" s="2" t="n"/>
      <c r="DW18" s="2" t="n"/>
      <c r="DX18" s="2" t="n"/>
      <c r="DY18" s="2" t="n"/>
      <c r="DZ18" s="2" t="n"/>
      <c r="EA18" s="2" t="n"/>
      <c r="EB18" s="2" t="n"/>
      <c r="EC18" s="2" t="n"/>
    </row>
    <row r="19" ht="6.75" customHeight="1" s="118">
      <c r="A19" s="2" t="n"/>
      <c r="B19" s="2" t="n"/>
      <c r="C19" s="2" t="n"/>
      <c r="D19" s="2" t="n"/>
      <c r="E19" s="141" t="n"/>
      <c r="K19" s="142" t="n"/>
      <c r="L19" s="141" t="n"/>
      <c r="AT19" s="142"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41" t="n"/>
      <c r="BV19" s="142" t="n"/>
      <c r="BW19" s="141" t="n"/>
      <c r="CG19" s="142" t="n"/>
      <c r="DU19" s="142" t="n"/>
      <c r="DV19" s="2" t="n"/>
      <c r="DW19" s="2" t="n"/>
      <c r="DX19" s="2" t="n"/>
      <c r="DY19" s="2" t="n"/>
      <c r="DZ19" s="2" t="n"/>
      <c r="EA19" s="2" t="n"/>
      <c r="EB19" s="2" t="n"/>
      <c r="EC19" s="2" t="n"/>
    </row>
    <row r="20" ht="4.5" customHeight="1" s="118">
      <c r="A20" s="2" t="n"/>
      <c r="B20" s="2" t="n"/>
      <c r="C20" s="2" t="n"/>
      <c r="D20" s="2" t="n"/>
      <c r="E20" s="144" t="n"/>
      <c r="F20" s="145" t="n"/>
      <c r="G20" s="145" t="n"/>
      <c r="H20" s="145" t="n"/>
      <c r="I20" s="145" t="n"/>
      <c r="J20" s="145" t="n"/>
      <c r="K20" s="146" t="n"/>
      <c r="L20" s="144" t="n"/>
      <c r="M20" s="145" t="n"/>
      <c r="N20" s="145" t="n"/>
      <c r="O20" s="145" t="n"/>
      <c r="P20" s="145" t="n"/>
      <c r="Q20" s="145" t="n"/>
      <c r="R20" s="145" t="n"/>
      <c r="S20" s="145" t="n"/>
      <c r="T20" s="145" t="n"/>
      <c r="U20" s="145" t="n"/>
      <c r="V20" s="145" t="n"/>
      <c r="W20" s="145" t="n"/>
      <c r="X20" s="145" t="n"/>
      <c r="Y20" s="145" t="n"/>
      <c r="Z20" s="145" t="n"/>
      <c r="AA20" s="145" t="n"/>
      <c r="AB20" s="145" t="n"/>
      <c r="AC20" s="145" t="n"/>
      <c r="AD20" s="145" t="n"/>
      <c r="AE20" s="145" t="n"/>
      <c r="AF20" s="145" t="n"/>
      <c r="AG20" s="145" t="n"/>
      <c r="AH20" s="145" t="n"/>
      <c r="AI20" s="145" t="n"/>
      <c r="AJ20" s="145" t="n"/>
      <c r="AK20" s="145" t="n"/>
      <c r="AL20" s="145" t="n"/>
      <c r="AM20" s="145" t="n"/>
      <c r="AN20" s="145" t="n"/>
      <c r="AO20" s="145" t="n"/>
      <c r="AP20" s="145" t="n"/>
      <c r="AQ20" s="145" t="n"/>
      <c r="AR20" s="145" t="n"/>
      <c r="AS20" s="145" t="n"/>
      <c r="AT20" s="146"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41" t="n"/>
      <c r="BV20" s="142" t="n"/>
      <c r="BW20" s="141" t="n"/>
      <c r="CG20" s="142" t="n"/>
      <c r="DU20" s="142" t="n"/>
      <c r="DV20" s="2" t="n"/>
      <c r="DW20" s="2" t="n"/>
      <c r="DX20" s="2" t="n"/>
      <c r="DY20" s="2" t="n"/>
      <c r="DZ20" s="2" t="n"/>
      <c r="EA20" s="2" t="n"/>
      <c r="EB20" s="2" t="n"/>
      <c r="EC20" s="2" t="n"/>
    </row>
    <row r="21" ht="6.75" customHeight="1" s="118">
      <c r="A21" s="2" t="n"/>
      <c r="B21" s="2" t="n"/>
      <c r="C21" s="2" t="n"/>
      <c r="D21" s="2" t="n"/>
      <c r="E21" s="150" t="inlineStr">
        <is>
          <t>生年月日</t>
        </is>
      </c>
      <c r="F21" s="138" t="n"/>
      <c r="G21" s="138" t="n"/>
      <c r="H21" s="138" t="n"/>
      <c r="I21" s="138" t="n"/>
      <c r="J21" s="138" t="n"/>
      <c r="K21" s="139" t="n"/>
      <c r="L21" s="152" t="inlineStr">
        <is>
          <t>昭和 ・ 平成</t>
        </is>
      </c>
      <c r="M21" s="138" t="n"/>
      <c r="N21" s="138" t="n"/>
      <c r="O21" s="138" t="n"/>
      <c r="P21" s="138" t="n"/>
      <c r="Q21" s="138" t="n"/>
      <c r="R21" s="138" t="n"/>
      <c r="S21" s="138" t="n"/>
      <c r="T21" s="138" t="n"/>
      <c r="U21" s="138" t="n"/>
      <c r="V21" s="153">
        <f>計算!$D$20</f>
        <v/>
      </c>
      <c r="W21" s="138" t="n"/>
      <c r="X21" s="154" t="inlineStr">
        <is>
          <t>年</t>
        </is>
      </c>
      <c r="Y21" s="138" t="n"/>
      <c r="Z21" s="153">
        <f>計算!$E$20</f>
        <v/>
      </c>
      <c r="AA21" s="138" t="n"/>
      <c r="AB21" s="138" t="n"/>
      <c r="AC21" s="154" t="inlineStr">
        <is>
          <t>月</t>
        </is>
      </c>
      <c r="AD21" s="138" t="n"/>
      <c r="AE21" s="153">
        <f>計算!$F$20</f>
        <v/>
      </c>
      <c r="AF21" s="138" t="n"/>
      <c r="AG21" s="138" t="n"/>
      <c r="AH21" s="154" t="inlineStr">
        <is>
          <t>日　生 （満</t>
        </is>
      </c>
      <c r="AI21" s="138" t="n"/>
      <c r="AJ21" s="138" t="n"/>
      <c r="AK21" s="138" t="n"/>
      <c r="AL21" s="138" t="n"/>
      <c r="AM21" s="138" t="n"/>
      <c r="AN21" s="138" t="n"/>
      <c r="AO21" s="138" t="n"/>
      <c r="AP21" s="155">
        <f>計算!$G$20</f>
        <v/>
      </c>
      <c r="AQ21" s="138" t="n"/>
      <c r="AR21" s="156" t="inlineStr">
        <is>
          <t>歳）</t>
        </is>
      </c>
      <c r="AS21" s="138" t="n"/>
      <c r="AT21" s="139"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41" t="n"/>
      <c r="BV21" s="142" t="n"/>
      <c r="BW21" s="147">
        <f>計算!$U$20</f>
        <v/>
      </c>
      <c r="CG21" s="142" t="n"/>
      <c r="CH21" s="148">
        <f>計算!$V$20</f>
        <v/>
      </c>
      <c r="DU21" s="142" t="n"/>
      <c r="DV21" s="2" t="n"/>
      <c r="DW21" s="2" t="n"/>
      <c r="DX21" s="2" t="n"/>
      <c r="DY21" s="2" t="n"/>
      <c r="DZ21" s="2" t="n"/>
      <c r="EA21" s="2" t="n"/>
      <c r="EB21" s="2" t="n"/>
      <c r="EC21" s="2" t="n"/>
    </row>
    <row r="22" ht="6.75" customHeight="1" s="118">
      <c r="A22" s="2" t="n"/>
      <c r="B22" s="2" t="n"/>
      <c r="C22" s="2" t="n"/>
      <c r="D22" s="2" t="n"/>
      <c r="E22" s="141" t="n"/>
      <c r="K22" s="142" t="n"/>
      <c r="L22" s="141" t="n"/>
      <c r="AT22" s="142"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41" t="n"/>
      <c r="BV22" s="142" t="n"/>
      <c r="BW22" s="141" t="n"/>
      <c r="CG22" s="142" t="n"/>
      <c r="DU22" s="142" t="n"/>
      <c r="DV22" s="2" t="n"/>
      <c r="DW22" s="2" t="n"/>
      <c r="DX22" s="2" t="n"/>
      <c r="DY22" s="2" t="n"/>
      <c r="DZ22" s="2" t="n"/>
      <c r="EA22" s="2" t="n"/>
      <c r="EB22" s="2" t="n"/>
      <c r="EC22" s="2" t="n"/>
    </row>
    <row r="23" ht="6.75" customHeight="1" s="118">
      <c r="A23" s="2" t="n"/>
      <c r="B23" s="2" t="n"/>
      <c r="C23" s="2" t="n"/>
      <c r="D23" s="2" t="n"/>
      <c r="E23" s="141" t="n"/>
      <c r="K23" s="142" t="n"/>
      <c r="L23" s="141" t="n"/>
      <c r="AT23" s="142"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41" t="n"/>
      <c r="BV23" s="142" t="n"/>
      <c r="BW23" s="141" t="n"/>
      <c r="CG23" s="142" t="n"/>
      <c r="DU23" s="142" t="n"/>
      <c r="DV23" s="2" t="n"/>
      <c r="DW23" s="2" t="n"/>
      <c r="DX23" s="2" t="n"/>
      <c r="DY23" s="2" t="n"/>
      <c r="DZ23" s="2" t="n"/>
      <c r="EA23" s="2" t="n"/>
      <c r="EB23" s="2" t="n"/>
      <c r="EC23" s="2" t="n"/>
    </row>
    <row r="24" ht="3.75" customHeight="1" s="118">
      <c r="A24" s="2" t="n"/>
      <c r="B24" s="2" t="n"/>
      <c r="C24" s="2" t="n"/>
      <c r="D24" s="2" t="n"/>
      <c r="E24" s="144" t="n"/>
      <c r="F24" s="145" t="n"/>
      <c r="G24" s="145" t="n"/>
      <c r="H24" s="145" t="n"/>
      <c r="I24" s="145" t="n"/>
      <c r="J24" s="145" t="n"/>
      <c r="K24" s="146" t="n"/>
      <c r="L24" s="144" t="n"/>
      <c r="M24" s="145" t="n"/>
      <c r="N24" s="145" t="n"/>
      <c r="O24" s="145" t="n"/>
      <c r="P24" s="145" t="n"/>
      <c r="Q24" s="145" t="n"/>
      <c r="R24" s="145" t="n"/>
      <c r="S24" s="145" t="n"/>
      <c r="T24" s="145" t="n"/>
      <c r="U24" s="145" t="n"/>
      <c r="X24" s="145" t="n"/>
      <c r="Y24" s="145" t="n"/>
      <c r="AC24" s="145" t="n"/>
      <c r="AD24" s="145" t="n"/>
      <c r="AH24" s="145" t="n"/>
      <c r="AI24" s="145" t="n"/>
      <c r="AJ24" s="145" t="n"/>
      <c r="AK24" s="145" t="n"/>
      <c r="AL24" s="145" t="n"/>
      <c r="AM24" s="145" t="n"/>
      <c r="AN24" s="145" t="n"/>
      <c r="AO24" s="145" t="n"/>
      <c r="AP24" s="145" t="n"/>
      <c r="AQ24" s="145" t="n"/>
      <c r="AR24" s="145" t="n"/>
      <c r="AS24" s="145" t="n"/>
      <c r="AT24" s="146"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41" t="n"/>
      <c r="BV24" s="142" t="n"/>
      <c r="BW24" s="141" t="n"/>
      <c r="CG24" s="142" t="n"/>
      <c r="DU24" s="142" t="n"/>
      <c r="DV24" s="2" t="n"/>
      <c r="DW24" s="2" t="n"/>
      <c r="DX24" s="2" t="n"/>
      <c r="DY24" s="2" t="n"/>
      <c r="DZ24" s="2" t="n"/>
      <c r="EA24" s="2" t="n"/>
      <c r="EB24" s="2" t="n"/>
      <c r="EC24" s="2" t="n"/>
    </row>
    <row r="25" ht="6.75" customHeight="1" s="118">
      <c r="A25" s="2" t="n"/>
      <c r="B25" s="2" t="n"/>
      <c r="C25" s="2" t="n"/>
      <c r="D25" s="2" t="n"/>
      <c r="E25" s="157" t="inlineStr">
        <is>
          <t>ふ り が な</t>
        </is>
      </c>
      <c r="F25" s="138" t="n"/>
      <c r="G25" s="138" t="n"/>
      <c r="H25" s="138" t="n"/>
      <c r="I25" s="138" t="n"/>
      <c r="J25" s="138" t="n"/>
      <c r="K25" s="139" t="n"/>
      <c r="L25" s="158">
        <f>計算!$J$20</f>
        <v/>
      </c>
      <c r="M25" s="138" t="n"/>
      <c r="N25" s="138" t="n"/>
      <c r="O25" s="138" t="n"/>
      <c r="P25" s="138" t="n"/>
      <c r="Q25" s="138" t="n"/>
      <c r="R25" s="138" t="n"/>
      <c r="S25" s="138" t="n"/>
      <c r="T25" s="138" t="n"/>
      <c r="U25" s="138" t="n"/>
      <c r="V25" s="138" t="n"/>
      <c r="W25" s="138" t="n"/>
      <c r="X25" s="138" t="n"/>
      <c r="Y25" s="138" t="n"/>
      <c r="Z25" s="138" t="n"/>
      <c r="AA25" s="138" t="n"/>
      <c r="AB25" s="138" t="n"/>
      <c r="AC25" s="138" t="n"/>
      <c r="AD25" s="138" t="n"/>
      <c r="AE25" s="138" t="n"/>
      <c r="AF25" s="138" t="n"/>
      <c r="AG25" s="138" t="n"/>
      <c r="AH25" s="138" t="n"/>
      <c r="AI25" s="138" t="n"/>
      <c r="AJ25" s="138" t="n"/>
      <c r="AK25" s="138" t="n"/>
      <c r="AL25" s="138" t="n"/>
      <c r="AM25" s="138" t="n"/>
      <c r="AN25" s="138" t="n"/>
      <c r="AO25" s="138" t="n"/>
      <c r="AP25" s="138" t="n"/>
      <c r="AQ25" s="138" t="n"/>
      <c r="AR25" s="138" t="n"/>
      <c r="AS25" s="138" t="n"/>
      <c r="AT25" s="138" t="n"/>
      <c r="AU25" s="138" t="n"/>
      <c r="AV25" s="138" t="n"/>
      <c r="AW25" s="138" t="n"/>
      <c r="AX25" s="138" t="n"/>
      <c r="AY25" s="138" t="n"/>
      <c r="AZ25" s="138" t="n"/>
      <c r="BA25" s="138" t="n"/>
      <c r="BB25" s="138" t="n"/>
      <c r="BC25" s="138" t="n"/>
      <c r="BD25" s="138" t="n"/>
      <c r="BE25" s="138" t="n"/>
      <c r="BF25" s="138" t="n"/>
      <c r="BG25" s="138" t="n"/>
      <c r="BH25" s="138" t="n"/>
      <c r="BI25" s="139" t="n"/>
      <c r="BJ25" s="2" t="n"/>
      <c r="BK25" s="2" t="n"/>
      <c r="BL25" s="2" t="n"/>
      <c r="BM25" s="2" t="n"/>
      <c r="BN25" s="2" t="n"/>
      <c r="BO25" s="2" t="n"/>
      <c r="BP25" s="141" t="n"/>
      <c r="BV25" s="142" t="n"/>
      <c r="BW25" s="159">
        <f>計算!$W$20</f>
        <v/>
      </c>
      <c r="CG25" s="142" t="n"/>
      <c r="CH25" s="148">
        <f>計算!$X$20</f>
        <v/>
      </c>
      <c r="DU25" s="142" t="n"/>
      <c r="DV25" s="2" t="n"/>
      <c r="DW25" s="2" t="n"/>
      <c r="DX25" s="2" t="n"/>
      <c r="DY25" s="2" t="n"/>
      <c r="DZ25" s="2" t="n"/>
      <c r="EA25" s="2" t="n"/>
      <c r="EB25" s="2" t="n"/>
      <c r="EC25" s="2" t="n"/>
    </row>
    <row r="26" ht="6.75" customHeight="1" s="118">
      <c r="A26" s="2" t="n"/>
      <c r="B26" s="2" t="n"/>
      <c r="C26" s="2" t="n"/>
      <c r="D26" s="2" t="n"/>
      <c r="E26" s="141" t="n"/>
      <c r="K26" s="142" t="n"/>
      <c r="BI26" s="142" t="n"/>
      <c r="BJ26" s="2" t="n"/>
      <c r="BK26" s="2" t="n"/>
      <c r="BL26" s="2" t="n"/>
      <c r="BM26" s="2" t="n"/>
      <c r="BN26" s="2" t="n"/>
      <c r="BO26" s="2" t="n"/>
      <c r="BP26" s="141" t="n"/>
      <c r="BV26" s="142" t="n"/>
      <c r="BW26" s="141" t="n"/>
      <c r="CG26" s="142" t="n"/>
      <c r="DU26" s="142" t="n"/>
      <c r="DV26" s="2" t="n"/>
      <c r="DW26" s="2" t="n"/>
      <c r="DX26" s="2" t="n"/>
      <c r="DY26" s="2" t="n"/>
      <c r="DZ26" s="2" t="n"/>
      <c r="EA26" s="2" t="n"/>
      <c r="EB26" s="2" t="n"/>
      <c r="EC26" s="2" t="n"/>
    </row>
    <row r="27" ht="6.75" customHeight="1" s="118">
      <c r="A27" s="2" t="n"/>
      <c r="B27" s="2" t="n"/>
      <c r="C27" s="2" t="n"/>
      <c r="D27" s="2" t="n"/>
      <c r="E27" s="160" t="n"/>
      <c r="F27" s="161" t="n"/>
      <c r="G27" s="161" t="n"/>
      <c r="H27" s="161" t="n"/>
      <c r="I27" s="161" t="n"/>
      <c r="J27" s="161" t="n"/>
      <c r="K27" s="162" t="n"/>
      <c r="L27" s="161" t="n"/>
      <c r="M27" s="161" t="n"/>
      <c r="N27" s="161" t="n"/>
      <c r="O27" s="161" t="n"/>
      <c r="P27" s="161" t="n"/>
      <c r="Q27" s="161" t="n"/>
      <c r="R27" s="161" t="n"/>
      <c r="S27" s="161" t="n"/>
      <c r="T27" s="161" t="n"/>
      <c r="U27" s="161" t="n"/>
      <c r="V27" s="161" t="n"/>
      <c r="W27" s="161" t="n"/>
      <c r="X27" s="161" t="n"/>
      <c r="Y27" s="161" t="n"/>
      <c r="Z27" s="161" t="n"/>
      <c r="AA27" s="161" t="n"/>
      <c r="AB27" s="161" t="n"/>
      <c r="AC27" s="161" t="n"/>
      <c r="AD27" s="161" t="n"/>
      <c r="AE27" s="161" t="n"/>
      <c r="AF27" s="161" t="n"/>
      <c r="AG27" s="161" t="n"/>
      <c r="AH27" s="161" t="n"/>
      <c r="AI27" s="161" t="n"/>
      <c r="AJ27" s="161" t="n"/>
      <c r="AK27" s="161" t="n"/>
      <c r="AL27" s="161" t="n"/>
      <c r="AM27" s="161" t="n"/>
      <c r="AN27" s="161" t="n"/>
      <c r="AO27" s="161" t="n"/>
      <c r="AP27" s="161" t="n"/>
      <c r="AQ27" s="161" t="n"/>
      <c r="AR27" s="161" t="n"/>
      <c r="AS27" s="161" t="n"/>
      <c r="AT27" s="161" t="n"/>
      <c r="AU27" s="161" t="n"/>
      <c r="AV27" s="161" t="n"/>
      <c r="AW27" s="161" t="n"/>
      <c r="AX27" s="161" t="n"/>
      <c r="AY27" s="161" t="n"/>
      <c r="AZ27" s="161" t="n"/>
      <c r="BA27" s="161" t="n"/>
      <c r="BB27" s="161" t="n"/>
      <c r="BC27" s="161" t="n"/>
      <c r="BD27" s="161" t="n"/>
      <c r="BE27" s="161" t="n"/>
      <c r="BF27" s="161" t="n"/>
      <c r="BG27" s="161" t="n"/>
      <c r="BH27" s="161" t="n"/>
      <c r="BI27" s="162" t="n"/>
      <c r="BJ27" s="2" t="n"/>
      <c r="BK27" s="2" t="n"/>
      <c r="BL27" s="2" t="n"/>
      <c r="BM27" s="2" t="n"/>
      <c r="BN27" s="2" t="n"/>
      <c r="BO27" s="2" t="n"/>
      <c r="BP27" s="141" t="n"/>
      <c r="BV27" s="142" t="n"/>
      <c r="BW27" s="141" t="n"/>
      <c r="CG27" s="142" t="n"/>
      <c r="DU27" s="142" t="n"/>
      <c r="DV27" s="2" t="n"/>
      <c r="DW27" s="2" t="n"/>
      <c r="DX27" s="2" t="n"/>
      <c r="DY27" s="2" t="n"/>
      <c r="DZ27" s="2" t="n"/>
      <c r="EA27" s="2" t="n"/>
      <c r="EB27" s="2" t="n"/>
      <c r="EC27" s="2" t="n"/>
    </row>
    <row r="28" ht="6.75" customHeight="1" s="118">
      <c r="A28" s="2" t="n"/>
      <c r="B28" s="2" t="n"/>
      <c r="C28" s="2" t="n"/>
      <c r="D28" s="2" t="n"/>
      <c r="E28" s="163" t="inlineStr">
        <is>
          <t>現住所</t>
        </is>
      </c>
      <c r="F28" s="164" t="n"/>
      <c r="G28" s="164" t="n"/>
      <c r="H28" s="164" t="n"/>
      <c r="I28" s="164" t="n"/>
      <c r="J28" s="164" t="n"/>
      <c r="K28" s="165" t="n"/>
      <c r="L28" s="107" t="inlineStr">
        <is>
          <t>〒</t>
        </is>
      </c>
      <c r="M28" s="164" t="n"/>
      <c r="N28" s="164" t="n"/>
      <c r="O28" s="164" t="n"/>
      <c r="P28" s="166">
        <f>計算!$H$20</f>
        <v/>
      </c>
      <c r="Q28" s="164" t="n"/>
      <c r="R28" s="164" t="n"/>
      <c r="S28" s="164" t="n"/>
      <c r="T28" s="164" t="n"/>
      <c r="U28" s="164" t="n"/>
      <c r="V28" s="164" t="n"/>
      <c r="W28" s="164" t="n"/>
      <c r="X28" s="164" t="n"/>
      <c r="Y28" s="164" t="n"/>
      <c r="Z28" s="164" t="n"/>
      <c r="AA28" s="164" t="n"/>
      <c r="AB28" s="164" t="n"/>
      <c r="AC28" s="164" t="n"/>
      <c r="AD28" s="164" t="n"/>
      <c r="AE28" s="164" t="n"/>
      <c r="AF28" s="164" t="n"/>
      <c r="AG28" s="164" t="n"/>
      <c r="AH28" s="164" t="n"/>
      <c r="AI28" s="164" t="n"/>
      <c r="AJ28" s="164"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41" t="n"/>
      <c r="BV28" s="142" t="n"/>
      <c r="BW28" s="141" t="n"/>
      <c r="CG28" s="142" t="n"/>
      <c r="DU28" s="142" t="n"/>
      <c r="DV28" s="2" t="n"/>
      <c r="DW28" s="2" t="n"/>
      <c r="DX28" s="2" t="n"/>
      <c r="DY28" s="2" t="n"/>
      <c r="DZ28" s="2" t="n"/>
      <c r="EA28" s="2" t="n"/>
      <c r="EB28" s="2" t="n"/>
      <c r="EC28" s="2" t="n"/>
    </row>
    <row r="29" ht="4.5" customHeight="1" s="118">
      <c r="A29" s="2" t="n"/>
      <c r="B29" s="2" t="n"/>
      <c r="C29" s="2" t="n"/>
      <c r="D29" s="2" t="n"/>
      <c r="E29" s="141" t="n"/>
      <c r="K29" s="142" t="n"/>
      <c r="L29" s="141"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4" t="n"/>
      <c r="BQ29" s="145" t="n"/>
      <c r="BR29" s="145" t="n"/>
      <c r="BS29" s="145" t="n"/>
      <c r="BT29" s="145" t="n"/>
      <c r="BU29" s="145" t="n"/>
      <c r="BV29" s="146" t="n"/>
      <c r="BW29" s="144" t="n"/>
      <c r="BX29" s="145" t="n"/>
      <c r="BY29" s="145" t="n"/>
      <c r="BZ29" s="145" t="n"/>
      <c r="CA29" s="145" t="n"/>
      <c r="CB29" s="145" t="n"/>
      <c r="CC29" s="145" t="n"/>
      <c r="CD29" s="145" t="n"/>
      <c r="CE29" s="145" t="n"/>
      <c r="CF29" s="145" t="n"/>
      <c r="CG29" s="146" t="n"/>
      <c r="DU29" s="142" t="n"/>
      <c r="DV29" s="2" t="n"/>
      <c r="DW29" s="2" t="n"/>
      <c r="DX29" s="2" t="n"/>
      <c r="DY29" s="2" t="n"/>
      <c r="DZ29" s="2" t="n"/>
      <c r="EA29" s="2" t="n"/>
      <c r="EB29" s="2" t="n"/>
      <c r="EC29" s="2" t="n"/>
    </row>
    <row r="30" ht="6.75" customHeight="1" s="118">
      <c r="A30" s="2" t="n"/>
      <c r="B30" s="2" t="n"/>
      <c r="C30" s="2" t="n"/>
      <c r="D30" s="2" t="n"/>
      <c r="E30" s="141" t="n"/>
      <c r="K30" s="142" t="n"/>
      <c r="L30" s="141"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7" t="inlineStr">
        <is>
          <t>校内外の諸活動</t>
        </is>
      </c>
      <c r="BQ30" s="138" t="n"/>
      <c r="BR30" s="138" t="n"/>
      <c r="BS30" s="138" t="n"/>
      <c r="BT30" s="138" t="n"/>
      <c r="BU30" s="138" t="n"/>
      <c r="BV30" s="139" t="n"/>
      <c r="BW30" s="168">
        <f>計算!$Y$20</f>
        <v/>
      </c>
      <c r="BX30" s="138" t="n"/>
      <c r="BY30" s="138" t="n"/>
      <c r="BZ30" s="138" t="n"/>
      <c r="CA30" s="138" t="n"/>
      <c r="CB30" s="138" t="n"/>
      <c r="CC30" s="138" t="n"/>
      <c r="CD30" s="138" t="n"/>
      <c r="CE30" s="138" t="n"/>
      <c r="CF30" s="138" t="n"/>
      <c r="CG30" s="138" t="n"/>
      <c r="CH30" s="138" t="n"/>
      <c r="CI30" s="138" t="n"/>
      <c r="CJ30" s="138" t="n"/>
      <c r="CK30" s="138" t="n"/>
      <c r="CL30" s="138" t="n"/>
      <c r="CM30" s="138" t="n"/>
      <c r="CN30" s="138" t="n"/>
      <c r="CO30" s="138" t="n"/>
      <c r="CP30" s="138" t="n"/>
      <c r="CQ30" s="138" t="n"/>
      <c r="CR30" s="138" t="n"/>
      <c r="CS30" s="138" t="n"/>
      <c r="CT30" s="138" t="n"/>
      <c r="CU30" s="138" t="n"/>
      <c r="CV30" s="138" t="n"/>
      <c r="CW30" s="138" t="n"/>
      <c r="CX30" s="138" t="n"/>
      <c r="CY30" s="138" t="n"/>
      <c r="CZ30" s="138" t="n"/>
      <c r="DA30" s="138" t="n"/>
      <c r="DB30" s="138" t="n"/>
      <c r="DC30" s="138" t="n"/>
      <c r="DD30" s="138" t="n"/>
      <c r="DE30" s="138" t="n"/>
      <c r="DF30" s="138" t="n"/>
      <c r="DG30" s="138" t="n"/>
      <c r="DH30" s="138" t="n"/>
      <c r="DI30" s="138" t="n"/>
      <c r="DJ30" s="138" t="n"/>
      <c r="DK30" s="138" t="n"/>
      <c r="DL30" s="138" t="n"/>
      <c r="DM30" s="138" t="n"/>
      <c r="DN30" s="138" t="n"/>
      <c r="DO30" s="138" t="n"/>
      <c r="DP30" s="138" t="n"/>
      <c r="DQ30" s="138" t="n"/>
      <c r="DR30" s="138" t="n"/>
      <c r="DS30" s="138" t="n"/>
      <c r="DT30" s="138" t="n"/>
      <c r="DU30" s="139" t="n"/>
      <c r="DV30" s="7" t="n"/>
      <c r="DW30" s="2" t="n"/>
      <c r="DX30" s="2" t="n"/>
      <c r="DY30" s="2" t="n"/>
      <c r="DZ30" s="2" t="n"/>
      <c r="EA30" s="2" t="n"/>
      <c r="EB30" s="2" t="n"/>
      <c r="EC30" s="2" t="n"/>
    </row>
    <row r="31" ht="6.75" customHeight="1" s="118">
      <c r="A31" s="2" t="n"/>
      <c r="B31" s="2" t="n"/>
      <c r="C31" s="2" t="n"/>
      <c r="D31" s="2" t="n"/>
      <c r="E31" s="141" t="n"/>
      <c r="K31" s="142" t="n"/>
      <c r="L31" s="169">
        <f>計算!$I$20</f>
        <v/>
      </c>
      <c r="BI31" s="142" t="n"/>
      <c r="BJ31" s="2" t="n"/>
      <c r="BK31" s="2" t="n"/>
      <c r="BL31" s="2" t="n"/>
      <c r="BM31" s="2" t="n"/>
      <c r="BN31" s="2" t="n"/>
      <c r="BO31" s="2" t="n"/>
      <c r="BP31" s="141" t="n"/>
      <c r="BV31" s="142" t="n"/>
      <c r="DU31" s="142" t="n"/>
      <c r="DV31" s="7" t="n"/>
      <c r="DW31" s="2" t="n"/>
      <c r="DX31" s="2" t="n"/>
      <c r="DY31" s="2" t="n"/>
      <c r="DZ31" s="2" t="n"/>
      <c r="EA31" s="2" t="n"/>
      <c r="EB31" s="2" t="n"/>
      <c r="EC31" s="2" t="n"/>
    </row>
    <row r="32" ht="6.75" customHeight="1" s="118">
      <c r="A32" s="2" t="n"/>
      <c r="B32" s="2" t="n"/>
      <c r="C32" s="2" t="n"/>
      <c r="D32" s="2" t="n"/>
      <c r="E32" s="141" t="n"/>
      <c r="K32" s="142" t="n"/>
      <c r="L32" s="141" t="n"/>
      <c r="BI32" s="142" t="n"/>
      <c r="BJ32" s="2" t="n"/>
      <c r="BK32" s="2" t="n"/>
      <c r="BL32" s="2" t="n"/>
      <c r="BM32" s="2" t="n"/>
      <c r="BN32" s="2" t="n"/>
      <c r="BO32" s="2" t="n"/>
      <c r="BP32" s="141" t="n"/>
      <c r="BV32" s="142" t="n"/>
      <c r="DU32" s="142" t="n"/>
      <c r="DV32" s="7" t="n"/>
      <c r="DW32" s="2" t="n"/>
      <c r="DX32" s="2" t="n"/>
      <c r="DY32" s="2" t="n"/>
      <c r="DZ32" s="2" t="n"/>
      <c r="EA32" s="2" t="n"/>
      <c r="EB32" s="2" t="n"/>
      <c r="EC32" s="2" t="n"/>
    </row>
    <row r="33" ht="6.75" customHeight="1" s="118">
      <c r="A33" s="2" t="n"/>
      <c r="B33" s="2" t="n"/>
      <c r="C33" s="2" t="n"/>
      <c r="D33" s="2" t="n"/>
      <c r="E33" s="144" t="n"/>
      <c r="F33" s="145" t="n"/>
      <c r="G33" s="145" t="n"/>
      <c r="H33" s="145" t="n"/>
      <c r="I33" s="145" t="n"/>
      <c r="J33" s="145" t="n"/>
      <c r="K33" s="146" t="n"/>
      <c r="L33" s="144" t="n"/>
      <c r="M33" s="145" t="n"/>
      <c r="N33" s="145" t="n"/>
      <c r="O33" s="145" t="n"/>
      <c r="P33" s="145" t="n"/>
      <c r="Q33" s="145" t="n"/>
      <c r="R33" s="145" t="n"/>
      <c r="S33" s="145" t="n"/>
      <c r="T33" s="145" t="n"/>
      <c r="U33" s="145" t="n"/>
      <c r="V33" s="145" t="n"/>
      <c r="W33" s="145" t="n"/>
      <c r="X33" s="145" t="n"/>
      <c r="Y33" s="145" t="n"/>
      <c r="Z33" s="145" t="n"/>
      <c r="AA33" s="145" t="n"/>
      <c r="AB33" s="145" t="n"/>
      <c r="AC33" s="145" t="n"/>
      <c r="AD33" s="145" t="n"/>
      <c r="AE33" s="145" t="n"/>
      <c r="AF33" s="145" t="n"/>
      <c r="AG33" s="145" t="n"/>
      <c r="AH33" s="145" t="n"/>
      <c r="AI33" s="145" t="n"/>
      <c r="AJ33" s="145" t="n"/>
      <c r="AK33" s="145" t="n"/>
      <c r="AL33" s="145" t="n"/>
      <c r="AM33" s="145" t="n"/>
      <c r="AN33" s="145" t="n"/>
      <c r="AO33" s="145" t="n"/>
      <c r="AP33" s="145" t="n"/>
      <c r="AQ33" s="145" t="n"/>
      <c r="AR33" s="145" t="n"/>
      <c r="AS33" s="145" t="n"/>
      <c r="AT33" s="145" t="n"/>
      <c r="AU33" s="145" t="n"/>
      <c r="AV33" s="145" t="n"/>
      <c r="AW33" s="145" t="n"/>
      <c r="AX33" s="145" t="n"/>
      <c r="AY33" s="145" t="n"/>
      <c r="AZ33" s="145" t="n"/>
      <c r="BA33" s="145" t="n"/>
      <c r="BB33" s="145" t="n"/>
      <c r="BC33" s="145" t="n"/>
      <c r="BD33" s="145" t="n"/>
      <c r="BE33" s="145" t="n"/>
      <c r="BF33" s="145" t="n"/>
      <c r="BG33" s="145" t="n"/>
      <c r="BH33" s="145" t="n"/>
      <c r="BI33" s="146" t="n"/>
      <c r="BJ33" s="2" t="n"/>
      <c r="BK33" s="2" t="n"/>
      <c r="BL33" s="2" t="n"/>
      <c r="BM33" s="2" t="n"/>
      <c r="BN33" s="2" t="n"/>
      <c r="BO33" s="2" t="n"/>
      <c r="BP33" s="141" t="n"/>
      <c r="BV33" s="142" t="n"/>
      <c r="DU33" s="142" t="n"/>
      <c r="DV33" s="7" t="n"/>
      <c r="DW33" s="2" t="n"/>
      <c r="DX33" s="2" t="n"/>
      <c r="DY33" s="2" t="n"/>
      <c r="DZ33" s="2" t="n"/>
      <c r="EA33" s="2" t="n"/>
      <c r="EB33" s="2" t="n"/>
      <c r="EC33" s="2" t="n"/>
    </row>
    <row r="34" ht="6.75" customHeight="1" s="118">
      <c r="A34" s="2" t="n"/>
      <c r="B34" s="2" t="n"/>
      <c r="C34" s="2" t="n"/>
      <c r="D34" s="2" t="n"/>
      <c r="E34" s="157" t="inlineStr">
        <is>
          <t>ふ り が な</t>
        </is>
      </c>
      <c r="F34" s="138" t="n"/>
      <c r="G34" s="138" t="n"/>
      <c r="H34" s="138" t="n"/>
      <c r="I34" s="138" t="n"/>
      <c r="J34" s="138" t="n"/>
      <c r="K34" s="139" t="n"/>
      <c r="L34" s="158">
        <f>計算!$M$20</f>
        <v/>
      </c>
      <c r="M34" s="138" t="n"/>
      <c r="N34" s="138" t="n"/>
      <c r="O34" s="138" t="n"/>
      <c r="P34" s="138" t="n"/>
      <c r="Q34" s="138" t="n"/>
      <c r="R34" s="138" t="n"/>
      <c r="S34" s="138" t="n"/>
      <c r="T34" s="138" t="n"/>
      <c r="U34" s="138" t="n"/>
      <c r="V34" s="138" t="n"/>
      <c r="W34" s="138" t="n"/>
      <c r="X34" s="138" t="n"/>
      <c r="Y34" s="138" t="n"/>
      <c r="Z34" s="138" t="n"/>
      <c r="AA34" s="138" t="n"/>
      <c r="AB34" s="138" t="n"/>
      <c r="AC34" s="138" t="n"/>
      <c r="AD34" s="138" t="n"/>
      <c r="AE34" s="138" t="n"/>
      <c r="AF34" s="138" t="n"/>
      <c r="AG34" s="138" t="n"/>
      <c r="AH34" s="138" t="n"/>
      <c r="AI34" s="138" t="n"/>
      <c r="AJ34" s="138" t="n"/>
      <c r="AK34" s="138" t="n"/>
      <c r="AL34" s="138" t="n"/>
      <c r="AM34" s="138" t="n"/>
      <c r="AN34" s="138" t="n"/>
      <c r="AO34" s="138" t="n"/>
      <c r="AP34" s="138" t="n"/>
      <c r="AQ34" s="138" t="n"/>
      <c r="AR34" s="138" t="n"/>
      <c r="AS34" s="138" t="n"/>
      <c r="AT34" s="138" t="n"/>
      <c r="AU34" s="138" t="n"/>
      <c r="AV34" s="138" t="n"/>
      <c r="AW34" s="138" t="n"/>
      <c r="AX34" s="138" t="n"/>
      <c r="AY34" s="138" t="n"/>
      <c r="AZ34" s="138" t="n"/>
      <c r="BA34" s="138" t="n"/>
      <c r="BB34" s="138" t="n"/>
      <c r="BC34" s="138" t="n"/>
      <c r="BD34" s="138" t="n"/>
      <c r="BE34" s="138" t="n"/>
      <c r="BF34" s="138" t="n"/>
      <c r="BG34" s="138" t="n"/>
      <c r="BH34" s="138" t="n"/>
      <c r="BI34" s="139" t="n"/>
      <c r="BJ34" s="2" t="n"/>
      <c r="BK34" s="2" t="n"/>
      <c r="BL34" s="2" t="n"/>
      <c r="BM34" s="2" t="n"/>
      <c r="BN34" s="2" t="n"/>
      <c r="BO34" s="2" t="n"/>
      <c r="BP34" s="141" t="n"/>
      <c r="BV34" s="142" t="n"/>
      <c r="DU34" s="142" t="n"/>
      <c r="DV34" s="7" t="n"/>
      <c r="DW34" s="2" t="n"/>
      <c r="DX34" s="2" t="n"/>
      <c r="DY34" s="2" t="n"/>
      <c r="DZ34" s="2" t="n"/>
      <c r="EA34" s="2" t="n"/>
      <c r="EB34" s="2" t="n"/>
      <c r="EC34" s="2" t="n"/>
    </row>
    <row r="35" ht="6.75" customHeight="1" s="118">
      <c r="A35" s="2" t="n"/>
      <c r="B35" s="2" t="n"/>
      <c r="C35" s="2" t="n"/>
      <c r="D35" s="2" t="n"/>
      <c r="E35" s="141" t="n"/>
      <c r="K35" s="142" t="n"/>
      <c r="BI35" s="142" t="n"/>
      <c r="BJ35" s="2" t="n"/>
      <c r="BK35" s="2" t="n"/>
      <c r="BL35" s="2" t="n"/>
      <c r="BM35" s="2" t="n"/>
      <c r="BN35" s="2" t="n"/>
      <c r="BO35" s="2" t="n"/>
      <c r="BP35" s="141" t="n"/>
      <c r="BV35" s="142" t="n"/>
      <c r="DU35" s="142" t="n"/>
      <c r="DV35" s="7" t="n"/>
      <c r="DW35" s="2" t="n"/>
      <c r="DX35" s="2" t="n"/>
      <c r="DY35" s="2" t="n"/>
      <c r="DZ35" s="2" t="n"/>
      <c r="EA35" s="2" t="n"/>
      <c r="EB35" s="2" t="n"/>
      <c r="EC35" s="2" t="n"/>
    </row>
    <row r="36" ht="6.75" customHeight="1" s="118">
      <c r="A36" s="2" t="n"/>
      <c r="B36" s="2" t="n"/>
      <c r="C36" s="2" t="n"/>
      <c r="D36" s="2" t="n"/>
      <c r="E36" s="160" t="n"/>
      <c r="F36" s="161" t="n"/>
      <c r="G36" s="161" t="n"/>
      <c r="H36" s="161" t="n"/>
      <c r="I36" s="161" t="n"/>
      <c r="J36" s="161" t="n"/>
      <c r="K36" s="162" t="n"/>
      <c r="L36" s="161" t="n"/>
      <c r="M36" s="161" t="n"/>
      <c r="N36" s="161" t="n"/>
      <c r="O36" s="161" t="n"/>
      <c r="P36" s="161" t="n"/>
      <c r="Q36" s="161" t="n"/>
      <c r="R36" s="161" t="n"/>
      <c r="S36" s="161" t="n"/>
      <c r="T36" s="161" t="n"/>
      <c r="U36" s="161" t="n"/>
      <c r="V36" s="161" t="n"/>
      <c r="W36" s="161" t="n"/>
      <c r="X36" s="161" t="n"/>
      <c r="Y36" s="161" t="n"/>
      <c r="Z36" s="161" t="n"/>
      <c r="AA36" s="161" t="n"/>
      <c r="AB36" s="161" t="n"/>
      <c r="AC36" s="161" t="n"/>
      <c r="AD36" s="161" t="n"/>
      <c r="AE36" s="161" t="n"/>
      <c r="AF36" s="161" t="n"/>
      <c r="AG36" s="161" t="n"/>
      <c r="AH36" s="161" t="n"/>
      <c r="AI36" s="161" t="n"/>
      <c r="AJ36" s="161" t="n"/>
      <c r="AK36" s="161" t="n"/>
      <c r="AL36" s="161" t="n"/>
      <c r="AM36" s="161" t="n"/>
      <c r="AN36" s="161" t="n"/>
      <c r="AO36" s="161" t="n"/>
      <c r="AP36" s="161" t="n"/>
      <c r="AQ36" s="161" t="n"/>
      <c r="AR36" s="161" t="n"/>
      <c r="AS36" s="161" t="n"/>
      <c r="AT36" s="161" t="n"/>
      <c r="AU36" s="161" t="n"/>
      <c r="AV36" s="161" t="n"/>
      <c r="AW36" s="161" t="n"/>
      <c r="AX36" s="161" t="n"/>
      <c r="AY36" s="161" t="n"/>
      <c r="AZ36" s="161" t="n"/>
      <c r="BA36" s="161" t="n"/>
      <c r="BB36" s="161" t="n"/>
      <c r="BC36" s="161" t="n"/>
      <c r="BD36" s="161" t="n"/>
      <c r="BE36" s="161" t="n"/>
      <c r="BF36" s="161" t="n"/>
      <c r="BG36" s="161" t="n"/>
      <c r="BH36" s="161" t="n"/>
      <c r="BI36" s="162" t="n"/>
      <c r="BJ36" s="2" t="n"/>
      <c r="BK36" s="2" t="n"/>
      <c r="BL36" s="2" t="n"/>
      <c r="BM36" s="2" t="n"/>
      <c r="BN36" s="2" t="n"/>
      <c r="BO36" s="2" t="n"/>
      <c r="BP36" s="141" t="n"/>
      <c r="BV36" s="142" t="n"/>
      <c r="DU36" s="142" t="n"/>
      <c r="DV36" s="7" t="n"/>
      <c r="DW36" s="2" t="n"/>
      <c r="DX36" s="2" t="n"/>
      <c r="DY36" s="2" t="n"/>
      <c r="DZ36" s="2" t="n"/>
      <c r="EA36" s="2" t="n"/>
      <c r="EB36" s="2" t="n"/>
      <c r="EC36" s="2" t="n"/>
    </row>
    <row r="37" ht="6.75" customHeight="1" s="118">
      <c r="A37" s="2" t="n"/>
      <c r="B37" s="2" t="n"/>
      <c r="C37" s="2" t="n"/>
      <c r="D37" s="2" t="n"/>
      <c r="E37" s="163" t="inlineStr">
        <is>
          <t>連絡先</t>
        </is>
      </c>
      <c r="F37" s="164" t="n"/>
      <c r="G37" s="164" t="n"/>
      <c r="H37" s="164" t="n"/>
      <c r="I37" s="164" t="n"/>
      <c r="J37" s="164" t="n"/>
      <c r="K37" s="165" t="n"/>
      <c r="L37" s="107" t="inlineStr">
        <is>
          <t>〒</t>
        </is>
      </c>
      <c r="M37" s="164" t="n"/>
      <c r="N37" s="164" t="n"/>
      <c r="O37" s="164" t="n"/>
      <c r="P37" s="170">
        <f>計算!$K$20</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41" t="n"/>
      <c r="BV37" s="142" t="n"/>
      <c r="DU37" s="142" t="n"/>
      <c r="DV37" s="7" t="n"/>
      <c r="DW37" s="2" t="n"/>
      <c r="DX37" s="2" t="n"/>
      <c r="DY37" s="2" t="n"/>
      <c r="DZ37" s="2" t="n"/>
      <c r="EA37" s="2" t="n"/>
      <c r="EB37" s="2" t="n"/>
      <c r="EC37" s="2" t="n"/>
    </row>
    <row r="38" ht="6.75" customHeight="1" s="118">
      <c r="A38" s="2" t="n"/>
      <c r="B38" s="2" t="n"/>
      <c r="C38" s="2" t="n"/>
      <c r="D38" s="2" t="n"/>
      <c r="E38" s="141" t="n"/>
      <c r="K38" s="142" t="n"/>
      <c r="L38" s="141"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41" t="n"/>
      <c r="BV38" s="142" t="n"/>
      <c r="DU38" s="142" t="n"/>
      <c r="DV38" s="7" t="n"/>
      <c r="DW38" s="2" t="n"/>
      <c r="DX38" s="2" t="n"/>
      <c r="DY38" s="2" t="n"/>
      <c r="DZ38" s="2" t="n"/>
      <c r="EA38" s="2" t="n"/>
      <c r="EB38" s="2" t="n"/>
      <c r="EC38" s="2" t="n"/>
    </row>
    <row r="39" ht="6.75" customHeight="1" s="118">
      <c r="A39" s="2" t="n"/>
      <c r="B39" s="2" t="n"/>
      <c r="C39" s="2" t="n"/>
      <c r="D39" s="2" t="n"/>
      <c r="E39" s="141" t="n"/>
      <c r="K39" s="142" t="n"/>
      <c r="L39" s="141"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41" t="n"/>
      <c r="BV39" s="142" t="n"/>
      <c r="DU39" s="142" t="n"/>
      <c r="DV39" s="7" t="n"/>
      <c r="DW39" s="2" t="n"/>
      <c r="DX39" s="2" t="n"/>
      <c r="DY39" s="2" t="n"/>
      <c r="DZ39" s="2" t="n"/>
      <c r="EA39" s="2" t="n"/>
      <c r="EB39" s="2" t="n"/>
      <c r="EC39" s="2" t="n"/>
    </row>
    <row r="40" ht="6.75" customHeight="1" s="118">
      <c r="A40" s="2" t="n"/>
      <c r="B40" s="2" t="n"/>
      <c r="C40" s="2" t="n"/>
      <c r="D40" s="2" t="n"/>
      <c r="E40" s="141" t="n"/>
      <c r="K40" s="142" t="n"/>
      <c r="L40" s="171">
        <f>計算!$L$20</f>
        <v/>
      </c>
      <c r="BI40" s="142" t="n"/>
      <c r="BJ40" s="2" t="n"/>
      <c r="BK40" s="2" t="n"/>
      <c r="BL40" s="2" t="n"/>
      <c r="BM40" s="2" t="n"/>
      <c r="BN40" s="2" t="n"/>
      <c r="BO40" s="2" t="n"/>
      <c r="BP40" s="141" t="n"/>
      <c r="BV40" s="142" t="n"/>
      <c r="DU40" s="142" t="n"/>
      <c r="DV40" s="7" t="n"/>
      <c r="DW40" s="2" t="n"/>
      <c r="DX40" s="2" t="n"/>
      <c r="DY40" s="2" t="n"/>
      <c r="DZ40" s="2" t="n"/>
      <c r="EA40" s="2" t="n"/>
      <c r="EB40" s="2" t="n"/>
      <c r="EC40" s="2" t="n"/>
    </row>
    <row r="41" ht="6.75" customHeight="1" s="118">
      <c r="A41" s="2" t="n"/>
      <c r="B41" s="2" t="n"/>
      <c r="C41" s="2" t="n"/>
      <c r="D41" s="2" t="n"/>
      <c r="E41" s="144" t="n"/>
      <c r="F41" s="145" t="n"/>
      <c r="G41" s="145" t="n"/>
      <c r="H41" s="145" t="n"/>
      <c r="I41" s="145" t="n"/>
      <c r="J41" s="145" t="n"/>
      <c r="K41" s="146" t="n"/>
      <c r="L41" s="145" t="n"/>
      <c r="M41" s="145" t="n"/>
      <c r="N41" s="145" t="n"/>
      <c r="O41" s="145" t="n"/>
      <c r="P41" s="145" t="n"/>
      <c r="Q41" s="145" t="n"/>
      <c r="R41" s="145" t="n"/>
      <c r="S41" s="145" t="n"/>
      <c r="T41" s="145" t="n"/>
      <c r="U41" s="145" t="n"/>
      <c r="V41" s="145" t="n"/>
      <c r="W41" s="145" t="n"/>
      <c r="X41" s="145" t="n"/>
      <c r="Y41" s="145" t="n"/>
      <c r="Z41" s="145" t="n"/>
      <c r="AA41" s="145" t="n"/>
      <c r="AB41" s="145" t="n"/>
      <c r="AC41" s="145" t="n"/>
      <c r="AD41" s="145" t="n"/>
      <c r="AE41" s="145" t="n"/>
      <c r="AF41" s="145" t="n"/>
      <c r="AG41" s="145" t="n"/>
      <c r="AH41" s="145" t="n"/>
      <c r="AI41" s="145" t="n"/>
      <c r="AJ41" s="145" t="n"/>
      <c r="AK41" s="145" t="n"/>
      <c r="AL41" s="145" t="n"/>
      <c r="AM41" s="145" t="n"/>
      <c r="AN41" s="145" t="n"/>
      <c r="AO41" s="145" t="n"/>
      <c r="AP41" s="145" t="n"/>
      <c r="AQ41" s="145" t="n"/>
      <c r="AR41" s="145" t="n"/>
      <c r="AS41" s="145" t="n"/>
      <c r="AT41" s="145" t="n"/>
      <c r="AU41" s="145" t="n"/>
      <c r="AV41" s="145" t="n"/>
      <c r="AW41" s="145" t="n"/>
      <c r="AX41" s="145" t="n"/>
      <c r="AY41" s="145" t="n"/>
      <c r="AZ41" s="145" t="n"/>
      <c r="BA41" s="145" t="n"/>
      <c r="BB41" s="145" t="n"/>
      <c r="BC41" s="145" t="n"/>
      <c r="BD41" s="145" t="n"/>
      <c r="BE41" s="145" t="n"/>
      <c r="BF41" s="145" t="n"/>
      <c r="BG41" s="145" t="n"/>
      <c r="BH41" s="145" t="n"/>
      <c r="BI41" s="146" t="n"/>
      <c r="BJ41" s="2" t="n"/>
      <c r="BK41" s="2" t="n"/>
      <c r="BL41" s="2" t="n"/>
      <c r="BM41" s="2" t="n"/>
      <c r="BN41" s="2" t="n"/>
      <c r="BO41" s="2" t="n"/>
      <c r="BP41" s="141" t="n"/>
      <c r="BV41" s="142" t="n"/>
      <c r="DU41" s="142"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41" t="n"/>
      <c r="BV42" s="142" t="n"/>
      <c r="DU42" s="142"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41" t="n"/>
      <c r="BV43" s="142" t="n"/>
      <c r="DU43" s="142"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41" t="n"/>
      <c r="BV44" s="142" t="n"/>
      <c r="DU44" s="142"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41" t="n"/>
      <c r="BV45" s="142" t="n"/>
      <c r="DU45" s="142"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41" t="n"/>
      <c r="BV46" s="142" t="n"/>
      <c r="DU46" s="142"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2" t="n"/>
      <c r="BQ47" s="138" t="n"/>
      <c r="BR47" s="173" t="n"/>
      <c r="BS47" s="138" t="n"/>
      <c r="BT47" s="138" t="n"/>
      <c r="BU47" s="28" t="n"/>
      <c r="BV47" s="29" t="n"/>
      <c r="BW47" s="174">
        <f>計算!$Z$20</f>
        <v/>
      </c>
      <c r="BX47" s="138" t="n"/>
      <c r="BY47" s="138" t="n"/>
      <c r="BZ47" s="138" t="n"/>
      <c r="CA47" s="138" t="n"/>
      <c r="CB47" s="138" t="n"/>
      <c r="CC47" s="138" t="n"/>
      <c r="CD47" s="138" t="n"/>
      <c r="CE47" s="138" t="n"/>
      <c r="CF47" s="138" t="n"/>
      <c r="CG47" s="138" t="n"/>
      <c r="CH47" s="138" t="n"/>
      <c r="CI47" s="138" t="n"/>
      <c r="CJ47" s="138" t="n"/>
      <c r="CK47" s="138" t="n"/>
      <c r="CL47" s="138" t="n"/>
      <c r="CM47" s="138" t="n"/>
      <c r="CN47" s="138" t="n"/>
      <c r="CO47" s="138" t="n"/>
      <c r="CP47" s="138" t="n"/>
      <c r="CQ47" s="138" t="n"/>
      <c r="CR47" s="138" t="n"/>
      <c r="CS47" s="138" t="n"/>
      <c r="CT47" s="138" t="n"/>
      <c r="CU47" s="138" t="n"/>
      <c r="CV47" s="138" t="n"/>
      <c r="CW47" s="138" t="n"/>
      <c r="CX47" s="138" t="n"/>
      <c r="CY47" s="138" t="n"/>
      <c r="CZ47" s="138" t="n"/>
      <c r="DA47" s="138" t="n"/>
      <c r="DB47" s="138" t="n"/>
      <c r="DC47" s="138" t="n"/>
      <c r="DD47" s="138" t="n"/>
      <c r="DE47" s="138" t="n"/>
      <c r="DF47" s="138" t="n"/>
      <c r="DG47" s="138" t="n"/>
      <c r="DH47" s="138" t="n"/>
      <c r="DI47" s="138" t="n"/>
      <c r="DJ47" s="138" t="n"/>
      <c r="DK47" s="138" t="n"/>
      <c r="DL47" s="138" t="n"/>
      <c r="DM47" s="138" t="n"/>
      <c r="DN47" s="138" t="n"/>
      <c r="DO47" s="138" t="n"/>
      <c r="DP47" s="138" t="n"/>
      <c r="DQ47" s="138" t="n"/>
      <c r="DR47" s="138" t="n"/>
      <c r="DS47" s="138" t="n"/>
      <c r="DT47" s="138" t="n"/>
      <c r="DU47" s="139"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41" t="n"/>
      <c r="BU48" s="31" t="n"/>
      <c r="BV48" s="32" t="n"/>
      <c r="DU48" s="142"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41" t="n"/>
      <c r="BU49" s="72" t="n"/>
      <c r="BV49" s="142" t="n"/>
      <c r="DU49" s="142"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41" t="n"/>
      <c r="BV50" s="142" t="n"/>
      <c r="DU50" s="142"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41" t="n"/>
      <c r="BV51" s="142" t="n"/>
      <c r="DU51" s="142"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41" t="n"/>
      <c r="BV52" s="142" t="n"/>
      <c r="DU52" s="142" t="n"/>
      <c r="DV52" s="7" t="n"/>
      <c r="DW52" s="2" t="n"/>
      <c r="DX52" s="2" t="n"/>
      <c r="DY52" s="2" t="n"/>
      <c r="DZ52" s="2" t="n"/>
      <c r="EA52" s="2" t="n"/>
      <c r="EB52" s="2" t="n"/>
      <c r="EC52" s="2" t="n"/>
    </row>
    <row r="53" ht="6.75" customHeight="1" s="118">
      <c r="A53" s="2" t="n"/>
      <c r="B53" s="2" t="n"/>
      <c r="C53" s="2" t="n"/>
      <c r="D53" s="2" t="n"/>
      <c r="E53" s="175" t="inlineStr">
        <is>
          <t>在籍校</t>
        </is>
      </c>
      <c r="F53" s="138" t="n"/>
      <c r="G53" s="138" t="n"/>
      <c r="H53" s="138" t="n"/>
      <c r="I53" s="138" t="n"/>
      <c r="J53" s="138" t="n"/>
      <c r="K53" s="139"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8" t="n"/>
      <c r="AY53" s="138" t="n"/>
      <c r="AZ53" s="138" t="n"/>
      <c r="BA53" s="138" t="n"/>
      <c r="BB53" s="138" t="n"/>
      <c r="BC53" s="138" t="n"/>
      <c r="BD53" s="138" t="n"/>
      <c r="BE53" s="138" t="n"/>
      <c r="BF53" s="138" t="n"/>
      <c r="BG53" s="138" t="n"/>
      <c r="BH53" s="138" t="n"/>
      <c r="BI53" s="139" t="n"/>
      <c r="BJ53" s="2" t="n"/>
      <c r="BK53" s="2" t="n"/>
      <c r="BL53" s="2" t="n"/>
      <c r="BM53" s="2" t="n"/>
      <c r="BN53" s="2" t="n"/>
      <c r="BO53" s="2" t="n"/>
      <c r="BP53" s="141" t="n"/>
      <c r="BV53" s="142" t="n"/>
      <c r="DU53" s="142" t="n"/>
      <c r="DV53" s="2" t="n"/>
      <c r="DW53" s="2" t="n"/>
      <c r="DX53" s="2" t="n"/>
      <c r="DY53" s="2" t="n"/>
      <c r="DZ53" s="2" t="n"/>
      <c r="EA53" s="2" t="n"/>
      <c r="EB53" s="2" t="n"/>
      <c r="EC53" s="2" t="n"/>
    </row>
    <row r="54" ht="6.75" customHeight="1" s="118">
      <c r="A54" s="2" t="n"/>
      <c r="B54" s="2" t="n"/>
      <c r="C54" s="2" t="n"/>
      <c r="D54" s="2" t="n"/>
      <c r="E54" s="141" t="n"/>
      <c r="K54" s="142" t="n"/>
      <c r="L54" s="36" t="n"/>
      <c r="M54" s="19" t="n"/>
      <c r="N54" s="19" t="n"/>
      <c r="O54" s="19" t="n"/>
      <c r="P54" s="19" t="n"/>
      <c r="Q54" s="19" t="n"/>
      <c r="R54" s="19" t="n"/>
      <c r="S54" s="19" t="n"/>
      <c r="T54" s="19" t="n"/>
      <c r="U54" s="19" t="n"/>
      <c r="V54" s="19" t="n"/>
      <c r="W54" s="19" t="n"/>
      <c r="X54" s="37" t="n"/>
      <c r="Y54" s="176">
        <f>計算!$N$20</f>
        <v/>
      </c>
      <c r="BI54" s="142" t="n"/>
      <c r="BJ54" s="2" t="n"/>
      <c r="BK54" s="2" t="n"/>
      <c r="BL54" s="2" t="n"/>
      <c r="BM54" s="2" t="n"/>
      <c r="BN54" s="2" t="n"/>
      <c r="BO54" s="2" t="n"/>
      <c r="BP54" s="141" t="n"/>
      <c r="BV54" s="142" t="n"/>
      <c r="DU54" s="142" t="n"/>
      <c r="DV54" s="2" t="n"/>
      <c r="DW54" s="2" t="n"/>
      <c r="DX54" s="2" t="n"/>
      <c r="DY54" s="2" t="n"/>
      <c r="DZ54" s="2" t="n"/>
      <c r="EA54" s="2" t="n"/>
      <c r="EB54" s="2" t="n"/>
      <c r="EC54" s="2" t="n"/>
    </row>
    <row r="55" ht="6.75" customHeight="1" s="118">
      <c r="A55" s="2" t="n"/>
      <c r="B55" s="2" t="n"/>
      <c r="C55" s="2" t="n"/>
      <c r="D55" s="2" t="n"/>
      <c r="E55" s="141" t="n"/>
      <c r="K55" s="142" t="n"/>
      <c r="L55" s="36" t="n"/>
      <c r="M55" s="19" t="n"/>
      <c r="N55" s="19" t="n"/>
      <c r="O55" s="19" t="n"/>
      <c r="P55" s="177">
        <f>設定!$B$6</f>
        <v/>
      </c>
      <c r="S55" s="11" t="n"/>
      <c r="T55" s="11" t="n"/>
      <c r="U55" s="177">
        <f>設定!$B$7</f>
        <v/>
      </c>
      <c r="W55" s="11" t="n"/>
      <c r="X55" s="12" t="n"/>
      <c r="Y55" s="141" t="n"/>
      <c r="BI55" s="142" t="n"/>
      <c r="BJ55" s="2" t="n"/>
      <c r="BK55" s="2" t="n"/>
      <c r="BL55" s="2" t="n"/>
      <c r="BM55" s="2" t="n"/>
      <c r="BN55" s="2" t="n"/>
      <c r="BO55" s="2" t="n"/>
      <c r="BP55" s="141" t="n"/>
      <c r="BV55" s="142" t="n"/>
      <c r="DU55" s="142" t="n"/>
      <c r="DV55" s="2" t="n"/>
      <c r="DW55" s="2" t="n"/>
      <c r="DX55" s="2" t="n"/>
      <c r="DY55" s="2" t="n"/>
      <c r="DZ55" s="2" t="n"/>
      <c r="EA55" s="2" t="n"/>
      <c r="EB55" s="2" t="n"/>
      <c r="EC55" s="2" t="n"/>
    </row>
    <row r="56" ht="6.75" customHeight="1" s="118">
      <c r="A56" s="2" t="n"/>
      <c r="B56" s="2" t="n"/>
      <c r="C56" s="2" t="n"/>
      <c r="D56" s="2" t="n"/>
      <c r="E56" s="141" t="n"/>
      <c r="K56" s="142" t="n"/>
      <c r="L56" s="92" t="inlineStr">
        <is>
          <t>令和</t>
        </is>
      </c>
      <c r="S56" s="52" t="inlineStr">
        <is>
          <t>年</t>
        </is>
      </c>
      <c r="W56" s="53" t="inlineStr">
        <is>
          <t>月</t>
        </is>
      </c>
      <c r="X56" s="142" t="n"/>
      <c r="Y56" s="141" t="n"/>
      <c r="BI56" s="142" t="n"/>
      <c r="BJ56" s="2" t="n"/>
      <c r="BK56" s="2" t="n"/>
      <c r="BL56" s="2" t="n"/>
      <c r="BM56" s="2" t="n"/>
      <c r="BN56" s="2" t="n"/>
      <c r="BO56" s="2" t="n"/>
      <c r="BP56" s="141" t="n"/>
      <c r="BV56" s="142" t="n"/>
      <c r="DU56" s="142" t="n"/>
      <c r="DV56" s="2" t="n"/>
      <c r="DW56" s="2" t="n"/>
      <c r="DX56" s="2" t="n"/>
      <c r="DY56" s="2" t="n"/>
      <c r="DZ56" s="2" t="n"/>
      <c r="EA56" s="2" t="n"/>
      <c r="EB56" s="2" t="n"/>
      <c r="EC56" s="2" t="n"/>
    </row>
    <row r="57" ht="6.75" customHeight="1" s="118">
      <c r="A57" s="2" t="n"/>
      <c r="B57" s="2" t="n"/>
      <c r="C57" s="2" t="n"/>
      <c r="D57" s="2" t="n"/>
      <c r="E57" s="141" t="n"/>
      <c r="K57" s="142" t="n"/>
      <c r="L57" s="141" t="n"/>
      <c r="X57" s="142" t="n"/>
      <c r="Y57" s="141" t="n"/>
      <c r="AW57" s="75" t="inlineStr">
        <is>
          <t>卒業</t>
        </is>
      </c>
      <c r="BI57" s="142" t="n"/>
      <c r="BJ57" s="2" t="n"/>
      <c r="BK57" s="2" t="n"/>
      <c r="BL57" s="2" t="n"/>
      <c r="BM57" s="2" t="n"/>
      <c r="BN57" s="2" t="n"/>
      <c r="BO57" s="2" t="n"/>
      <c r="BP57" s="141" t="n"/>
      <c r="BV57" s="142" t="n"/>
      <c r="DU57" s="142" t="n"/>
      <c r="DV57" s="2" t="n"/>
      <c r="DW57" s="2" t="n"/>
      <c r="DX57" s="2" t="n"/>
      <c r="DY57" s="2" t="n"/>
      <c r="DZ57" s="2" t="n"/>
      <c r="EA57" s="2" t="n"/>
      <c r="EB57" s="2" t="n"/>
      <c r="EC57" s="2" t="n"/>
    </row>
    <row r="58" ht="6.75" customHeight="1" s="118">
      <c r="A58" s="2" t="n"/>
      <c r="B58" s="2" t="n"/>
      <c r="C58" s="2" t="n"/>
      <c r="D58" s="2" t="n"/>
      <c r="E58" s="141" t="n"/>
      <c r="K58" s="142" t="n"/>
      <c r="L58" s="36" t="n"/>
      <c r="M58" s="19" t="n"/>
      <c r="N58" s="19" t="n"/>
      <c r="O58" s="19" t="n"/>
      <c r="P58" s="19" t="n"/>
      <c r="Q58" s="19" t="n"/>
      <c r="R58" s="19" t="n"/>
      <c r="S58" s="19" t="n"/>
      <c r="T58" s="19" t="n"/>
      <c r="U58" s="19" t="n"/>
      <c r="V58" s="19" t="n"/>
      <c r="W58" s="19" t="n"/>
      <c r="X58" s="37" t="n"/>
      <c r="Y58" s="141" t="n"/>
      <c r="BI58" s="142" t="n"/>
      <c r="BJ58" s="2" t="n"/>
      <c r="BK58" s="2" t="n"/>
      <c r="BL58" s="2" t="n"/>
      <c r="BM58" s="2" t="n"/>
      <c r="BN58" s="2" t="n"/>
      <c r="BO58" s="2" t="n"/>
      <c r="BP58" s="141" t="n"/>
      <c r="BV58" s="142" t="n"/>
      <c r="DU58" s="142" t="n"/>
      <c r="DV58" s="2" t="n"/>
      <c r="DW58" s="2" t="n"/>
      <c r="DX58" s="2" t="n"/>
      <c r="DY58" s="2" t="n"/>
      <c r="DZ58" s="2" t="n"/>
      <c r="EA58" s="2" t="n"/>
      <c r="EB58" s="2" t="n"/>
      <c r="EC58" s="2" t="n"/>
    </row>
    <row r="59" ht="6.75" customHeight="1" s="118">
      <c r="A59" s="2" t="n"/>
      <c r="B59" s="2" t="n"/>
      <c r="C59" s="2" t="n"/>
      <c r="D59" s="2" t="n"/>
      <c r="E59" s="141" t="n"/>
      <c r="K59" s="142" t="n"/>
      <c r="L59" s="36" t="n"/>
      <c r="M59" s="19" t="n"/>
      <c r="N59" s="19" t="n"/>
      <c r="O59" s="19" t="n"/>
      <c r="P59" s="19" t="n"/>
      <c r="Q59" s="19" t="n"/>
      <c r="R59" s="19" t="n"/>
      <c r="S59" s="19" t="n"/>
      <c r="T59" s="19" t="n"/>
      <c r="U59" s="19" t="n"/>
      <c r="V59" s="19" t="n"/>
      <c r="W59" s="19" t="n"/>
      <c r="X59" s="37" t="n"/>
      <c r="Y59" s="141" t="n"/>
      <c r="BI59" s="142" t="n"/>
      <c r="BJ59" s="2" t="n"/>
      <c r="BK59" s="2" t="n"/>
      <c r="BL59" s="2" t="n"/>
      <c r="BM59" s="2" t="n"/>
      <c r="BN59" s="2" t="n"/>
      <c r="BO59" s="2" t="n"/>
      <c r="BP59" s="141" t="n"/>
      <c r="BV59" s="142" t="n"/>
      <c r="DU59" s="142" t="n"/>
      <c r="DV59" s="2" t="n"/>
      <c r="DW59" s="2" t="n"/>
      <c r="DX59" s="2" t="n"/>
      <c r="DY59" s="2" t="n"/>
      <c r="DZ59" s="2" t="n"/>
      <c r="EA59" s="2" t="n"/>
      <c r="EB59" s="2" t="n"/>
      <c r="EC59" s="2" t="n"/>
    </row>
    <row r="60" ht="6.75" customHeight="1" s="118">
      <c r="A60" s="2" t="n"/>
      <c r="B60" s="2" t="n"/>
      <c r="C60" s="2" t="n"/>
      <c r="D60" s="2" t="n"/>
      <c r="E60" s="144" t="n"/>
      <c r="F60" s="145" t="n"/>
      <c r="G60" s="145" t="n"/>
      <c r="H60" s="145" t="n"/>
      <c r="I60" s="145" t="n"/>
      <c r="J60" s="145" t="n"/>
      <c r="K60" s="146"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5" t="n"/>
      <c r="AX60" s="145" t="n"/>
      <c r="AY60" s="145" t="n"/>
      <c r="AZ60" s="145" t="n"/>
      <c r="BA60" s="145" t="n"/>
      <c r="BB60" s="145" t="n"/>
      <c r="BC60" s="145" t="n"/>
      <c r="BD60" s="145" t="n"/>
      <c r="BE60" s="145" t="n"/>
      <c r="BF60" s="145" t="n"/>
      <c r="BG60" s="145" t="n"/>
      <c r="BH60" s="145" t="n"/>
      <c r="BI60" s="146" t="n"/>
      <c r="BJ60" s="2" t="n"/>
      <c r="BK60" s="2" t="n"/>
      <c r="BL60" s="2" t="n"/>
      <c r="BM60" s="2" t="n"/>
      <c r="BN60" s="2" t="n"/>
      <c r="BO60" s="2" t="n"/>
      <c r="BP60" s="141" t="n"/>
      <c r="BV60" s="142" t="n"/>
      <c r="DU60" s="142"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8" t="n"/>
      <c r="U61" s="17" t="n"/>
      <c r="V61" s="17" t="n"/>
      <c r="W61" s="76" t="n"/>
      <c r="X61" s="138"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41" t="n"/>
      <c r="BV61" s="142" t="n"/>
      <c r="DU61" s="142"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41" t="n"/>
      <c r="BV62" s="142" t="n"/>
      <c r="DU62" s="142"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41" t="n"/>
      <c r="BV63" s="142" t="n"/>
      <c r="DU63" s="142" t="n"/>
      <c r="DV63" s="2" t="n"/>
      <c r="DW63" s="2" t="n"/>
      <c r="DX63" s="2" t="n"/>
      <c r="DY63" s="2" t="n"/>
      <c r="DZ63" s="2" t="n"/>
      <c r="EA63" s="2" t="n"/>
      <c r="EB63" s="2" t="n"/>
      <c r="EC63" s="2" t="n"/>
    </row>
    <row r="64" ht="6.75" customHeight="1" s="118">
      <c r="A64" s="2" t="n"/>
      <c r="B64" s="2" t="n"/>
      <c r="C64" s="2" t="n"/>
      <c r="D64" s="2" t="n"/>
      <c r="E64" s="178" t="inlineStr">
        <is>
          <t>職　歴</t>
        </is>
      </c>
      <c r="K64" s="142" t="n"/>
      <c r="L64" s="54" t="inlineStr">
        <is>
          <t>平成</t>
        </is>
      </c>
      <c r="M64" s="138" t="n"/>
      <c r="N64" s="138" t="n"/>
      <c r="O64" s="138" t="n"/>
      <c r="P64" s="19" t="n"/>
      <c r="Q64" s="19" t="n"/>
      <c r="R64" s="19" t="n"/>
      <c r="S64" s="19" t="n"/>
      <c r="T64" s="19" t="n"/>
      <c r="U64" s="19" t="n"/>
      <c r="V64" s="19" t="n"/>
      <c r="W64" s="19" t="n"/>
      <c r="X64" s="37" t="n"/>
      <c r="Y64" s="169">
        <f>計算!$AD$20</f>
        <v/>
      </c>
      <c r="BI64" s="142" t="n"/>
      <c r="BJ64" s="2" t="n"/>
      <c r="BK64" s="2" t="n"/>
      <c r="BL64" s="2" t="n"/>
      <c r="BM64" s="2" t="n"/>
      <c r="BN64" s="2" t="n"/>
      <c r="BO64" s="2" t="n"/>
      <c r="BP64" s="141" t="n"/>
      <c r="BV64" s="142" t="n"/>
      <c r="DU64" s="142" t="n"/>
      <c r="DV64" s="2" t="n"/>
      <c r="DW64" s="2" t="n"/>
      <c r="DX64" s="2" t="n"/>
      <c r="DY64" s="2" t="n"/>
      <c r="DZ64" s="2" t="n"/>
      <c r="EA64" s="2" t="n"/>
      <c r="EB64" s="2" t="n"/>
      <c r="EC64" s="2" t="n"/>
    </row>
    <row r="65" ht="6.75" customHeight="1" s="118">
      <c r="A65" s="2" t="n"/>
      <c r="B65" s="2" t="n"/>
      <c r="C65" s="2" t="n"/>
      <c r="D65" s="2" t="n"/>
      <c r="E65" s="141" t="n"/>
      <c r="K65" s="142" t="n"/>
      <c r="L65" s="141" t="n"/>
      <c r="P65" s="19" t="n"/>
      <c r="Q65" s="19" t="n"/>
      <c r="R65" s="19" t="n"/>
      <c r="S65" s="19" t="n"/>
      <c r="T65" s="19" t="n"/>
      <c r="U65" s="19" t="n"/>
      <c r="V65" s="19" t="n"/>
      <c r="W65" s="19" t="n"/>
      <c r="X65" s="37" t="n"/>
      <c r="Y65" s="141" t="n"/>
      <c r="BI65" s="142" t="n"/>
      <c r="BJ65" s="2" t="n"/>
      <c r="BK65" s="2" t="n"/>
      <c r="BL65" s="2" t="n"/>
      <c r="BM65" s="2" t="n"/>
      <c r="BN65" s="2" t="n"/>
      <c r="BO65" s="2" t="n"/>
      <c r="BP65" s="141" t="n"/>
      <c r="BV65" s="142" t="n"/>
      <c r="DU65" s="142" t="n"/>
      <c r="DV65" s="2" t="n"/>
      <c r="DW65" s="2" t="n"/>
      <c r="DX65" s="2" t="n"/>
      <c r="DY65" s="2" t="n"/>
      <c r="DZ65" s="2" t="n"/>
      <c r="EA65" s="2" t="n"/>
      <c r="EB65" s="2" t="n"/>
      <c r="EC65" s="2" t="n"/>
    </row>
    <row r="66" ht="6.75" customHeight="1" s="118">
      <c r="A66" s="2" t="n"/>
      <c r="B66" s="2" t="n"/>
      <c r="C66" s="2" t="n"/>
      <c r="D66" s="2" t="n"/>
      <c r="E66" s="141" t="n"/>
      <c r="K66" s="142" t="n"/>
      <c r="L66" s="141" t="n"/>
      <c r="P66" s="177">
        <f>計算!$AB$20</f>
        <v/>
      </c>
      <c r="S66" s="52" t="inlineStr">
        <is>
          <t>年</t>
        </is>
      </c>
      <c r="U66" s="177">
        <f>計算!$AC$20</f>
        <v/>
      </c>
      <c r="W66" s="53" t="inlineStr">
        <is>
          <t>月</t>
        </is>
      </c>
      <c r="X66" s="142" t="n"/>
      <c r="Y66" s="141" t="n"/>
      <c r="BI66" s="142" t="n"/>
      <c r="BJ66" s="2" t="n"/>
      <c r="BK66" s="2" t="n"/>
      <c r="BL66" s="2" t="n"/>
      <c r="BM66" s="2" t="n"/>
      <c r="BN66" s="2" t="n"/>
      <c r="BO66" s="2" t="n"/>
      <c r="BP66" s="141" t="n"/>
      <c r="BV66" s="142" t="n"/>
      <c r="DU66" s="142" t="n"/>
      <c r="DV66" s="2" t="n"/>
      <c r="DW66" s="2" t="n"/>
      <c r="DX66" s="2" t="n"/>
      <c r="DY66" s="2" t="n"/>
      <c r="DZ66" s="2" t="n"/>
      <c r="EA66" s="2" t="n"/>
      <c r="EB66" s="2" t="n"/>
      <c r="EC66" s="2" t="n"/>
    </row>
    <row r="67" ht="6.75" customHeight="1" s="118">
      <c r="A67" s="2" t="n"/>
      <c r="B67" s="2" t="n"/>
      <c r="C67" s="2" t="n"/>
      <c r="D67" s="2" t="n"/>
      <c r="E67" s="141" t="n"/>
      <c r="K67" s="142" t="n"/>
      <c r="L67" s="49" t="inlineStr">
        <is>
          <t>令和</t>
        </is>
      </c>
      <c r="X67" s="142" t="n"/>
      <c r="Y67" s="141" t="n"/>
      <c r="BI67" s="142" t="n"/>
      <c r="BJ67" s="2" t="n"/>
      <c r="BK67" s="2" t="n"/>
      <c r="BL67" s="2" t="n"/>
      <c r="BM67" s="2" t="n"/>
      <c r="BN67" s="2" t="n"/>
      <c r="BO67" s="2" t="n"/>
      <c r="BP67" s="141" t="n"/>
      <c r="BV67" s="142" t="n"/>
      <c r="DU67" s="142" t="n"/>
      <c r="DV67" s="2" t="n"/>
      <c r="DW67" s="2" t="n"/>
      <c r="DX67" s="2" t="n"/>
      <c r="DY67" s="2" t="n"/>
      <c r="DZ67" s="2" t="n"/>
      <c r="EA67" s="2" t="n"/>
      <c r="EB67" s="2" t="n"/>
      <c r="EC67" s="2" t="n"/>
    </row>
    <row r="68" ht="6.75" customHeight="1" s="118">
      <c r="A68" s="2" t="n"/>
      <c r="B68" s="2" t="n"/>
      <c r="C68" s="2" t="n"/>
      <c r="D68" s="2" t="n"/>
      <c r="E68" s="141" t="n"/>
      <c r="K68" s="142" t="n"/>
      <c r="L68" s="141" t="n"/>
      <c r="P68" s="19" t="n"/>
      <c r="Q68" s="19" t="n"/>
      <c r="R68" s="19" t="n"/>
      <c r="S68" s="19" t="n"/>
      <c r="T68" s="19" t="n"/>
      <c r="U68" s="19" t="n"/>
      <c r="V68" s="19" t="n"/>
      <c r="W68" s="19" t="n"/>
      <c r="X68" s="37" t="n"/>
      <c r="Y68" s="141" t="n"/>
      <c r="BI68" s="142" t="n"/>
      <c r="BJ68" s="2" t="n"/>
      <c r="BK68" s="2" t="n"/>
      <c r="BL68" s="2" t="n"/>
      <c r="BM68" s="2" t="n"/>
      <c r="BN68" s="2" t="n"/>
      <c r="BO68" s="2" t="n"/>
      <c r="BP68" s="141" t="n"/>
      <c r="BV68" s="142" t="n"/>
      <c r="DU68" s="142" t="n"/>
      <c r="DV68" s="2" t="n"/>
      <c r="DW68" s="2" t="n"/>
      <c r="DX68" s="2" t="n"/>
      <c r="DY68" s="2" t="n"/>
      <c r="DZ68" s="2" t="n"/>
      <c r="EA68" s="2" t="n"/>
      <c r="EB68" s="2" t="n"/>
      <c r="EC68" s="2" t="n"/>
    </row>
    <row r="69" ht="5.25" customHeight="1" s="118">
      <c r="A69" s="2" t="n"/>
      <c r="B69" s="2" t="n"/>
      <c r="C69" s="2" t="n"/>
      <c r="D69" s="2" t="n"/>
      <c r="E69" s="141" t="n"/>
      <c r="K69" s="142" t="n"/>
      <c r="L69" s="144" t="n"/>
      <c r="M69" s="145" t="n"/>
      <c r="N69" s="145" t="n"/>
      <c r="O69" s="145" t="n"/>
      <c r="P69" s="20" t="n"/>
      <c r="Q69" s="20" t="n"/>
      <c r="R69" s="20" t="n"/>
      <c r="S69" s="20" t="n"/>
      <c r="T69" s="20" t="n"/>
      <c r="U69" s="20" t="n"/>
      <c r="V69" s="20" t="n"/>
      <c r="W69" s="20" t="n"/>
      <c r="X69" s="39" t="n"/>
      <c r="Y69" s="144" t="n"/>
      <c r="Z69" s="145" t="n"/>
      <c r="AA69" s="145" t="n"/>
      <c r="AB69" s="145" t="n"/>
      <c r="AC69" s="145" t="n"/>
      <c r="AD69" s="145" t="n"/>
      <c r="AE69" s="145" t="n"/>
      <c r="AF69" s="145" t="n"/>
      <c r="AG69" s="145" t="n"/>
      <c r="AH69" s="145" t="n"/>
      <c r="AI69" s="145" t="n"/>
      <c r="AJ69" s="145" t="n"/>
      <c r="AK69" s="145" t="n"/>
      <c r="AL69" s="145" t="n"/>
      <c r="AM69" s="145" t="n"/>
      <c r="AN69" s="145" t="n"/>
      <c r="AO69" s="145" t="n"/>
      <c r="AP69" s="145" t="n"/>
      <c r="AQ69" s="145" t="n"/>
      <c r="AR69" s="145" t="n"/>
      <c r="AS69" s="145" t="n"/>
      <c r="AT69" s="145" t="n"/>
      <c r="AU69" s="145" t="n"/>
      <c r="AV69" s="145" t="n"/>
      <c r="AW69" s="145" t="n"/>
      <c r="AX69" s="145" t="n"/>
      <c r="AY69" s="145" t="n"/>
      <c r="AZ69" s="145" t="n"/>
      <c r="BA69" s="145" t="n"/>
      <c r="BB69" s="145" t="n"/>
      <c r="BC69" s="145" t="n"/>
      <c r="BD69" s="145" t="n"/>
      <c r="BE69" s="145" t="n"/>
      <c r="BF69" s="145" t="n"/>
      <c r="BG69" s="145" t="n"/>
      <c r="BH69" s="145" t="n"/>
      <c r="BI69" s="146" t="n"/>
      <c r="BJ69" s="2" t="n"/>
      <c r="BK69" s="2" t="n"/>
      <c r="BL69" s="2" t="n"/>
      <c r="BM69" s="2" t="n"/>
      <c r="BN69" s="2" t="n"/>
      <c r="BO69" s="2" t="n"/>
      <c r="BP69" s="141" t="n"/>
      <c r="BV69" s="142" t="n"/>
      <c r="DU69" s="142" t="n"/>
      <c r="DV69" s="2" t="n"/>
      <c r="DW69" s="2" t="n"/>
      <c r="DX69" s="2" t="n"/>
      <c r="DY69" s="2" t="n"/>
      <c r="DZ69" s="2" t="n"/>
      <c r="EA69" s="2" t="n"/>
      <c r="EB69" s="2" t="n"/>
      <c r="EC69" s="2" t="n"/>
    </row>
    <row r="70" ht="6.75" customHeight="1" s="118">
      <c r="A70" s="2" t="n"/>
      <c r="B70" s="2" t="n"/>
      <c r="C70" s="2" t="n"/>
      <c r="D70" s="2" t="n"/>
      <c r="E70" s="141" t="n"/>
      <c r="K70" s="142" t="n"/>
      <c r="L70" s="54" t="inlineStr">
        <is>
          <t>平成</t>
        </is>
      </c>
      <c r="M70" s="138" t="n"/>
      <c r="N70" s="138" t="n"/>
      <c r="O70" s="138" t="n"/>
      <c r="P70" s="18" t="n"/>
      <c r="Q70" s="18" t="n"/>
      <c r="R70" s="18" t="n"/>
      <c r="S70" s="18" t="n"/>
      <c r="T70" s="18" t="n"/>
      <c r="U70" s="18" t="n"/>
      <c r="V70" s="18" t="n"/>
      <c r="W70" s="18" t="n"/>
      <c r="X70" s="35" t="n"/>
      <c r="Y70" s="169">
        <f>計算!$AG$20</f>
        <v/>
      </c>
      <c r="BI70" s="142" t="n"/>
      <c r="BJ70" s="2" t="n"/>
      <c r="BK70" s="2" t="n"/>
      <c r="BL70" s="2" t="n"/>
      <c r="BM70" s="2" t="n"/>
      <c r="BN70" s="2" t="n"/>
      <c r="BO70" s="2" t="n"/>
      <c r="BP70" s="141" t="n"/>
      <c r="BV70" s="142" t="n"/>
      <c r="DU70" s="142" t="n"/>
      <c r="DV70" s="2" t="n"/>
      <c r="DW70" s="2" t="n"/>
      <c r="DX70" s="2" t="n"/>
      <c r="DY70" s="2" t="n"/>
      <c r="DZ70" s="2" t="n"/>
      <c r="EA70" s="2" t="n"/>
      <c r="EB70" s="2" t="n"/>
      <c r="EC70" s="2" t="n"/>
    </row>
    <row r="71" ht="6.75" customHeight="1" s="118">
      <c r="A71" s="2" t="n"/>
      <c r="B71" s="2" t="n"/>
      <c r="C71" s="2" t="n"/>
      <c r="D71" s="2" t="n"/>
      <c r="E71" s="141" t="n"/>
      <c r="K71" s="142" t="n"/>
      <c r="L71" s="141" t="n"/>
      <c r="P71" s="19" t="n"/>
      <c r="Q71" s="19" t="n"/>
      <c r="R71" s="19" t="n"/>
      <c r="S71" s="19" t="n"/>
      <c r="T71" s="19" t="n"/>
      <c r="U71" s="19" t="n"/>
      <c r="V71" s="19" t="n"/>
      <c r="W71" s="19" t="n"/>
      <c r="X71" s="37" t="n"/>
      <c r="Y71" s="141" t="n"/>
      <c r="BI71" s="142" t="n"/>
      <c r="BJ71" s="2" t="n"/>
      <c r="BK71" s="2" t="n"/>
      <c r="BL71" s="2" t="n"/>
      <c r="BM71" s="2" t="n"/>
      <c r="BN71" s="2" t="n"/>
      <c r="BO71" s="2" t="n"/>
      <c r="BP71" s="141" t="n"/>
      <c r="BV71" s="142" t="n"/>
      <c r="DU71" s="142" t="n"/>
      <c r="DV71" s="2" t="n"/>
      <c r="DW71" s="2" t="n"/>
      <c r="DX71" s="2" t="n"/>
      <c r="DY71" s="2" t="n"/>
      <c r="DZ71" s="2" t="n"/>
      <c r="EA71" s="2" t="n"/>
      <c r="EB71" s="2" t="n"/>
      <c r="EC71" s="2" t="n"/>
    </row>
    <row r="72" ht="6.75" customHeight="1" s="118">
      <c r="A72" s="2" t="n"/>
      <c r="B72" s="2" t="n"/>
      <c r="C72" s="2" t="n"/>
      <c r="D72" s="2" t="n"/>
      <c r="E72" s="141" t="n"/>
      <c r="K72" s="142" t="n"/>
      <c r="L72" s="141" t="n"/>
      <c r="P72" s="177">
        <f>計算!$AE$20</f>
        <v/>
      </c>
      <c r="S72" s="52" t="inlineStr">
        <is>
          <t>年</t>
        </is>
      </c>
      <c r="U72" s="177">
        <f>計算!$AF$20</f>
        <v/>
      </c>
      <c r="W72" s="53" t="inlineStr">
        <is>
          <t>月</t>
        </is>
      </c>
      <c r="X72" s="142" t="n"/>
      <c r="Y72" s="141" t="n"/>
      <c r="BI72" s="142" t="n"/>
      <c r="BJ72" s="2" t="n"/>
      <c r="BK72" s="2" t="n"/>
      <c r="BL72" s="2" t="n"/>
      <c r="BM72" s="2" t="n"/>
      <c r="BN72" s="2" t="n"/>
      <c r="BO72" s="2" t="n"/>
      <c r="BP72" s="141" t="n"/>
      <c r="BV72" s="142" t="n"/>
      <c r="DU72" s="142" t="n"/>
      <c r="DV72" s="2" t="n"/>
      <c r="DW72" s="2" t="n"/>
      <c r="DX72" s="2" t="n"/>
      <c r="DY72" s="2" t="n"/>
      <c r="DZ72" s="2" t="n"/>
      <c r="EA72" s="2" t="n"/>
      <c r="EB72" s="2" t="n"/>
      <c r="EC72" s="2" t="n"/>
    </row>
    <row r="73" ht="6.75" customHeight="1" s="118">
      <c r="A73" s="2" t="n"/>
      <c r="B73" s="2" t="n"/>
      <c r="C73" s="2" t="n"/>
      <c r="D73" s="2" t="n"/>
      <c r="E73" s="141" t="n"/>
      <c r="K73" s="142" t="n"/>
      <c r="L73" s="49" t="inlineStr">
        <is>
          <t>令和</t>
        </is>
      </c>
      <c r="X73" s="142" t="n"/>
      <c r="Y73" s="141" t="n"/>
      <c r="BI73" s="142" t="n"/>
      <c r="BJ73" s="2" t="n"/>
      <c r="BK73" s="2" t="n"/>
      <c r="BL73" s="2" t="n"/>
      <c r="BM73" s="2" t="n"/>
      <c r="BN73" s="2" t="n"/>
      <c r="BO73" s="2" t="n"/>
      <c r="BP73" s="141" t="n"/>
      <c r="BV73" s="142" t="n"/>
      <c r="DU73" s="142" t="n"/>
      <c r="DV73" s="2" t="n"/>
      <c r="DW73" s="2" t="n"/>
      <c r="DX73" s="2" t="n"/>
      <c r="DY73" s="2" t="n"/>
      <c r="DZ73" s="2" t="n"/>
      <c r="EA73" s="2" t="n"/>
      <c r="EB73" s="2" t="n"/>
      <c r="EC73" s="2" t="n"/>
    </row>
    <row r="74" ht="6.75" customHeight="1" s="118">
      <c r="A74" s="2" t="n"/>
      <c r="B74" s="2" t="n"/>
      <c r="C74" s="2" t="n"/>
      <c r="D74" s="2" t="n"/>
      <c r="E74" s="141" t="n"/>
      <c r="K74" s="142" t="n"/>
      <c r="L74" s="141" t="n"/>
      <c r="P74" s="19" t="n"/>
      <c r="Q74" s="19" t="n"/>
      <c r="R74" s="19" t="n"/>
      <c r="S74" s="19" t="n"/>
      <c r="T74" s="19" t="n"/>
      <c r="U74" s="19" t="n"/>
      <c r="V74" s="19" t="n"/>
      <c r="W74" s="19" t="n"/>
      <c r="X74" s="37" t="n"/>
      <c r="Y74" s="141" t="n"/>
      <c r="BI74" s="142" t="n"/>
      <c r="BJ74" s="2" t="n"/>
      <c r="BK74" s="2" t="n"/>
      <c r="BL74" s="2" t="n"/>
      <c r="BM74" s="2" t="n"/>
      <c r="BN74" s="2" t="n"/>
      <c r="BO74" s="2" t="n"/>
      <c r="BP74" s="141" t="n"/>
      <c r="BU74" s="43" t="n"/>
      <c r="BV74" s="44" t="n"/>
      <c r="DU74" s="142" t="n"/>
      <c r="DV74" s="2" t="n"/>
      <c r="DW74" s="2" t="n"/>
      <c r="DX74" s="2" t="n"/>
      <c r="DY74" s="2" t="n"/>
      <c r="DZ74" s="2" t="n"/>
      <c r="EA74" s="2" t="n"/>
      <c r="EB74" s="2" t="n"/>
      <c r="EC74" s="2" t="n"/>
    </row>
    <row r="75" ht="4.5" customHeight="1" s="118">
      <c r="A75" s="2" t="n"/>
      <c r="B75" s="2" t="n"/>
      <c r="C75" s="2" t="n"/>
      <c r="D75" s="2" t="n"/>
      <c r="E75" s="141" t="n"/>
      <c r="K75" s="142" t="n"/>
      <c r="L75" s="144" t="n"/>
      <c r="M75" s="145" t="n"/>
      <c r="N75" s="145" t="n"/>
      <c r="O75" s="145" t="n"/>
      <c r="P75" s="20" t="n"/>
      <c r="Q75" s="20" t="n"/>
      <c r="R75" s="20" t="n"/>
      <c r="S75" s="20" t="n"/>
      <c r="T75" s="20" t="n"/>
      <c r="U75" s="20" t="n"/>
      <c r="V75" s="20" t="n"/>
      <c r="W75" s="20" t="n"/>
      <c r="X75" s="39" t="n"/>
      <c r="Y75" s="144" t="n"/>
      <c r="Z75" s="145" t="n"/>
      <c r="AA75" s="145" t="n"/>
      <c r="AB75" s="145" t="n"/>
      <c r="AC75" s="145" t="n"/>
      <c r="AD75" s="145" t="n"/>
      <c r="AE75" s="145" t="n"/>
      <c r="AF75" s="145" t="n"/>
      <c r="AG75" s="145" t="n"/>
      <c r="AH75" s="145" t="n"/>
      <c r="AI75" s="145" t="n"/>
      <c r="AJ75" s="145" t="n"/>
      <c r="AK75" s="145" t="n"/>
      <c r="AL75" s="145" t="n"/>
      <c r="AM75" s="145" t="n"/>
      <c r="AN75" s="145" t="n"/>
      <c r="AO75" s="145" t="n"/>
      <c r="AP75" s="145" t="n"/>
      <c r="AQ75" s="145" t="n"/>
      <c r="AR75" s="145" t="n"/>
      <c r="AS75" s="145" t="n"/>
      <c r="AT75" s="145" t="n"/>
      <c r="AU75" s="145" t="n"/>
      <c r="AV75" s="145" t="n"/>
      <c r="AW75" s="145" t="n"/>
      <c r="AX75" s="145" t="n"/>
      <c r="AY75" s="145" t="n"/>
      <c r="AZ75" s="145" t="n"/>
      <c r="BA75" s="145" t="n"/>
      <c r="BB75" s="145" t="n"/>
      <c r="BC75" s="145" t="n"/>
      <c r="BD75" s="145" t="n"/>
      <c r="BE75" s="145" t="n"/>
      <c r="BF75" s="145" t="n"/>
      <c r="BG75" s="145" t="n"/>
      <c r="BH75" s="145" t="n"/>
      <c r="BI75" s="146" t="n"/>
      <c r="BJ75" s="2" t="n"/>
      <c r="BK75" s="2" t="n"/>
      <c r="BL75" s="2" t="n"/>
      <c r="BM75" s="2" t="n"/>
      <c r="BN75" s="2" t="n"/>
      <c r="BO75" s="2" t="n"/>
      <c r="BP75" s="144" t="n"/>
      <c r="BQ75" s="145" t="n"/>
      <c r="BR75" s="145" t="n"/>
      <c r="BS75" s="145" t="n"/>
      <c r="BT75" s="145" t="n"/>
      <c r="BU75" s="42" t="n"/>
      <c r="BV75" s="45" t="n"/>
      <c r="BW75" s="145" t="n"/>
      <c r="BX75" s="145" t="n"/>
      <c r="BY75" s="145" t="n"/>
      <c r="BZ75" s="145" t="n"/>
      <c r="CA75" s="145" t="n"/>
      <c r="CB75" s="145" t="n"/>
      <c r="CC75" s="145" t="n"/>
      <c r="CD75" s="145" t="n"/>
      <c r="CE75" s="145" t="n"/>
      <c r="CF75" s="145" t="n"/>
      <c r="CG75" s="145" t="n"/>
      <c r="CH75" s="145" t="n"/>
      <c r="CI75" s="145" t="n"/>
      <c r="CJ75" s="145" t="n"/>
      <c r="CK75" s="145" t="n"/>
      <c r="CL75" s="145" t="n"/>
      <c r="CM75" s="145" t="n"/>
      <c r="CN75" s="145" t="n"/>
      <c r="CO75" s="145" t="n"/>
      <c r="CP75" s="145" t="n"/>
      <c r="CQ75" s="145" t="n"/>
      <c r="CR75" s="145" t="n"/>
      <c r="CS75" s="145" t="n"/>
      <c r="CT75" s="145" t="n"/>
      <c r="CU75" s="145" t="n"/>
      <c r="CV75" s="145" t="n"/>
      <c r="CW75" s="145" t="n"/>
      <c r="CX75" s="145" t="n"/>
      <c r="CY75" s="145" t="n"/>
      <c r="CZ75" s="145" t="n"/>
      <c r="DA75" s="145" t="n"/>
      <c r="DB75" s="145" t="n"/>
      <c r="DC75" s="145" t="n"/>
      <c r="DD75" s="145" t="n"/>
      <c r="DE75" s="145" t="n"/>
      <c r="DF75" s="145" t="n"/>
      <c r="DG75" s="145" t="n"/>
      <c r="DH75" s="145" t="n"/>
      <c r="DI75" s="145" t="n"/>
      <c r="DJ75" s="145" t="n"/>
      <c r="DK75" s="145" t="n"/>
      <c r="DL75" s="145" t="n"/>
      <c r="DM75" s="145" t="n"/>
      <c r="DN75" s="145" t="n"/>
      <c r="DO75" s="145" t="n"/>
      <c r="DP75" s="145" t="n"/>
      <c r="DQ75" s="145" t="n"/>
      <c r="DR75" s="145" t="n"/>
      <c r="DS75" s="145" t="n"/>
      <c r="DT75" s="145" t="n"/>
      <c r="DU75" s="146" t="n"/>
      <c r="DV75" s="2" t="n"/>
      <c r="DW75" s="2" t="n"/>
      <c r="DX75" s="2" t="n"/>
      <c r="DY75" s="2" t="n"/>
      <c r="DZ75" s="2" t="n"/>
      <c r="EA75" s="2" t="n"/>
      <c r="EB75" s="2" t="n"/>
      <c r="EC75" s="2" t="n"/>
    </row>
    <row r="76" ht="6.75" customHeight="1" s="118">
      <c r="A76" s="2" t="n"/>
      <c r="B76" s="2" t="n"/>
      <c r="C76" s="2" t="n"/>
      <c r="D76" s="2" t="n"/>
      <c r="E76" s="141" t="n"/>
      <c r="K76" s="142" t="n"/>
      <c r="L76" s="54" t="inlineStr">
        <is>
          <t>平成</t>
        </is>
      </c>
      <c r="M76" s="138" t="n"/>
      <c r="N76" s="138" t="n"/>
      <c r="O76" s="138"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7" t="inlineStr">
        <is>
          <t>備　考</t>
        </is>
      </c>
      <c r="BQ76" s="138" t="n"/>
      <c r="BR76" s="138" t="n"/>
      <c r="BS76" s="138" t="n"/>
      <c r="BT76" s="138" t="n"/>
      <c r="BU76" s="138" t="n"/>
      <c r="BV76" s="139" t="n"/>
      <c r="BW76" s="174">
        <f>計算!$AA$20</f>
        <v/>
      </c>
      <c r="BX76" s="138" t="n"/>
      <c r="BY76" s="138" t="n"/>
      <c r="BZ76" s="138" t="n"/>
      <c r="CA76" s="138" t="n"/>
      <c r="CB76" s="138" t="n"/>
      <c r="CC76" s="138" t="n"/>
      <c r="CD76" s="138" t="n"/>
      <c r="CE76" s="138" t="n"/>
      <c r="CF76" s="138" t="n"/>
      <c r="CG76" s="138" t="n"/>
      <c r="CH76" s="138" t="n"/>
      <c r="CI76" s="138" t="n"/>
      <c r="CJ76" s="138" t="n"/>
      <c r="CK76" s="138" t="n"/>
      <c r="CL76" s="138" t="n"/>
      <c r="CM76" s="138" t="n"/>
      <c r="CN76" s="138" t="n"/>
      <c r="CO76" s="138" t="n"/>
      <c r="CP76" s="138" t="n"/>
      <c r="CQ76" s="138" t="n"/>
      <c r="CR76" s="138" t="n"/>
      <c r="CS76" s="138" t="n"/>
      <c r="CT76" s="138" t="n"/>
      <c r="CU76" s="138" t="n"/>
      <c r="CV76" s="138" t="n"/>
      <c r="CW76" s="138" t="n"/>
      <c r="CX76" s="138" t="n"/>
      <c r="CY76" s="138" t="n"/>
      <c r="CZ76" s="138" t="n"/>
      <c r="DA76" s="138" t="n"/>
      <c r="DB76" s="138" t="n"/>
      <c r="DC76" s="138" t="n"/>
      <c r="DD76" s="138" t="n"/>
      <c r="DE76" s="138" t="n"/>
      <c r="DF76" s="138" t="n"/>
      <c r="DG76" s="138" t="n"/>
      <c r="DH76" s="138" t="n"/>
      <c r="DI76" s="138" t="n"/>
      <c r="DJ76" s="138" t="n"/>
      <c r="DK76" s="138" t="n"/>
      <c r="DL76" s="138" t="n"/>
      <c r="DM76" s="138" t="n"/>
      <c r="DN76" s="138" t="n"/>
      <c r="DO76" s="138" t="n"/>
      <c r="DP76" s="138" t="n"/>
      <c r="DQ76" s="138" t="n"/>
      <c r="DR76" s="138" t="n"/>
      <c r="DS76" s="138" t="n"/>
      <c r="DT76" s="138" t="n"/>
      <c r="DU76" s="139" t="n"/>
      <c r="DV76" s="2" t="n"/>
      <c r="DW76" s="2" t="n"/>
      <c r="DX76" s="2" t="n"/>
      <c r="DY76" s="2" t="n"/>
      <c r="DZ76" s="2" t="n"/>
      <c r="EA76" s="2" t="n"/>
      <c r="EB76" s="2" t="n"/>
      <c r="EC76" s="2" t="n"/>
    </row>
    <row r="77" ht="6.75" customHeight="1" s="118">
      <c r="A77" s="2" t="n"/>
      <c r="B77" s="2" t="n"/>
      <c r="C77" s="2" t="n"/>
      <c r="D77" s="2" t="n"/>
      <c r="E77" s="141" t="n"/>
      <c r="K77" s="142" t="n"/>
      <c r="L77" s="141"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41" t="n"/>
      <c r="BV77" s="142" t="n"/>
      <c r="DU77" s="142" t="n"/>
      <c r="DV77" s="2" t="n"/>
      <c r="DW77" s="2" t="n"/>
      <c r="DX77" s="2" t="n"/>
      <c r="DY77" s="2" t="n"/>
      <c r="DZ77" s="2" t="n"/>
      <c r="EA77" s="2" t="n"/>
      <c r="EB77" s="2" t="n"/>
      <c r="EC77" s="2" t="n"/>
    </row>
    <row r="78" ht="6.75" customHeight="1" s="118">
      <c r="A78" s="2" t="n"/>
      <c r="B78" s="2" t="n"/>
      <c r="C78" s="2" t="n"/>
      <c r="D78" s="2" t="n"/>
      <c r="E78" s="141" t="n"/>
      <c r="K78" s="142" t="n"/>
      <c r="L78" s="141" t="n"/>
      <c r="P78" s="19" t="n"/>
      <c r="Q78" s="19" t="n"/>
      <c r="R78" s="19" t="n"/>
      <c r="S78" s="52" t="inlineStr">
        <is>
          <t>年</t>
        </is>
      </c>
      <c r="U78" s="11" t="n"/>
      <c r="V78" s="11" t="n"/>
      <c r="W78" s="53" t="inlineStr">
        <is>
          <t>月</t>
        </is>
      </c>
      <c r="X78" s="142"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41" t="n"/>
      <c r="BV78" s="142" t="n"/>
      <c r="DU78" s="142" t="n"/>
      <c r="DV78" s="2" t="n"/>
      <c r="DW78" s="2" t="n"/>
      <c r="DX78" s="2" t="n"/>
      <c r="DY78" s="2" t="n"/>
      <c r="DZ78" s="2" t="n"/>
      <c r="EA78" s="2" t="n"/>
      <c r="EB78" s="2" t="n"/>
      <c r="EC78" s="2" t="n"/>
    </row>
    <row r="79" ht="6.75" customHeight="1" s="118">
      <c r="A79" s="2" t="n"/>
      <c r="B79" s="2" t="n"/>
      <c r="C79" s="2" t="n"/>
      <c r="D79" s="2" t="n"/>
      <c r="E79" s="141" t="n"/>
      <c r="K79" s="142" t="n"/>
      <c r="L79" s="49" t="inlineStr">
        <is>
          <t>令和</t>
        </is>
      </c>
      <c r="P79" s="19" t="n"/>
      <c r="Q79" s="19" t="n"/>
      <c r="R79" s="19" t="n"/>
      <c r="U79" s="11" t="n"/>
      <c r="V79" s="11" t="n"/>
      <c r="X79" s="142"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41" t="n"/>
      <c r="BV79" s="142" t="n"/>
      <c r="DU79" s="142" t="n"/>
      <c r="DV79" s="2" t="n"/>
      <c r="DW79" s="2" t="n"/>
      <c r="DX79" s="2" t="n"/>
      <c r="DY79" s="2" t="n"/>
      <c r="DZ79" s="2" t="n"/>
      <c r="EA79" s="2" t="n"/>
      <c r="EB79" s="2" t="n"/>
      <c r="EC79" s="2" t="n"/>
    </row>
    <row r="80" ht="6.75" customHeight="1" s="118">
      <c r="A80" s="2" t="n"/>
      <c r="B80" s="2" t="n"/>
      <c r="C80" s="2" t="n"/>
      <c r="D80" s="2" t="n"/>
      <c r="E80" s="141" t="n"/>
      <c r="K80" s="142" t="n"/>
      <c r="L80" s="141"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41" t="n"/>
      <c r="BV80" s="142" t="n"/>
      <c r="DU80" s="142" t="n"/>
      <c r="DV80" s="2" t="n"/>
      <c r="DW80" s="2" t="n"/>
      <c r="DX80" s="2" t="n"/>
      <c r="DY80" s="2" t="n"/>
      <c r="DZ80" s="2" t="n"/>
      <c r="EA80" s="2" t="n"/>
      <c r="EB80" s="2" t="n"/>
      <c r="EC80" s="2" t="n"/>
    </row>
    <row r="81" ht="3.75" customHeight="1" s="118">
      <c r="A81" s="2" t="n"/>
      <c r="B81" s="2" t="n"/>
      <c r="C81" s="2" t="n"/>
      <c r="D81" s="2" t="n"/>
      <c r="E81" s="141" t="n"/>
      <c r="K81" s="142" t="n"/>
      <c r="L81" s="144" t="n"/>
      <c r="M81" s="145" t="n"/>
      <c r="N81" s="145" t="n"/>
      <c r="O81" s="145"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41" t="n"/>
      <c r="BV81" s="142" t="n"/>
      <c r="DU81" s="142" t="n"/>
      <c r="DV81" s="2" t="n"/>
      <c r="DW81" s="2" t="n"/>
      <c r="DX81" s="2" t="n"/>
      <c r="DY81" s="2" t="n"/>
      <c r="DZ81" s="2" t="n"/>
      <c r="EA81" s="2" t="n"/>
      <c r="EB81" s="2" t="n"/>
      <c r="EC81" s="2" t="n"/>
    </row>
    <row r="82" ht="6.75" customHeight="1" s="118">
      <c r="A82" s="2" t="n"/>
      <c r="B82" s="2" t="n"/>
      <c r="C82" s="2" t="n"/>
      <c r="D82" s="2" t="n"/>
      <c r="E82" s="141" t="n"/>
      <c r="K82" s="142" t="n"/>
      <c r="L82" s="54" t="inlineStr">
        <is>
          <t>平成</t>
        </is>
      </c>
      <c r="M82" s="138" t="n"/>
      <c r="N82" s="138" t="n"/>
      <c r="O82" s="138"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41" t="n"/>
      <c r="BV82" s="142" t="n"/>
      <c r="DU82" s="142" t="n"/>
      <c r="DV82" s="2" t="n"/>
      <c r="DW82" s="2" t="n"/>
      <c r="DX82" s="2" t="n"/>
      <c r="DY82" s="2" t="n"/>
      <c r="DZ82" s="2" t="n"/>
      <c r="EA82" s="2" t="n"/>
      <c r="EB82" s="2" t="n"/>
      <c r="EC82" s="2" t="n"/>
    </row>
    <row r="83" ht="6.75" customHeight="1" s="118">
      <c r="A83" s="2" t="n"/>
      <c r="B83" s="2" t="n"/>
      <c r="C83" s="2" t="n"/>
      <c r="D83" s="2" t="n"/>
      <c r="E83" s="141" t="n"/>
      <c r="K83" s="142" t="n"/>
      <c r="L83" s="141"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41" t="n"/>
      <c r="BV83" s="142" t="n"/>
      <c r="DU83" s="142" t="n"/>
      <c r="DV83" s="2" t="n"/>
      <c r="DW83" s="2" t="n"/>
      <c r="DX83" s="2" t="n"/>
      <c r="DY83" s="2" t="n"/>
      <c r="DZ83" s="2" t="n"/>
      <c r="EA83" s="2" t="n"/>
      <c r="EB83" s="2" t="n"/>
      <c r="EC83" s="2" t="n"/>
    </row>
    <row r="84" ht="6.75" customHeight="1" s="118">
      <c r="A84" s="2" t="n"/>
      <c r="B84" s="2" t="n"/>
      <c r="C84" s="2" t="n"/>
      <c r="D84" s="2" t="n"/>
      <c r="E84" s="141" t="n"/>
      <c r="K84" s="142" t="n"/>
      <c r="L84" s="141" t="n"/>
      <c r="P84" s="19" t="n"/>
      <c r="Q84" s="19" t="n"/>
      <c r="R84" s="19" t="n"/>
      <c r="S84" s="52" t="inlineStr">
        <is>
          <t>年</t>
        </is>
      </c>
      <c r="U84" s="11" t="n"/>
      <c r="V84" s="11" t="n"/>
      <c r="W84" s="53" t="inlineStr">
        <is>
          <t>月</t>
        </is>
      </c>
      <c r="X84" s="142"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41" t="n"/>
      <c r="BV84" s="142" t="n"/>
      <c r="DU84" s="142" t="n"/>
      <c r="DV84" s="2" t="n"/>
      <c r="DW84" s="2" t="n"/>
      <c r="DX84" s="2" t="n"/>
      <c r="DY84" s="2" t="n"/>
      <c r="DZ84" s="2" t="n"/>
      <c r="EA84" s="2" t="n"/>
      <c r="EB84" s="2" t="n"/>
      <c r="EC84" s="2" t="n"/>
    </row>
    <row r="85" ht="6.75" customHeight="1" s="118">
      <c r="A85" s="2" t="n"/>
      <c r="B85" s="2" t="n"/>
      <c r="C85" s="2" t="n"/>
      <c r="D85" s="2" t="n"/>
      <c r="E85" s="141" t="n"/>
      <c r="K85" s="142" t="n"/>
      <c r="L85" s="49" t="inlineStr">
        <is>
          <t>令和</t>
        </is>
      </c>
      <c r="P85" s="19" t="n"/>
      <c r="Q85" s="19" t="n"/>
      <c r="R85" s="19" t="n"/>
      <c r="U85" s="11" t="n"/>
      <c r="V85" s="11" t="n"/>
      <c r="X85" s="142"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41" t="n"/>
      <c r="BV85" s="142" t="n"/>
      <c r="DU85" s="142" t="n"/>
      <c r="DV85" s="2" t="n"/>
      <c r="DW85" s="2" t="n"/>
      <c r="DX85" s="2" t="n"/>
      <c r="DY85" s="2" t="n"/>
      <c r="DZ85" s="2" t="n"/>
      <c r="EA85" s="2" t="n"/>
      <c r="EB85" s="2" t="n"/>
      <c r="EC85" s="2" t="n"/>
    </row>
    <row r="86" ht="6.75" customHeight="1" s="118">
      <c r="A86" s="2" t="n"/>
      <c r="B86" s="2" t="n"/>
      <c r="C86" s="2" t="n"/>
      <c r="D86" s="2" t="n"/>
      <c r="E86" s="141" t="n"/>
      <c r="K86" s="142" t="n"/>
      <c r="L86" s="141"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41" t="n"/>
      <c r="BV86" s="142" t="n"/>
      <c r="DU86" s="142" t="n"/>
      <c r="DV86" s="2" t="n"/>
      <c r="DW86" s="2" t="n"/>
      <c r="DX86" s="2" t="n"/>
      <c r="DY86" s="2" t="n"/>
      <c r="DZ86" s="2" t="n"/>
      <c r="EA86" s="2" t="n"/>
      <c r="EB86" s="2" t="n"/>
      <c r="EC86" s="2" t="n"/>
    </row>
    <row r="87" ht="6.75" customHeight="1" s="118">
      <c r="A87" s="2" t="n"/>
      <c r="B87" s="2" t="n"/>
      <c r="C87" s="2" t="n"/>
      <c r="D87" s="2" t="n"/>
      <c r="E87" s="144" t="n"/>
      <c r="F87" s="145" t="n"/>
      <c r="G87" s="145" t="n"/>
      <c r="H87" s="145" t="n"/>
      <c r="I87" s="145" t="n"/>
      <c r="J87" s="145" t="n"/>
      <c r="K87" s="146" t="n"/>
      <c r="L87" s="144" t="n"/>
      <c r="M87" s="145" t="n"/>
      <c r="N87" s="145" t="n"/>
      <c r="O87" s="145"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4" t="n"/>
      <c r="BQ87" s="145" t="n"/>
      <c r="BR87" s="145" t="n"/>
      <c r="BS87" s="145" t="n"/>
      <c r="BT87" s="145" t="n"/>
      <c r="BU87" s="145" t="n"/>
      <c r="BV87" s="146" t="n"/>
      <c r="BW87" s="145" t="n"/>
      <c r="BX87" s="145" t="n"/>
      <c r="BY87" s="145" t="n"/>
      <c r="BZ87" s="145" t="n"/>
      <c r="CA87" s="145" t="n"/>
      <c r="CB87" s="145" t="n"/>
      <c r="CC87" s="145" t="n"/>
      <c r="CD87" s="145" t="n"/>
      <c r="CE87" s="145" t="n"/>
      <c r="CF87" s="145" t="n"/>
      <c r="CG87" s="145" t="n"/>
      <c r="CH87" s="145" t="n"/>
      <c r="CI87" s="145" t="n"/>
      <c r="CJ87" s="145" t="n"/>
      <c r="CK87" s="145" t="n"/>
      <c r="CL87" s="145" t="n"/>
      <c r="CM87" s="145" t="n"/>
      <c r="CN87" s="145" t="n"/>
      <c r="CO87" s="145" t="n"/>
      <c r="CP87" s="145" t="n"/>
      <c r="CQ87" s="145" t="n"/>
      <c r="CR87" s="145" t="n"/>
      <c r="CS87" s="145" t="n"/>
      <c r="CT87" s="145" t="n"/>
      <c r="CU87" s="145" t="n"/>
      <c r="CV87" s="145" t="n"/>
      <c r="CW87" s="145" t="n"/>
      <c r="CX87" s="145" t="n"/>
      <c r="CY87" s="145" t="n"/>
      <c r="CZ87" s="145" t="n"/>
      <c r="DA87" s="145" t="n"/>
      <c r="DB87" s="145" t="n"/>
      <c r="DC87" s="145" t="n"/>
      <c r="DD87" s="145" t="n"/>
      <c r="DE87" s="145" t="n"/>
      <c r="DF87" s="145" t="n"/>
      <c r="DG87" s="145" t="n"/>
      <c r="DH87" s="145" t="n"/>
      <c r="DI87" s="145" t="n"/>
      <c r="DJ87" s="145" t="n"/>
      <c r="DK87" s="145" t="n"/>
      <c r="DL87" s="145" t="n"/>
      <c r="DM87" s="145" t="n"/>
      <c r="DN87" s="145" t="n"/>
      <c r="DO87" s="145" t="n"/>
      <c r="DP87" s="145" t="n"/>
      <c r="DQ87" s="145" t="n"/>
      <c r="DR87" s="145" t="n"/>
      <c r="DS87" s="145" t="n"/>
      <c r="DT87" s="145" t="n"/>
      <c r="DU87" s="146"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28.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7" t="inlineStr">
        <is>
          <t xml:space="preserve">資 　格  等      </t>
        </is>
      </c>
      <c r="BQ5" s="138" t="n"/>
      <c r="BR5" s="138" t="n"/>
      <c r="BS5" s="138" t="n"/>
      <c r="BT5" s="138" t="n"/>
      <c r="BU5" s="138" t="n"/>
      <c r="BV5" s="139" t="n"/>
      <c r="BW5" s="140" t="inlineStr">
        <is>
          <t>取  得  年  月</t>
        </is>
      </c>
      <c r="BX5" s="138" t="n"/>
      <c r="BY5" s="138" t="n"/>
      <c r="BZ5" s="138" t="n"/>
      <c r="CA5" s="138" t="n"/>
      <c r="CB5" s="138" t="n"/>
      <c r="CC5" s="138" t="n"/>
      <c r="CD5" s="138" t="n"/>
      <c r="CE5" s="138" t="n"/>
      <c r="CF5" s="138" t="n"/>
      <c r="CG5" s="139" t="n"/>
      <c r="CH5" s="140" t="inlineStr">
        <is>
          <t>資       格       等       の       名       称</t>
        </is>
      </c>
      <c r="CI5" s="138" t="n"/>
      <c r="CJ5" s="138" t="n"/>
      <c r="CK5" s="138" t="n"/>
      <c r="CL5" s="138" t="n"/>
      <c r="CM5" s="138" t="n"/>
      <c r="CN5" s="138" t="n"/>
      <c r="CO5" s="138" t="n"/>
      <c r="CP5" s="138" t="n"/>
      <c r="CQ5" s="138" t="n"/>
      <c r="CR5" s="138" t="n"/>
      <c r="CS5" s="138" t="n"/>
      <c r="CT5" s="138" t="n"/>
      <c r="CU5" s="138" t="n"/>
      <c r="CV5" s="138" t="n"/>
      <c r="CW5" s="138" t="n"/>
      <c r="CX5" s="138" t="n"/>
      <c r="CY5" s="138" t="n"/>
      <c r="CZ5" s="138" t="n"/>
      <c r="DA5" s="138" t="n"/>
      <c r="DB5" s="138" t="n"/>
      <c r="DC5" s="138" t="n"/>
      <c r="DD5" s="138" t="n"/>
      <c r="DE5" s="138" t="n"/>
      <c r="DF5" s="138" t="n"/>
      <c r="DG5" s="138" t="n"/>
      <c r="DH5" s="138" t="n"/>
      <c r="DI5" s="138" t="n"/>
      <c r="DJ5" s="138" t="n"/>
      <c r="DK5" s="138" t="n"/>
      <c r="DL5" s="138" t="n"/>
      <c r="DM5" s="138" t="n"/>
      <c r="DN5" s="138" t="n"/>
      <c r="DO5" s="138" t="n"/>
      <c r="DP5" s="138" t="n"/>
      <c r="DQ5" s="138" t="n"/>
      <c r="DR5" s="138" t="n"/>
      <c r="DS5" s="138" t="n"/>
      <c r="DT5" s="138" t="n"/>
      <c r="DU5" s="139"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41" t="n"/>
      <c r="BV6" s="142" t="n"/>
      <c r="BW6" s="141" t="n"/>
      <c r="CG6" s="142" t="n"/>
      <c r="CH6" s="141" t="n"/>
      <c r="DU6" s="142"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41" t="n"/>
      <c r="BV7" s="142" t="n"/>
      <c r="BW7" s="141" t="n"/>
      <c r="CG7" s="142" t="n"/>
      <c r="CH7" s="141" t="n"/>
      <c r="DU7" s="142"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3">
        <f>IF(N(設定!$B$3)=0,"",YEAR(設定!$B$3)-2018)</f>
        <v/>
      </c>
      <c r="AG8" s="95" t="inlineStr">
        <is>
          <t>年</t>
        </is>
      </c>
      <c r="AI8" s="143">
        <f>IF(N(設定!$B$3)=0,"",MONTH(設定!$B$3))</f>
        <v/>
      </c>
      <c r="AL8" s="95" t="inlineStr">
        <is>
          <t>月</t>
        </is>
      </c>
      <c r="AN8" s="143">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41" t="n"/>
      <c r="BV8" s="142" t="n"/>
      <c r="BW8" s="144" t="n"/>
      <c r="BX8" s="145" t="n"/>
      <c r="BY8" s="145" t="n"/>
      <c r="BZ8" s="145" t="n"/>
      <c r="CA8" s="145" t="n"/>
      <c r="CB8" s="145" t="n"/>
      <c r="CC8" s="145" t="n"/>
      <c r="CD8" s="145" t="n"/>
      <c r="CE8" s="145" t="n"/>
      <c r="CF8" s="145" t="n"/>
      <c r="CG8" s="146" t="n"/>
      <c r="CH8" s="144" t="n"/>
      <c r="CI8" s="145" t="n"/>
      <c r="CJ8" s="145" t="n"/>
      <c r="CK8" s="145" t="n"/>
      <c r="CL8" s="145" t="n"/>
      <c r="CM8" s="145" t="n"/>
      <c r="CN8" s="145" t="n"/>
      <c r="CO8" s="145" t="n"/>
      <c r="CP8" s="145" t="n"/>
      <c r="CQ8" s="145" t="n"/>
      <c r="CR8" s="145" t="n"/>
      <c r="CS8" s="145" t="n"/>
      <c r="CT8" s="145" t="n"/>
      <c r="CU8" s="145" t="n"/>
      <c r="CV8" s="145" t="n"/>
      <c r="CW8" s="145" t="n"/>
      <c r="CX8" s="145" t="n"/>
      <c r="CY8" s="145" t="n"/>
      <c r="CZ8" s="145" t="n"/>
      <c r="DA8" s="145" t="n"/>
      <c r="DB8" s="145" t="n"/>
      <c r="DC8" s="145" t="n"/>
      <c r="DD8" s="145" t="n"/>
      <c r="DE8" s="145" t="n"/>
      <c r="DF8" s="145" t="n"/>
      <c r="DG8" s="145" t="n"/>
      <c r="DH8" s="145" t="n"/>
      <c r="DI8" s="145" t="n"/>
      <c r="DJ8" s="145" t="n"/>
      <c r="DK8" s="145" t="n"/>
      <c r="DL8" s="145" t="n"/>
      <c r="DM8" s="145" t="n"/>
      <c r="DN8" s="145" t="n"/>
      <c r="DO8" s="145" t="n"/>
      <c r="DP8" s="145" t="n"/>
      <c r="DQ8" s="145" t="n"/>
      <c r="DR8" s="145" t="n"/>
      <c r="DS8" s="145" t="n"/>
      <c r="DT8" s="145" t="n"/>
      <c r="DU8" s="146"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41" t="n"/>
      <c r="BV9" s="142" t="n"/>
      <c r="BW9" s="147">
        <f>計算!$O$21</f>
        <v/>
      </c>
      <c r="CG9" s="142" t="n"/>
      <c r="CH9" s="148">
        <f>計算!$P$21</f>
        <v/>
      </c>
      <c r="DU9" s="142"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5" t="n"/>
      <c r="AA10" s="145" t="n"/>
      <c r="AB10" s="145" t="n"/>
      <c r="AC10" s="145" t="n"/>
      <c r="AD10" s="145" t="n"/>
      <c r="AE10" s="145" t="n"/>
      <c r="AF10" s="145" t="n"/>
      <c r="AG10" s="145" t="n"/>
      <c r="AH10" s="145" t="n"/>
      <c r="AI10" s="145" t="n"/>
      <c r="AJ10" s="145" t="n"/>
      <c r="AK10" s="145" t="n"/>
      <c r="AL10" s="145" t="n"/>
      <c r="AM10" s="145" t="n"/>
      <c r="AN10" s="145" t="n"/>
      <c r="AO10" s="145" t="n"/>
      <c r="AP10" s="145" t="n"/>
      <c r="AQ10" s="145" t="n"/>
      <c r="AR10" s="145" t="n"/>
      <c r="AS10" s="145" t="n"/>
      <c r="AT10" s="145" t="n"/>
      <c r="AU10" s="12" t="n"/>
      <c r="AV10" s="7" t="n"/>
      <c r="BI10" s="8" t="n"/>
      <c r="BJ10" s="7" t="n"/>
      <c r="BK10" s="2" t="n"/>
      <c r="BL10" s="2" t="n"/>
      <c r="BM10" s="2" t="n"/>
      <c r="BN10" s="2" t="n"/>
      <c r="BO10" s="2" t="n"/>
      <c r="BP10" s="141" t="n"/>
      <c r="BV10" s="142" t="n"/>
      <c r="BW10" s="141" t="n"/>
      <c r="CG10" s="142" t="n"/>
      <c r="DU10" s="142" t="n"/>
      <c r="DV10" s="2" t="n"/>
      <c r="DW10" s="2" t="n"/>
      <c r="DX10" s="2" t="n"/>
      <c r="DY10" s="2" t="n"/>
      <c r="DZ10" s="2" t="n"/>
      <c r="EA10" s="2" t="n"/>
      <c r="EB10" s="2" t="n"/>
      <c r="EC10" s="2" t="n"/>
    </row>
    <row r="11" ht="6.75" customHeight="1" s="118">
      <c r="A11" s="2" t="n"/>
      <c r="B11" s="2" t="n"/>
      <c r="C11" s="2" t="n"/>
      <c r="D11" s="2" t="n"/>
      <c r="E11" s="140" t="inlineStr">
        <is>
          <t>ふ り が な</t>
        </is>
      </c>
      <c r="F11" s="138" t="n"/>
      <c r="G11" s="138" t="n"/>
      <c r="H11" s="138" t="n"/>
      <c r="I11" s="138" t="n"/>
      <c r="J11" s="138" t="n"/>
      <c r="K11" s="139" t="n"/>
      <c r="L11" s="149">
        <f>計算!$C$21</f>
        <v/>
      </c>
      <c r="M11" s="138" t="n"/>
      <c r="N11" s="138" t="n"/>
      <c r="O11" s="138" t="n"/>
      <c r="P11" s="138" t="n"/>
      <c r="Q11" s="138" t="n"/>
      <c r="R11" s="138" t="n"/>
      <c r="S11" s="138" t="n"/>
      <c r="T11" s="138" t="n"/>
      <c r="U11" s="138" t="n"/>
      <c r="V11" s="138" t="n"/>
      <c r="W11" s="138" t="n"/>
      <c r="X11" s="138" t="n"/>
      <c r="Y11" s="138" t="n"/>
      <c r="Z11" s="138" t="n"/>
      <c r="AA11" s="138" t="n"/>
      <c r="AB11" s="138" t="n"/>
      <c r="AC11" s="138" t="n"/>
      <c r="AD11" s="138" t="n"/>
      <c r="AE11" s="138" t="n"/>
      <c r="AF11" s="138" t="n"/>
      <c r="AG11" s="138" t="n"/>
      <c r="AH11" s="138" t="n"/>
      <c r="AI11" s="138" t="n"/>
      <c r="AJ11" s="138" t="n"/>
      <c r="AK11" s="138" t="n"/>
      <c r="AL11" s="138" t="n"/>
      <c r="AM11" s="138" t="n"/>
      <c r="AN11" s="138" t="n"/>
      <c r="AO11" s="138" t="n"/>
      <c r="AP11" s="138" t="n"/>
      <c r="AQ11" s="138" t="n"/>
      <c r="AR11" s="138" t="n"/>
      <c r="AS11" s="138" t="n"/>
      <c r="AT11" s="139"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41" t="n"/>
      <c r="BV11" s="142" t="n"/>
      <c r="BW11" s="141" t="n"/>
      <c r="CG11" s="142" t="n"/>
      <c r="DU11" s="142" t="n"/>
      <c r="DV11" s="2" t="n"/>
      <c r="DW11" s="2" t="n"/>
      <c r="DX11" s="2" t="n"/>
      <c r="DY11" s="2" t="n"/>
      <c r="DZ11" s="2" t="n"/>
      <c r="EA11" s="2" t="n"/>
      <c r="EB11" s="2" t="n"/>
      <c r="EC11" s="2" t="n"/>
    </row>
    <row r="12" ht="6.75" customHeight="1" s="118">
      <c r="A12" s="2" t="n"/>
      <c r="B12" s="2" t="n"/>
      <c r="C12" s="2" t="n"/>
      <c r="D12" s="2" t="n"/>
      <c r="E12" s="141" t="n"/>
      <c r="K12" s="142" t="n"/>
      <c r="AT12" s="142"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41" t="n"/>
      <c r="BV12" s="142" t="n"/>
      <c r="BW12" s="141" t="n"/>
      <c r="CG12" s="142" t="n"/>
      <c r="DU12" s="142" t="n"/>
      <c r="DV12" s="2" t="n"/>
      <c r="DW12" s="2" t="n"/>
      <c r="DX12" s="2" t="n"/>
      <c r="DY12" s="2" t="n"/>
      <c r="DZ12" s="2" t="n"/>
      <c r="EA12" s="2" t="n"/>
      <c r="EB12" s="2" t="n"/>
      <c r="EC12" s="2" t="n"/>
    </row>
    <row r="13" ht="6.75" customHeight="1" s="118">
      <c r="A13" s="2" t="n"/>
      <c r="B13" s="2" t="n"/>
      <c r="C13" s="2" t="n"/>
      <c r="D13" s="2" t="n"/>
      <c r="E13" s="141" t="n"/>
      <c r="K13" s="142" t="n"/>
      <c r="AT13" s="142"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41" t="n"/>
      <c r="BV13" s="142" t="n"/>
      <c r="BW13" s="147">
        <f>計算!$Q$21</f>
        <v/>
      </c>
      <c r="CG13" s="142" t="n"/>
      <c r="CH13" s="148">
        <f>計算!$R$21</f>
        <v/>
      </c>
      <c r="DU13" s="142" t="n"/>
      <c r="DV13" s="2" t="n"/>
      <c r="DW13" s="2" t="n"/>
      <c r="DX13" s="2" t="n"/>
      <c r="DY13" s="2" t="n"/>
      <c r="DZ13" s="2" t="n"/>
      <c r="EA13" s="2" t="n"/>
      <c r="EB13" s="2" t="n"/>
      <c r="EC13" s="2" t="n"/>
    </row>
    <row r="14" ht="6.75" customHeight="1" s="118">
      <c r="A14" s="2" t="n"/>
      <c r="B14" s="2" t="n"/>
      <c r="C14" s="2" t="n"/>
      <c r="D14" s="2" t="n"/>
      <c r="E14" s="144" t="n"/>
      <c r="F14" s="145" t="n"/>
      <c r="G14" s="145" t="n"/>
      <c r="H14" s="145" t="n"/>
      <c r="I14" s="145" t="n"/>
      <c r="J14" s="145" t="n"/>
      <c r="K14" s="146" t="n"/>
      <c r="L14" s="145" t="n"/>
      <c r="M14" s="145" t="n"/>
      <c r="N14" s="145" t="n"/>
      <c r="O14" s="145" t="n"/>
      <c r="P14" s="145" t="n"/>
      <c r="Q14" s="145" t="n"/>
      <c r="R14" s="145" t="n"/>
      <c r="S14" s="145" t="n"/>
      <c r="T14" s="145" t="n"/>
      <c r="U14" s="145" t="n"/>
      <c r="V14" s="145" t="n"/>
      <c r="W14" s="145" t="n"/>
      <c r="X14" s="145" t="n"/>
      <c r="Y14" s="145" t="n"/>
      <c r="Z14" s="145" t="n"/>
      <c r="AA14" s="145" t="n"/>
      <c r="AB14" s="145" t="n"/>
      <c r="AC14" s="145" t="n"/>
      <c r="AD14" s="145" t="n"/>
      <c r="AE14" s="145" t="n"/>
      <c r="AF14" s="145" t="n"/>
      <c r="AG14" s="145" t="n"/>
      <c r="AH14" s="145" t="n"/>
      <c r="AI14" s="145" t="n"/>
      <c r="AJ14" s="145" t="n"/>
      <c r="AK14" s="145" t="n"/>
      <c r="AL14" s="145" t="n"/>
      <c r="AM14" s="145" t="n"/>
      <c r="AN14" s="145" t="n"/>
      <c r="AO14" s="145" t="n"/>
      <c r="AP14" s="145" t="n"/>
      <c r="AQ14" s="145" t="n"/>
      <c r="AR14" s="145" t="n"/>
      <c r="AS14" s="145" t="n"/>
      <c r="AT14" s="146"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41" t="n"/>
      <c r="BV14" s="142" t="n"/>
      <c r="BW14" s="141" t="n"/>
      <c r="CG14" s="142" t="n"/>
      <c r="DU14" s="142" t="n"/>
      <c r="DV14" s="2" t="n"/>
      <c r="DW14" s="2" t="n"/>
      <c r="DX14" s="2" t="n"/>
      <c r="DY14" s="2" t="n"/>
      <c r="DZ14" s="2" t="n"/>
      <c r="EA14" s="2" t="n"/>
      <c r="EB14" s="2" t="n"/>
      <c r="EC14" s="2" t="n"/>
    </row>
    <row r="15" ht="6.75" customHeight="1" s="118">
      <c r="A15" s="2" t="n"/>
      <c r="B15" s="2" t="n"/>
      <c r="C15" s="2" t="n"/>
      <c r="D15" s="2" t="n"/>
      <c r="E15" s="150" t="inlineStr">
        <is>
          <t>名　前</t>
        </is>
      </c>
      <c r="F15" s="138" t="n"/>
      <c r="G15" s="138" t="n"/>
      <c r="H15" s="138" t="n"/>
      <c r="I15" s="138" t="n"/>
      <c r="J15" s="138" t="n"/>
      <c r="K15" s="139" t="n"/>
      <c r="L15" s="151">
        <f>計算!$B$21</f>
        <v/>
      </c>
      <c r="M15" s="138" t="n"/>
      <c r="N15" s="138" t="n"/>
      <c r="O15" s="138" t="n"/>
      <c r="P15" s="138" t="n"/>
      <c r="Q15" s="138" t="n"/>
      <c r="R15" s="138" t="n"/>
      <c r="S15" s="138" t="n"/>
      <c r="T15" s="138" t="n"/>
      <c r="U15" s="138" t="n"/>
      <c r="V15" s="138" t="n"/>
      <c r="W15" s="138" t="n"/>
      <c r="X15" s="138" t="n"/>
      <c r="Y15" s="138" t="n"/>
      <c r="Z15" s="138" t="n"/>
      <c r="AA15" s="138" t="n"/>
      <c r="AB15" s="138" t="n"/>
      <c r="AC15" s="138" t="n"/>
      <c r="AD15" s="138" t="n"/>
      <c r="AE15" s="138" t="n"/>
      <c r="AF15" s="138" t="n"/>
      <c r="AG15" s="138" t="n"/>
      <c r="AH15" s="138" t="n"/>
      <c r="AI15" s="138" t="n"/>
      <c r="AJ15" s="138" t="n"/>
      <c r="AK15" s="138" t="n"/>
      <c r="AL15" s="138" t="n"/>
      <c r="AM15" s="138" t="n"/>
      <c r="AN15" s="138" t="n"/>
      <c r="AO15" s="138" t="n"/>
      <c r="AP15" s="138" t="n"/>
      <c r="AQ15" s="138" t="n"/>
      <c r="AR15" s="138" t="n"/>
      <c r="AS15" s="138" t="n"/>
      <c r="AT15" s="139"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41" t="n"/>
      <c r="BV15" s="142" t="n"/>
      <c r="BW15" s="141" t="n"/>
      <c r="CG15" s="142" t="n"/>
      <c r="DU15" s="142" t="n"/>
      <c r="DV15" s="2" t="n"/>
      <c r="DW15" s="2" t="n"/>
      <c r="DX15" s="2" t="n"/>
      <c r="DY15" s="2" t="n"/>
      <c r="DZ15" s="2" t="n"/>
      <c r="EA15" s="2" t="n"/>
      <c r="EB15" s="2" t="n"/>
      <c r="EC15" s="2" t="n"/>
    </row>
    <row r="16" ht="6.75" customHeight="1" s="118">
      <c r="A16" s="2" t="n"/>
      <c r="B16" s="2" t="n"/>
      <c r="C16" s="2" t="n"/>
      <c r="D16" s="2" t="n"/>
      <c r="E16" s="141" t="n"/>
      <c r="K16" s="142" t="n"/>
      <c r="L16" s="141" t="n"/>
      <c r="AT16" s="142" t="n"/>
      <c r="AU16" s="8" t="n"/>
      <c r="AV16" s="7" t="n"/>
      <c r="AW16" s="2" t="n"/>
      <c r="AX16" s="52" t="inlineStr">
        <is>
          <t>（30×40mm）</t>
        </is>
      </c>
      <c r="BH16" s="2" t="n"/>
      <c r="BI16" s="8" t="n"/>
      <c r="BJ16" s="7" t="n"/>
      <c r="BK16" s="2" t="n"/>
      <c r="BL16" s="2" t="n"/>
      <c r="BM16" s="2" t="n"/>
      <c r="BN16" s="2" t="n"/>
      <c r="BO16" s="2" t="n"/>
      <c r="BP16" s="141" t="n"/>
      <c r="BV16" s="142" t="n"/>
      <c r="BW16" s="141" t="n"/>
      <c r="CG16" s="142" t="n"/>
      <c r="DU16" s="142" t="n"/>
      <c r="DV16" s="2" t="n"/>
      <c r="DW16" s="2" t="n"/>
      <c r="DX16" s="2" t="n"/>
      <c r="DY16" s="2" t="n"/>
      <c r="DZ16" s="2" t="n"/>
      <c r="EA16" s="2" t="n"/>
      <c r="EB16" s="2" t="n"/>
      <c r="EC16" s="2" t="n"/>
    </row>
    <row r="17" ht="6.75" customHeight="1" s="118">
      <c r="A17" s="2" t="n"/>
      <c r="B17" s="2" t="n"/>
      <c r="C17" s="2" t="n"/>
      <c r="D17" s="2" t="n"/>
      <c r="E17" s="141" t="n"/>
      <c r="K17" s="142" t="n"/>
      <c r="L17" s="141" t="n"/>
      <c r="AT17" s="142" t="n"/>
      <c r="AU17" s="8" t="n"/>
      <c r="AV17" s="7" t="n"/>
      <c r="AW17" s="2" t="n"/>
      <c r="BH17" s="2" t="n"/>
      <c r="BI17" s="8" t="n"/>
      <c r="BJ17" s="7" t="n"/>
      <c r="BK17" s="2" t="n"/>
      <c r="BL17" s="2" t="n"/>
      <c r="BM17" s="2" t="n"/>
      <c r="BN17" s="2" t="n"/>
      <c r="BO17" s="2" t="n"/>
      <c r="BP17" s="141" t="n"/>
      <c r="BV17" s="142" t="n"/>
      <c r="BW17" s="147">
        <f>計算!$S$21</f>
        <v/>
      </c>
      <c r="CG17" s="142" t="n"/>
      <c r="CH17" s="148">
        <f>計算!$T$21</f>
        <v/>
      </c>
      <c r="DU17" s="142" t="n"/>
      <c r="DV17" s="2" t="n"/>
      <c r="DW17" s="2" t="n"/>
      <c r="DX17" s="2" t="n"/>
      <c r="DY17" s="2" t="n"/>
      <c r="DZ17" s="2" t="n"/>
      <c r="EA17" s="2" t="n"/>
      <c r="EB17" s="2" t="n"/>
      <c r="EC17" s="2" t="n"/>
    </row>
    <row r="18" ht="6.75" customHeight="1" s="118">
      <c r="A18" s="2" t="n"/>
      <c r="B18" s="2" t="n"/>
      <c r="C18" s="2" t="n"/>
      <c r="D18" s="2" t="n"/>
      <c r="E18" s="141" t="n"/>
      <c r="K18" s="142" t="n"/>
      <c r="L18" s="141" t="n"/>
      <c r="AT18" s="142"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41" t="n"/>
      <c r="BV18" s="142" t="n"/>
      <c r="BW18" s="141" t="n"/>
      <c r="CG18" s="142" t="n"/>
      <c r="DU18" s="142" t="n"/>
      <c r="DV18" s="2" t="n"/>
      <c r="DW18" s="2" t="n"/>
      <c r="DX18" s="2" t="n"/>
      <c r="DY18" s="2" t="n"/>
      <c r="DZ18" s="2" t="n"/>
      <c r="EA18" s="2" t="n"/>
      <c r="EB18" s="2" t="n"/>
      <c r="EC18" s="2" t="n"/>
    </row>
    <row r="19" ht="6.75" customHeight="1" s="118">
      <c r="A19" s="2" t="n"/>
      <c r="B19" s="2" t="n"/>
      <c r="C19" s="2" t="n"/>
      <c r="D19" s="2" t="n"/>
      <c r="E19" s="141" t="n"/>
      <c r="K19" s="142" t="n"/>
      <c r="L19" s="141" t="n"/>
      <c r="AT19" s="142"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41" t="n"/>
      <c r="BV19" s="142" t="n"/>
      <c r="BW19" s="141" t="n"/>
      <c r="CG19" s="142" t="n"/>
      <c r="DU19" s="142" t="n"/>
      <c r="DV19" s="2" t="n"/>
      <c r="DW19" s="2" t="n"/>
      <c r="DX19" s="2" t="n"/>
      <c r="DY19" s="2" t="n"/>
      <c r="DZ19" s="2" t="n"/>
      <c r="EA19" s="2" t="n"/>
      <c r="EB19" s="2" t="n"/>
      <c r="EC19" s="2" t="n"/>
    </row>
    <row r="20" ht="4.5" customHeight="1" s="118">
      <c r="A20" s="2" t="n"/>
      <c r="B20" s="2" t="n"/>
      <c r="C20" s="2" t="n"/>
      <c r="D20" s="2" t="n"/>
      <c r="E20" s="144" t="n"/>
      <c r="F20" s="145" t="n"/>
      <c r="G20" s="145" t="n"/>
      <c r="H20" s="145" t="n"/>
      <c r="I20" s="145" t="n"/>
      <c r="J20" s="145" t="n"/>
      <c r="K20" s="146" t="n"/>
      <c r="L20" s="144" t="n"/>
      <c r="M20" s="145" t="n"/>
      <c r="N20" s="145" t="n"/>
      <c r="O20" s="145" t="n"/>
      <c r="P20" s="145" t="n"/>
      <c r="Q20" s="145" t="n"/>
      <c r="R20" s="145" t="n"/>
      <c r="S20" s="145" t="n"/>
      <c r="T20" s="145" t="n"/>
      <c r="U20" s="145" t="n"/>
      <c r="V20" s="145" t="n"/>
      <c r="W20" s="145" t="n"/>
      <c r="X20" s="145" t="n"/>
      <c r="Y20" s="145" t="n"/>
      <c r="Z20" s="145" t="n"/>
      <c r="AA20" s="145" t="n"/>
      <c r="AB20" s="145" t="n"/>
      <c r="AC20" s="145" t="n"/>
      <c r="AD20" s="145" t="n"/>
      <c r="AE20" s="145" t="n"/>
      <c r="AF20" s="145" t="n"/>
      <c r="AG20" s="145" t="n"/>
      <c r="AH20" s="145" t="n"/>
      <c r="AI20" s="145" t="n"/>
      <c r="AJ20" s="145" t="n"/>
      <c r="AK20" s="145" t="n"/>
      <c r="AL20" s="145" t="n"/>
      <c r="AM20" s="145" t="n"/>
      <c r="AN20" s="145" t="n"/>
      <c r="AO20" s="145" t="n"/>
      <c r="AP20" s="145" t="n"/>
      <c r="AQ20" s="145" t="n"/>
      <c r="AR20" s="145" t="n"/>
      <c r="AS20" s="145" t="n"/>
      <c r="AT20" s="146"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41" t="n"/>
      <c r="BV20" s="142" t="n"/>
      <c r="BW20" s="141" t="n"/>
      <c r="CG20" s="142" t="n"/>
      <c r="DU20" s="142" t="n"/>
      <c r="DV20" s="2" t="n"/>
      <c r="DW20" s="2" t="n"/>
      <c r="DX20" s="2" t="n"/>
      <c r="DY20" s="2" t="n"/>
      <c r="DZ20" s="2" t="n"/>
      <c r="EA20" s="2" t="n"/>
      <c r="EB20" s="2" t="n"/>
      <c r="EC20" s="2" t="n"/>
    </row>
    <row r="21" ht="6.75" customHeight="1" s="118">
      <c r="A21" s="2" t="n"/>
      <c r="B21" s="2" t="n"/>
      <c r="C21" s="2" t="n"/>
      <c r="D21" s="2" t="n"/>
      <c r="E21" s="150" t="inlineStr">
        <is>
          <t>生年月日</t>
        </is>
      </c>
      <c r="F21" s="138" t="n"/>
      <c r="G21" s="138" t="n"/>
      <c r="H21" s="138" t="n"/>
      <c r="I21" s="138" t="n"/>
      <c r="J21" s="138" t="n"/>
      <c r="K21" s="139" t="n"/>
      <c r="L21" s="152" t="inlineStr">
        <is>
          <t>昭和 ・ 平成</t>
        </is>
      </c>
      <c r="M21" s="138" t="n"/>
      <c r="N21" s="138" t="n"/>
      <c r="O21" s="138" t="n"/>
      <c r="P21" s="138" t="n"/>
      <c r="Q21" s="138" t="n"/>
      <c r="R21" s="138" t="n"/>
      <c r="S21" s="138" t="n"/>
      <c r="T21" s="138" t="n"/>
      <c r="U21" s="138" t="n"/>
      <c r="V21" s="153">
        <f>計算!$D$21</f>
        <v/>
      </c>
      <c r="W21" s="138" t="n"/>
      <c r="X21" s="154" t="inlineStr">
        <is>
          <t>年</t>
        </is>
      </c>
      <c r="Y21" s="138" t="n"/>
      <c r="Z21" s="153">
        <f>計算!$E$21</f>
        <v/>
      </c>
      <c r="AA21" s="138" t="n"/>
      <c r="AB21" s="138" t="n"/>
      <c r="AC21" s="154" t="inlineStr">
        <is>
          <t>月</t>
        </is>
      </c>
      <c r="AD21" s="138" t="n"/>
      <c r="AE21" s="153">
        <f>計算!$F$21</f>
        <v/>
      </c>
      <c r="AF21" s="138" t="n"/>
      <c r="AG21" s="138" t="n"/>
      <c r="AH21" s="154" t="inlineStr">
        <is>
          <t>日　生 （満</t>
        </is>
      </c>
      <c r="AI21" s="138" t="n"/>
      <c r="AJ21" s="138" t="n"/>
      <c r="AK21" s="138" t="n"/>
      <c r="AL21" s="138" t="n"/>
      <c r="AM21" s="138" t="n"/>
      <c r="AN21" s="138" t="n"/>
      <c r="AO21" s="138" t="n"/>
      <c r="AP21" s="155">
        <f>計算!$G$21</f>
        <v/>
      </c>
      <c r="AQ21" s="138" t="n"/>
      <c r="AR21" s="156" t="inlineStr">
        <is>
          <t>歳）</t>
        </is>
      </c>
      <c r="AS21" s="138" t="n"/>
      <c r="AT21" s="139"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41" t="n"/>
      <c r="BV21" s="142" t="n"/>
      <c r="BW21" s="147">
        <f>計算!$U$21</f>
        <v/>
      </c>
      <c r="CG21" s="142" t="n"/>
      <c r="CH21" s="148">
        <f>計算!$V$21</f>
        <v/>
      </c>
      <c r="DU21" s="142" t="n"/>
      <c r="DV21" s="2" t="n"/>
      <c r="DW21" s="2" t="n"/>
      <c r="DX21" s="2" t="n"/>
      <c r="DY21" s="2" t="n"/>
      <c r="DZ21" s="2" t="n"/>
      <c r="EA21" s="2" t="n"/>
      <c r="EB21" s="2" t="n"/>
      <c r="EC21" s="2" t="n"/>
    </row>
    <row r="22" ht="6.75" customHeight="1" s="118">
      <c r="A22" s="2" t="n"/>
      <c r="B22" s="2" t="n"/>
      <c r="C22" s="2" t="n"/>
      <c r="D22" s="2" t="n"/>
      <c r="E22" s="141" t="n"/>
      <c r="K22" s="142" t="n"/>
      <c r="L22" s="141" t="n"/>
      <c r="AT22" s="142"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41" t="n"/>
      <c r="BV22" s="142" t="n"/>
      <c r="BW22" s="141" t="n"/>
      <c r="CG22" s="142" t="n"/>
      <c r="DU22" s="142" t="n"/>
      <c r="DV22" s="2" t="n"/>
      <c r="DW22" s="2" t="n"/>
      <c r="DX22" s="2" t="n"/>
      <c r="DY22" s="2" t="n"/>
      <c r="DZ22" s="2" t="n"/>
      <c r="EA22" s="2" t="n"/>
      <c r="EB22" s="2" t="n"/>
      <c r="EC22" s="2" t="n"/>
    </row>
    <row r="23" ht="6.75" customHeight="1" s="118">
      <c r="A23" s="2" t="n"/>
      <c r="B23" s="2" t="n"/>
      <c r="C23" s="2" t="n"/>
      <c r="D23" s="2" t="n"/>
      <c r="E23" s="141" t="n"/>
      <c r="K23" s="142" t="n"/>
      <c r="L23" s="141" t="n"/>
      <c r="AT23" s="142"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41" t="n"/>
      <c r="BV23" s="142" t="n"/>
      <c r="BW23" s="141" t="n"/>
      <c r="CG23" s="142" t="n"/>
      <c r="DU23" s="142" t="n"/>
      <c r="DV23" s="2" t="n"/>
      <c r="DW23" s="2" t="n"/>
      <c r="DX23" s="2" t="n"/>
      <c r="DY23" s="2" t="n"/>
      <c r="DZ23" s="2" t="n"/>
      <c r="EA23" s="2" t="n"/>
      <c r="EB23" s="2" t="n"/>
      <c r="EC23" s="2" t="n"/>
    </row>
    <row r="24" ht="3.75" customHeight="1" s="118">
      <c r="A24" s="2" t="n"/>
      <c r="B24" s="2" t="n"/>
      <c r="C24" s="2" t="n"/>
      <c r="D24" s="2" t="n"/>
      <c r="E24" s="144" t="n"/>
      <c r="F24" s="145" t="n"/>
      <c r="G24" s="145" t="n"/>
      <c r="H24" s="145" t="n"/>
      <c r="I24" s="145" t="n"/>
      <c r="J24" s="145" t="n"/>
      <c r="K24" s="146" t="n"/>
      <c r="L24" s="144" t="n"/>
      <c r="M24" s="145" t="n"/>
      <c r="N24" s="145" t="n"/>
      <c r="O24" s="145" t="n"/>
      <c r="P24" s="145" t="n"/>
      <c r="Q24" s="145" t="n"/>
      <c r="R24" s="145" t="n"/>
      <c r="S24" s="145" t="n"/>
      <c r="T24" s="145" t="n"/>
      <c r="U24" s="145" t="n"/>
      <c r="X24" s="145" t="n"/>
      <c r="Y24" s="145" t="n"/>
      <c r="AC24" s="145" t="n"/>
      <c r="AD24" s="145" t="n"/>
      <c r="AH24" s="145" t="n"/>
      <c r="AI24" s="145" t="n"/>
      <c r="AJ24" s="145" t="n"/>
      <c r="AK24" s="145" t="n"/>
      <c r="AL24" s="145" t="n"/>
      <c r="AM24" s="145" t="n"/>
      <c r="AN24" s="145" t="n"/>
      <c r="AO24" s="145" t="n"/>
      <c r="AP24" s="145" t="n"/>
      <c r="AQ24" s="145" t="n"/>
      <c r="AR24" s="145" t="n"/>
      <c r="AS24" s="145" t="n"/>
      <c r="AT24" s="146"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41" t="n"/>
      <c r="BV24" s="142" t="n"/>
      <c r="BW24" s="141" t="n"/>
      <c r="CG24" s="142" t="n"/>
      <c r="DU24" s="142" t="n"/>
      <c r="DV24" s="2" t="n"/>
      <c r="DW24" s="2" t="n"/>
      <c r="DX24" s="2" t="n"/>
      <c r="DY24" s="2" t="n"/>
      <c r="DZ24" s="2" t="n"/>
      <c r="EA24" s="2" t="n"/>
      <c r="EB24" s="2" t="n"/>
      <c r="EC24" s="2" t="n"/>
    </row>
    <row r="25" ht="6.75" customHeight="1" s="118">
      <c r="A25" s="2" t="n"/>
      <c r="B25" s="2" t="n"/>
      <c r="C25" s="2" t="n"/>
      <c r="D25" s="2" t="n"/>
      <c r="E25" s="157" t="inlineStr">
        <is>
          <t>ふ り が な</t>
        </is>
      </c>
      <c r="F25" s="138" t="n"/>
      <c r="G25" s="138" t="n"/>
      <c r="H25" s="138" t="n"/>
      <c r="I25" s="138" t="n"/>
      <c r="J25" s="138" t="n"/>
      <c r="K25" s="139" t="n"/>
      <c r="L25" s="158">
        <f>計算!$J$21</f>
        <v/>
      </c>
      <c r="M25" s="138" t="n"/>
      <c r="N25" s="138" t="n"/>
      <c r="O25" s="138" t="n"/>
      <c r="P25" s="138" t="n"/>
      <c r="Q25" s="138" t="n"/>
      <c r="R25" s="138" t="n"/>
      <c r="S25" s="138" t="n"/>
      <c r="T25" s="138" t="n"/>
      <c r="U25" s="138" t="n"/>
      <c r="V25" s="138" t="n"/>
      <c r="W25" s="138" t="n"/>
      <c r="X25" s="138" t="n"/>
      <c r="Y25" s="138" t="n"/>
      <c r="Z25" s="138" t="n"/>
      <c r="AA25" s="138" t="n"/>
      <c r="AB25" s="138" t="n"/>
      <c r="AC25" s="138" t="n"/>
      <c r="AD25" s="138" t="n"/>
      <c r="AE25" s="138" t="n"/>
      <c r="AF25" s="138" t="n"/>
      <c r="AG25" s="138" t="n"/>
      <c r="AH25" s="138" t="n"/>
      <c r="AI25" s="138" t="n"/>
      <c r="AJ25" s="138" t="n"/>
      <c r="AK25" s="138" t="n"/>
      <c r="AL25" s="138" t="n"/>
      <c r="AM25" s="138" t="n"/>
      <c r="AN25" s="138" t="n"/>
      <c r="AO25" s="138" t="n"/>
      <c r="AP25" s="138" t="n"/>
      <c r="AQ25" s="138" t="n"/>
      <c r="AR25" s="138" t="n"/>
      <c r="AS25" s="138" t="n"/>
      <c r="AT25" s="138" t="n"/>
      <c r="AU25" s="138" t="n"/>
      <c r="AV25" s="138" t="n"/>
      <c r="AW25" s="138" t="n"/>
      <c r="AX25" s="138" t="n"/>
      <c r="AY25" s="138" t="n"/>
      <c r="AZ25" s="138" t="n"/>
      <c r="BA25" s="138" t="n"/>
      <c r="BB25" s="138" t="n"/>
      <c r="BC25" s="138" t="n"/>
      <c r="BD25" s="138" t="n"/>
      <c r="BE25" s="138" t="n"/>
      <c r="BF25" s="138" t="n"/>
      <c r="BG25" s="138" t="n"/>
      <c r="BH25" s="138" t="n"/>
      <c r="BI25" s="139" t="n"/>
      <c r="BJ25" s="2" t="n"/>
      <c r="BK25" s="2" t="n"/>
      <c r="BL25" s="2" t="n"/>
      <c r="BM25" s="2" t="n"/>
      <c r="BN25" s="2" t="n"/>
      <c r="BO25" s="2" t="n"/>
      <c r="BP25" s="141" t="n"/>
      <c r="BV25" s="142" t="n"/>
      <c r="BW25" s="159">
        <f>計算!$W$21</f>
        <v/>
      </c>
      <c r="CG25" s="142" t="n"/>
      <c r="CH25" s="148">
        <f>計算!$X$21</f>
        <v/>
      </c>
      <c r="DU25" s="142" t="n"/>
      <c r="DV25" s="2" t="n"/>
      <c r="DW25" s="2" t="n"/>
      <c r="DX25" s="2" t="n"/>
      <c r="DY25" s="2" t="n"/>
      <c r="DZ25" s="2" t="n"/>
      <c r="EA25" s="2" t="n"/>
      <c r="EB25" s="2" t="n"/>
      <c r="EC25" s="2" t="n"/>
    </row>
    <row r="26" ht="6.75" customHeight="1" s="118">
      <c r="A26" s="2" t="n"/>
      <c r="B26" s="2" t="n"/>
      <c r="C26" s="2" t="n"/>
      <c r="D26" s="2" t="n"/>
      <c r="E26" s="141" t="n"/>
      <c r="K26" s="142" t="n"/>
      <c r="BI26" s="142" t="n"/>
      <c r="BJ26" s="2" t="n"/>
      <c r="BK26" s="2" t="n"/>
      <c r="BL26" s="2" t="n"/>
      <c r="BM26" s="2" t="n"/>
      <c r="BN26" s="2" t="n"/>
      <c r="BO26" s="2" t="n"/>
      <c r="BP26" s="141" t="n"/>
      <c r="BV26" s="142" t="n"/>
      <c r="BW26" s="141" t="n"/>
      <c r="CG26" s="142" t="n"/>
      <c r="DU26" s="142" t="n"/>
      <c r="DV26" s="2" t="n"/>
      <c r="DW26" s="2" t="n"/>
      <c r="DX26" s="2" t="n"/>
      <c r="DY26" s="2" t="n"/>
      <c r="DZ26" s="2" t="n"/>
      <c r="EA26" s="2" t="n"/>
      <c r="EB26" s="2" t="n"/>
      <c r="EC26" s="2" t="n"/>
    </row>
    <row r="27" ht="6.75" customHeight="1" s="118">
      <c r="A27" s="2" t="n"/>
      <c r="B27" s="2" t="n"/>
      <c r="C27" s="2" t="n"/>
      <c r="D27" s="2" t="n"/>
      <c r="E27" s="160" t="n"/>
      <c r="F27" s="161" t="n"/>
      <c r="G27" s="161" t="n"/>
      <c r="H27" s="161" t="n"/>
      <c r="I27" s="161" t="n"/>
      <c r="J27" s="161" t="n"/>
      <c r="K27" s="162" t="n"/>
      <c r="L27" s="161" t="n"/>
      <c r="M27" s="161" t="n"/>
      <c r="N27" s="161" t="n"/>
      <c r="O27" s="161" t="n"/>
      <c r="P27" s="161" t="n"/>
      <c r="Q27" s="161" t="n"/>
      <c r="R27" s="161" t="n"/>
      <c r="S27" s="161" t="n"/>
      <c r="T27" s="161" t="n"/>
      <c r="U27" s="161" t="n"/>
      <c r="V27" s="161" t="n"/>
      <c r="W27" s="161" t="n"/>
      <c r="X27" s="161" t="n"/>
      <c r="Y27" s="161" t="n"/>
      <c r="Z27" s="161" t="n"/>
      <c r="AA27" s="161" t="n"/>
      <c r="AB27" s="161" t="n"/>
      <c r="AC27" s="161" t="n"/>
      <c r="AD27" s="161" t="n"/>
      <c r="AE27" s="161" t="n"/>
      <c r="AF27" s="161" t="n"/>
      <c r="AG27" s="161" t="n"/>
      <c r="AH27" s="161" t="n"/>
      <c r="AI27" s="161" t="n"/>
      <c r="AJ27" s="161" t="n"/>
      <c r="AK27" s="161" t="n"/>
      <c r="AL27" s="161" t="n"/>
      <c r="AM27" s="161" t="n"/>
      <c r="AN27" s="161" t="n"/>
      <c r="AO27" s="161" t="n"/>
      <c r="AP27" s="161" t="n"/>
      <c r="AQ27" s="161" t="n"/>
      <c r="AR27" s="161" t="n"/>
      <c r="AS27" s="161" t="n"/>
      <c r="AT27" s="161" t="n"/>
      <c r="AU27" s="161" t="n"/>
      <c r="AV27" s="161" t="n"/>
      <c r="AW27" s="161" t="n"/>
      <c r="AX27" s="161" t="n"/>
      <c r="AY27" s="161" t="n"/>
      <c r="AZ27" s="161" t="n"/>
      <c r="BA27" s="161" t="n"/>
      <c r="BB27" s="161" t="n"/>
      <c r="BC27" s="161" t="n"/>
      <c r="BD27" s="161" t="n"/>
      <c r="BE27" s="161" t="n"/>
      <c r="BF27" s="161" t="n"/>
      <c r="BG27" s="161" t="n"/>
      <c r="BH27" s="161" t="n"/>
      <c r="BI27" s="162" t="n"/>
      <c r="BJ27" s="2" t="n"/>
      <c r="BK27" s="2" t="n"/>
      <c r="BL27" s="2" t="n"/>
      <c r="BM27" s="2" t="n"/>
      <c r="BN27" s="2" t="n"/>
      <c r="BO27" s="2" t="n"/>
      <c r="BP27" s="141" t="n"/>
      <c r="BV27" s="142" t="n"/>
      <c r="BW27" s="141" t="n"/>
      <c r="CG27" s="142" t="n"/>
      <c r="DU27" s="142" t="n"/>
      <c r="DV27" s="2" t="n"/>
      <c r="DW27" s="2" t="n"/>
      <c r="DX27" s="2" t="n"/>
      <c r="DY27" s="2" t="n"/>
      <c r="DZ27" s="2" t="n"/>
      <c r="EA27" s="2" t="n"/>
      <c r="EB27" s="2" t="n"/>
      <c r="EC27" s="2" t="n"/>
    </row>
    <row r="28" ht="6.75" customHeight="1" s="118">
      <c r="A28" s="2" t="n"/>
      <c r="B28" s="2" t="n"/>
      <c r="C28" s="2" t="n"/>
      <c r="D28" s="2" t="n"/>
      <c r="E28" s="163" t="inlineStr">
        <is>
          <t>現住所</t>
        </is>
      </c>
      <c r="F28" s="164" t="n"/>
      <c r="G28" s="164" t="n"/>
      <c r="H28" s="164" t="n"/>
      <c r="I28" s="164" t="n"/>
      <c r="J28" s="164" t="n"/>
      <c r="K28" s="165" t="n"/>
      <c r="L28" s="107" t="inlineStr">
        <is>
          <t>〒</t>
        </is>
      </c>
      <c r="M28" s="164" t="n"/>
      <c r="N28" s="164" t="n"/>
      <c r="O28" s="164" t="n"/>
      <c r="P28" s="166">
        <f>計算!$H$21</f>
        <v/>
      </c>
      <c r="Q28" s="164" t="n"/>
      <c r="R28" s="164" t="n"/>
      <c r="S28" s="164" t="n"/>
      <c r="T28" s="164" t="n"/>
      <c r="U28" s="164" t="n"/>
      <c r="V28" s="164" t="n"/>
      <c r="W28" s="164" t="n"/>
      <c r="X28" s="164" t="n"/>
      <c r="Y28" s="164" t="n"/>
      <c r="Z28" s="164" t="n"/>
      <c r="AA28" s="164" t="n"/>
      <c r="AB28" s="164" t="n"/>
      <c r="AC28" s="164" t="n"/>
      <c r="AD28" s="164" t="n"/>
      <c r="AE28" s="164" t="n"/>
      <c r="AF28" s="164" t="n"/>
      <c r="AG28" s="164" t="n"/>
      <c r="AH28" s="164" t="n"/>
      <c r="AI28" s="164" t="n"/>
      <c r="AJ28" s="164"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41" t="n"/>
      <c r="BV28" s="142" t="n"/>
      <c r="BW28" s="141" t="n"/>
      <c r="CG28" s="142" t="n"/>
      <c r="DU28" s="142" t="n"/>
      <c r="DV28" s="2" t="n"/>
      <c r="DW28" s="2" t="n"/>
      <c r="DX28" s="2" t="n"/>
      <c r="DY28" s="2" t="n"/>
      <c r="DZ28" s="2" t="n"/>
      <c r="EA28" s="2" t="n"/>
      <c r="EB28" s="2" t="n"/>
      <c r="EC28" s="2" t="n"/>
    </row>
    <row r="29" ht="4.5" customHeight="1" s="118">
      <c r="A29" s="2" t="n"/>
      <c r="B29" s="2" t="n"/>
      <c r="C29" s="2" t="n"/>
      <c r="D29" s="2" t="n"/>
      <c r="E29" s="141" t="n"/>
      <c r="K29" s="142" t="n"/>
      <c r="L29" s="141"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4" t="n"/>
      <c r="BQ29" s="145" t="n"/>
      <c r="BR29" s="145" t="n"/>
      <c r="BS29" s="145" t="n"/>
      <c r="BT29" s="145" t="n"/>
      <c r="BU29" s="145" t="n"/>
      <c r="BV29" s="146" t="n"/>
      <c r="BW29" s="144" t="n"/>
      <c r="BX29" s="145" t="n"/>
      <c r="BY29" s="145" t="n"/>
      <c r="BZ29" s="145" t="n"/>
      <c r="CA29" s="145" t="n"/>
      <c r="CB29" s="145" t="n"/>
      <c r="CC29" s="145" t="n"/>
      <c r="CD29" s="145" t="n"/>
      <c r="CE29" s="145" t="n"/>
      <c r="CF29" s="145" t="n"/>
      <c r="CG29" s="146" t="n"/>
      <c r="DU29" s="142" t="n"/>
      <c r="DV29" s="2" t="n"/>
      <c r="DW29" s="2" t="n"/>
      <c r="DX29" s="2" t="n"/>
      <c r="DY29" s="2" t="n"/>
      <c r="DZ29" s="2" t="n"/>
      <c r="EA29" s="2" t="n"/>
      <c r="EB29" s="2" t="n"/>
      <c r="EC29" s="2" t="n"/>
    </row>
    <row r="30" ht="6.75" customHeight="1" s="118">
      <c r="A30" s="2" t="n"/>
      <c r="B30" s="2" t="n"/>
      <c r="C30" s="2" t="n"/>
      <c r="D30" s="2" t="n"/>
      <c r="E30" s="141" t="n"/>
      <c r="K30" s="142" t="n"/>
      <c r="L30" s="141"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7" t="inlineStr">
        <is>
          <t>校内外の諸活動</t>
        </is>
      </c>
      <c r="BQ30" s="138" t="n"/>
      <c r="BR30" s="138" t="n"/>
      <c r="BS30" s="138" t="n"/>
      <c r="BT30" s="138" t="n"/>
      <c r="BU30" s="138" t="n"/>
      <c r="BV30" s="139" t="n"/>
      <c r="BW30" s="168">
        <f>計算!$Y$21</f>
        <v/>
      </c>
      <c r="BX30" s="138" t="n"/>
      <c r="BY30" s="138" t="n"/>
      <c r="BZ30" s="138" t="n"/>
      <c r="CA30" s="138" t="n"/>
      <c r="CB30" s="138" t="n"/>
      <c r="CC30" s="138" t="n"/>
      <c r="CD30" s="138" t="n"/>
      <c r="CE30" s="138" t="n"/>
      <c r="CF30" s="138" t="n"/>
      <c r="CG30" s="138" t="n"/>
      <c r="CH30" s="138" t="n"/>
      <c r="CI30" s="138" t="n"/>
      <c r="CJ30" s="138" t="n"/>
      <c r="CK30" s="138" t="n"/>
      <c r="CL30" s="138" t="n"/>
      <c r="CM30" s="138" t="n"/>
      <c r="CN30" s="138" t="n"/>
      <c r="CO30" s="138" t="n"/>
      <c r="CP30" s="138" t="n"/>
      <c r="CQ30" s="138" t="n"/>
      <c r="CR30" s="138" t="n"/>
      <c r="CS30" s="138" t="n"/>
      <c r="CT30" s="138" t="n"/>
      <c r="CU30" s="138" t="n"/>
      <c r="CV30" s="138" t="n"/>
      <c r="CW30" s="138" t="n"/>
      <c r="CX30" s="138" t="n"/>
      <c r="CY30" s="138" t="n"/>
      <c r="CZ30" s="138" t="n"/>
      <c r="DA30" s="138" t="n"/>
      <c r="DB30" s="138" t="n"/>
      <c r="DC30" s="138" t="n"/>
      <c r="DD30" s="138" t="n"/>
      <c r="DE30" s="138" t="n"/>
      <c r="DF30" s="138" t="n"/>
      <c r="DG30" s="138" t="n"/>
      <c r="DH30" s="138" t="n"/>
      <c r="DI30" s="138" t="n"/>
      <c r="DJ30" s="138" t="n"/>
      <c r="DK30" s="138" t="n"/>
      <c r="DL30" s="138" t="n"/>
      <c r="DM30" s="138" t="n"/>
      <c r="DN30" s="138" t="n"/>
      <c r="DO30" s="138" t="n"/>
      <c r="DP30" s="138" t="n"/>
      <c r="DQ30" s="138" t="n"/>
      <c r="DR30" s="138" t="n"/>
      <c r="DS30" s="138" t="n"/>
      <c r="DT30" s="138" t="n"/>
      <c r="DU30" s="139" t="n"/>
      <c r="DV30" s="7" t="n"/>
      <c r="DW30" s="2" t="n"/>
      <c r="DX30" s="2" t="n"/>
      <c r="DY30" s="2" t="n"/>
      <c r="DZ30" s="2" t="n"/>
      <c r="EA30" s="2" t="n"/>
      <c r="EB30" s="2" t="n"/>
      <c r="EC30" s="2" t="n"/>
    </row>
    <row r="31" ht="6.75" customHeight="1" s="118">
      <c r="A31" s="2" t="n"/>
      <c r="B31" s="2" t="n"/>
      <c r="C31" s="2" t="n"/>
      <c r="D31" s="2" t="n"/>
      <c r="E31" s="141" t="n"/>
      <c r="K31" s="142" t="n"/>
      <c r="L31" s="169">
        <f>計算!$I$21</f>
        <v/>
      </c>
      <c r="BI31" s="142" t="n"/>
      <c r="BJ31" s="2" t="n"/>
      <c r="BK31" s="2" t="n"/>
      <c r="BL31" s="2" t="n"/>
      <c r="BM31" s="2" t="n"/>
      <c r="BN31" s="2" t="n"/>
      <c r="BO31" s="2" t="n"/>
      <c r="BP31" s="141" t="n"/>
      <c r="BV31" s="142" t="n"/>
      <c r="DU31" s="142" t="n"/>
      <c r="DV31" s="7" t="n"/>
      <c r="DW31" s="2" t="n"/>
      <c r="DX31" s="2" t="n"/>
      <c r="DY31" s="2" t="n"/>
      <c r="DZ31" s="2" t="n"/>
      <c r="EA31" s="2" t="n"/>
      <c r="EB31" s="2" t="n"/>
      <c r="EC31" s="2" t="n"/>
    </row>
    <row r="32" ht="6.75" customHeight="1" s="118">
      <c r="A32" s="2" t="n"/>
      <c r="B32" s="2" t="n"/>
      <c r="C32" s="2" t="n"/>
      <c r="D32" s="2" t="n"/>
      <c r="E32" s="141" t="n"/>
      <c r="K32" s="142" t="n"/>
      <c r="L32" s="141" t="n"/>
      <c r="BI32" s="142" t="n"/>
      <c r="BJ32" s="2" t="n"/>
      <c r="BK32" s="2" t="n"/>
      <c r="BL32" s="2" t="n"/>
      <c r="BM32" s="2" t="n"/>
      <c r="BN32" s="2" t="n"/>
      <c r="BO32" s="2" t="n"/>
      <c r="BP32" s="141" t="n"/>
      <c r="BV32" s="142" t="n"/>
      <c r="DU32" s="142" t="n"/>
      <c r="DV32" s="7" t="n"/>
      <c r="DW32" s="2" t="n"/>
      <c r="DX32" s="2" t="n"/>
      <c r="DY32" s="2" t="n"/>
      <c r="DZ32" s="2" t="n"/>
      <c r="EA32" s="2" t="n"/>
      <c r="EB32" s="2" t="n"/>
      <c r="EC32" s="2" t="n"/>
    </row>
    <row r="33" ht="6.75" customHeight="1" s="118">
      <c r="A33" s="2" t="n"/>
      <c r="B33" s="2" t="n"/>
      <c r="C33" s="2" t="n"/>
      <c r="D33" s="2" t="n"/>
      <c r="E33" s="144" t="n"/>
      <c r="F33" s="145" t="n"/>
      <c r="G33" s="145" t="n"/>
      <c r="H33" s="145" t="n"/>
      <c r="I33" s="145" t="n"/>
      <c r="J33" s="145" t="n"/>
      <c r="K33" s="146" t="n"/>
      <c r="L33" s="144" t="n"/>
      <c r="M33" s="145" t="n"/>
      <c r="N33" s="145" t="n"/>
      <c r="O33" s="145" t="n"/>
      <c r="P33" s="145" t="n"/>
      <c r="Q33" s="145" t="n"/>
      <c r="R33" s="145" t="n"/>
      <c r="S33" s="145" t="n"/>
      <c r="T33" s="145" t="n"/>
      <c r="U33" s="145" t="n"/>
      <c r="V33" s="145" t="n"/>
      <c r="W33" s="145" t="n"/>
      <c r="X33" s="145" t="n"/>
      <c r="Y33" s="145" t="n"/>
      <c r="Z33" s="145" t="n"/>
      <c r="AA33" s="145" t="n"/>
      <c r="AB33" s="145" t="n"/>
      <c r="AC33" s="145" t="n"/>
      <c r="AD33" s="145" t="n"/>
      <c r="AE33" s="145" t="n"/>
      <c r="AF33" s="145" t="n"/>
      <c r="AG33" s="145" t="n"/>
      <c r="AH33" s="145" t="n"/>
      <c r="AI33" s="145" t="n"/>
      <c r="AJ33" s="145" t="n"/>
      <c r="AK33" s="145" t="n"/>
      <c r="AL33" s="145" t="n"/>
      <c r="AM33" s="145" t="n"/>
      <c r="AN33" s="145" t="n"/>
      <c r="AO33" s="145" t="n"/>
      <c r="AP33" s="145" t="n"/>
      <c r="AQ33" s="145" t="n"/>
      <c r="AR33" s="145" t="n"/>
      <c r="AS33" s="145" t="n"/>
      <c r="AT33" s="145" t="n"/>
      <c r="AU33" s="145" t="n"/>
      <c r="AV33" s="145" t="n"/>
      <c r="AW33" s="145" t="n"/>
      <c r="AX33" s="145" t="n"/>
      <c r="AY33" s="145" t="n"/>
      <c r="AZ33" s="145" t="n"/>
      <c r="BA33" s="145" t="n"/>
      <c r="BB33" s="145" t="n"/>
      <c r="BC33" s="145" t="n"/>
      <c r="BD33" s="145" t="n"/>
      <c r="BE33" s="145" t="n"/>
      <c r="BF33" s="145" t="n"/>
      <c r="BG33" s="145" t="n"/>
      <c r="BH33" s="145" t="n"/>
      <c r="BI33" s="146" t="n"/>
      <c r="BJ33" s="2" t="n"/>
      <c r="BK33" s="2" t="n"/>
      <c r="BL33" s="2" t="n"/>
      <c r="BM33" s="2" t="n"/>
      <c r="BN33" s="2" t="n"/>
      <c r="BO33" s="2" t="n"/>
      <c r="BP33" s="141" t="n"/>
      <c r="BV33" s="142" t="n"/>
      <c r="DU33" s="142" t="n"/>
      <c r="DV33" s="7" t="n"/>
      <c r="DW33" s="2" t="n"/>
      <c r="DX33" s="2" t="n"/>
      <c r="DY33" s="2" t="n"/>
      <c r="DZ33" s="2" t="n"/>
      <c r="EA33" s="2" t="n"/>
      <c r="EB33" s="2" t="n"/>
      <c r="EC33" s="2" t="n"/>
    </row>
    <row r="34" ht="6.75" customHeight="1" s="118">
      <c r="A34" s="2" t="n"/>
      <c r="B34" s="2" t="n"/>
      <c r="C34" s="2" t="n"/>
      <c r="D34" s="2" t="n"/>
      <c r="E34" s="157" t="inlineStr">
        <is>
          <t>ふ り が な</t>
        </is>
      </c>
      <c r="F34" s="138" t="n"/>
      <c r="G34" s="138" t="n"/>
      <c r="H34" s="138" t="n"/>
      <c r="I34" s="138" t="n"/>
      <c r="J34" s="138" t="n"/>
      <c r="K34" s="139" t="n"/>
      <c r="L34" s="158">
        <f>計算!$M$21</f>
        <v/>
      </c>
      <c r="M34" s="138" t="n"/>
      <c r="N34" s="138" t="n"/>
      <c r="O34" s="138" t="n"/>
      <c r="P34" s="138" t="n"/>
      <c r="Q34" s="138" t="n"/>
      <c r="R34" s="138" t="n"/>
      <c r="S34" s="138" t="n"/>
      <c r="T34" s="138" t="n"/>
      <c r="U34" s="138" t="n"/>
      <c r="V34" s="138" t="n"/>
      <c r="W34" s="138" t="n"/>
      <c r="X34" s="138" t="n"/>
      <c r="Y34" s="138" t="n"/>
      <c r="Z34" s="138" t="n"/>
      <c r="AA34" s="138" t="n"/>
      <c r="AB34" s="138" t="n"/>
      <c r="AC34" s="138" t="n"/>
      <c r="AD34" s="138" t="n"/>
      <c r="AE34" s="138" t="n"/>
      <c r="AF34" s="138" t="n"/>
      <c r="AG34" s="138" t="n"/>
      <c r="AH34" s="138" t="n"/>
      <c r="AI34" s="138" t="n"/>
      <c r="AJ34" s="138" t="n"/>
      <c r="AK34" s="138" t="n"/>
      <c r="AL34" s="138" t="n"/>
      <c r="AM34" s="138" t="n"/>
      <c r="AN34" s="138" t="n"/>
      <c r="AO34" s="138" t="n"/>
      <c r="AP34" s="138" t="n"/>
      <c r="AQ34" s="138" t="n"/>
      <c r="AR34" s="138" t="n"/>
      <c r="AS34" s="138" t="n"/>
      <c r="AT34" s="138" t="n"/>
      <c r="AU34" s="138" t="n"/>
      <c r="AV34" s="138" t="n"/>
      <c r="AW34" s="138" t="n"/>
      <c r="AX34" s="138" t="n"/>
      <c r="AY34" s="138" t="n"/>
      <c r="AZ34" s="138" t="n"/>
      <c r="BA34" s="138" t="n"/>
      <c r="BB34" s="138" t="n"/>
      <c r="BC34" s="138" t="n"/>
      <c r="BD34" s="138" t="n"/>
      <c r="BE34" s="138" t="n"/>
      <c r="BF34" s="138" t="n"/>
      <c r="BG34" s="138" t="n"/>
      <c r="BH34" s="138" t="n"/>
      <c r="BI34" s="139" t="n"/>
      <c r="BJ34" s="2" t="n"/>
      <c r="BK34" s="2" t="n"/>
      <c r="BL34" s="2" t="n"/>
      <c r="BM34" s="2" t="n"/>
      <c r="BN34" s="2" t="n"/>
      <c r="BO34" s="2" t="n"/>
      <c r="BP34" s="141" t="n"/>
      <c r="BV34" s="142" t="n"/>
      <c r="DU34" s="142" t="n"/>
      <c r="DV34" s="7" t="n"/>
      <c r="DW34" s="2" t="n"/>
      <c r="DX34" s="2" t="n"/>
      <c r="DY34" s="2" t="n"/>
      <c r="DZ34" s="2" t="n"/>
      <c r="EA34" s="2" t="n"/>
      <c r="EB34" s="2" t="n"/>
      <c r="EC34" s="2" t="n"/>
    </row>
    <row r="35" ht="6.75" customHeight="1" s="118">
      <c r="A35" s="2" t="n"/>
      <c r="B35" s="2" t="n"/>
      <c r="C35" s="2" t="n"/>
      <c r="D35" s="2" t="n"/>
      <c r="E35" s="141" t="n"/>
      <c r="K35" s="142" t="n"/>
      <c r="BI35" s="142" t="n"/>
      <c r="BJ35" s="2" t="n"/>
      <c r="BK35" s="2" t="n"/>
      <c r="BL35" s="2" t="n"/>
      <c r="BM35" s="2" t="n"/>
      <c r="BN35" s="2" t="n"/>
      <c r="BO35" s="2" t="n"/>
      <c r="BP35" s="141" t="n"/>
      <c r="BV35" s="142" t="n"/>
      <c r="DU35" s="142" t="n"/>
      <c r="DV35" s="7" t="n"/>
      <c r="DW35" s="2" t="n"/>
      <c r="DX35" s="2" t="n"/>
      <c r="DY35" s="2" t="n"/>
      <c r="DZ35" s="2" t="n"/>
      <c r="EA35" s="2" t="n"/>
      <c r="EB35" s="2" t="n"/>
      <c r="EC35" s="2" t="n"/>
    </row>
    <row r="36" ht="6.75" customHeight="1" s="118">
      <c r="A36" s="2" t="n"/>
      <c r="B36" s="2" t="n"/>
      <c r="C36" s="2" t="n"/>
      <c r="D36" s="2" t="n"/>
      <c r="E36" s="160" t="n"/>
      <c r="F36" s="161" t="n"/>
      <c r="G36" s="161" t="n"/>
      <c r="H36" s="161" t="n"/>
      <c r="I36" s="161" t="n"/>
      <c r="J36" s="161" t="n"/>
      <c r="K36" s="162" t="n"/>
      <c r="L36" s="161" t="n"/>
      <c r="M36" s="161" t="n"/>
      <c r="N36" s="161" t="n"/>
      <c r="O36" s="161" t="n"/>
      <c r="P36" s="161" t="n"/>
      <c r="Q36" s="161" t="n"/>
      <c r="R36" s="161" t="n"/>
      <c r="S36" s="161" t="n"/>
      <c r="T36" s="161" t="n"/>
      <c r="U36" s="161" t="n"/>
      <c r="V36" s="161" t="n"/>
      <c r="W36" s="161" t="n"/>
      <c r="X36" s="161" t="n"/>
      <c r="Y36" s="161" t="n"/>
      <c r="Z36" s="161" t="n"/>
      <c r="AA36" s="161" t="n"/>
      <c r="AB36" s="161" t="n"/>
      <c r="AC36" s="161" t="n"/>
      <c r="AD36" s="161" t="n"/>
      <c r="AE36" s="161" t="n"/>
      <c r="AF36" s="161" t="n"/>
      <c r="AG36" s="161" t="n"/>
      <c r="AH36" s="161" t="n"/>
      <c r="AI36" s="161" t="n"/>
      <c r="AJ36" s="161" t="n"/>
      <c r="AK36" s="161" t="n"/>
      <c r="AL36" s="161" t="n"/>
      <c r="AM36" s="161" t="n"/>
      <c r="AN36" s="161" t="n"/>
      <c r="AO36" s="161" t="n"/>
      <c r="AP36" s="161" t="n"/>
      <c r="AQ36" s="161" t="n"/>
      <c r="AR36" s="161" t="n"/>
      <c r="AS36" s="161" t="n"/>
      <c r="AT36" s="161" t="n"/>
      <c r="AU36" s="161" t="n"/>
      <c r="AV36" s="161" t="n"/>
      <c r="AW36" s="161" t="n"/>
      <c r="AX36" s="161" t="n"/>
      <c r="AY36" s="161" t="n"/>
      <c r="AZ36" s="161" t="n"/>
      <c r="BA36" s="161" t="n"/>
      <c r="BB36" s="161" t="n"/>
      <c r="BC36" s="161" t="n"/>
      <c r="BD36" s="161" t="n"/>
      <c r="BE36" s="161" t="n"/>
      <c r="BF36" s="161" t="n"/>
      <c r="BG36" s="161" t="n"/>
      <c r="BH36" s="161" t="n"/>
      <c r="BI36" s="162" t="n"/>
      <c r="BJ36" s="2" t="n"/>
      <c r="BK36" s="2" t="n"/>
      <c r="BL36" s="2" t="n"/>
      <c r="BM36" s="2" t="n"/>
      <c r="BN36" s="2" t="n"/>
      <c r="BO36" s="2" t="n"/>
      <c r="BP36" s="141" t="n"/>
      <c r="BV36" s="142" t="n"/>
      <c r="DU36" s="142" t="n"/>
      <c r="DV36" s="7" t="n"/>
      <c r="DW36" s="2" t="n"/>
      <c r="DX36" s="2" t="n"/>
      <c r="DY36" s="2" t="n"/>
      <c r="DZ36" s="2" t="n"/>
      <c r="EA36" s="2" t="n"/>
      <c r="EB36" s="2" t="n"/>
      <c r="EC36" s="2" t="n"/>
    </row>
    <row r="37" ht="6.75" customHeight="1" s="118">
      <c r="A37" s="2" t="n"/>
      <c r="B37" s="2" t="n"/>
      <c r="C37" s="2" t="n"/>
      <c r="D37" s="2" t="n"/>
      <c r="E37" s="163" t="inlineStr">
        <is>
          <t>連絡先</t>
        </is>
      </c>
      <c r="F37" s="164" t="n"/>
      <c r="G37" s="164" t="n"/>
      <c r="H37" s="164" t="n"/>
      <c r="I37" s="164" t="n"/>
      <c r="J37" s="164" t="n"/>
      <c r="K37" s="165" t="n"/>
      <c r="L37" s="107" t="inlineStr">
        <is>
          <t>〒</t>
        </is>
      </c>
      <c r="M37" s="164" t="n"/>
      <c r="N37" s="164" t="n"/>
      <c r="O37" s="164" t="n"/>
      <c r="P37" s="170">
        <f>計算!$K$21</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41" t="n"/>
      <c r="BV37" s="142" t="n"/>
      <c r="DU37" s="142" t="n"/>
      <c r="DV37" s="7" t="n"/>
      <c r="DW37" s="2" t="n"/>
      <c r="DX37" s="2" t="n"/>
      <c r="DY37" s="2" t="n"/>
      <c r="DZ37" s="2" t="n"/>
      <c r="EA37" s="2" t="n"/>
      <c r="EB37" s="2" t="n"/>
      <c r="EC37" s="2" t="n"/>
    </row>
    <row r="38" ht="6.75" customHeight="1" s="118">
      <c r="A38" s="2" t="n"/>
      <c r="B38" s="2" t="n"/>
      <c r="C38" s="2" t="n"/>
      <c r="D38" s="2" t="n"/>
      <c r="E38" s="141" t="n"/>
      <c r="K38" s="142" t="n"/>
      <c r="L38" s="141"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41" t="n"/>
      <c r="BV38" s="142" t="n"/>
      <c r="DU38" s="142" t="n"/>
      <c r="DV38" s="7" t="n"/>
      <c r="DW38" s="2" t="n"/>
      <c r="DX38" s="2" t="n"/>
      <c r="DY38" s="2" t="n"/>
      <c r="DZ38" s="2" t="n"/>
      <c r="EA38" s="2" t="n"/>
      <c r="EB38" s="2" t="n"/>
      <c r="EC38" s="2" t="n"/>
    </row>
    <row r="39" ht="6.75" customHeight="1" s="118">
      <c r="A39" s="2" t="n"/>
      <c r="B39" s="2" t="n"/>
      <c r="C39" s="2" t="n"/>
      <c r="D39" s="2" t="n"/>
      <c r="E39" s="141" t="n"/>
      <c r="K39" s="142" t="n"/>
      <c r="L39" s="141"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41" t="n"/>
      <c r="BV39" s="142" t="n"/>
      <c r="DU39" s="142" t="n"/>
      <c r="DV39" s="7" t="n"/>
      <c r="DW39" s="2" t="n"/>
      <c r="DX39" s="2" t="n"/>
      <c r="DY39" s="2" t="n"/>
      <c r="DZ39" s="2" t="n"/>
      <c r="EA39" s="2" t="n"/>
      <c r="EB39" s="2" t="n"/>
      <c r="EC39" s="2" t="n"/>
    </row>
    <row r="40" ht="6.75" customHeight="1" s="118">
      <c r="A40" s="2" t="n"/>
      <c r="B40" s="2" t="n"/>
      <c r="C40" s="2" t="n"/>
      <c r="D40" s="2" t="n"/>
      <c r="E40" s="141" t="n"/>
      <c r="K40" s="142" t="n"/>
      <c r="L40" s="171">
        <f>計算!$L$21</f>
        <v/>
      </c>
      <c r="BI40" s="142" t="n"/>
      <c r="BJ40" s="2" t="n"/>
      <c r="BK40" s="2" t="n"/>
      <c r="BL40" s="2" t="n"/>
      <c r="BM40" s="2" t="n"/>
      <c r="BN40" s="2" t="n"/>
      <c r="BO40" s="2" t="n"/>
      <c r="BP40" s="141" t="n"/>
      <c r="BV40" s="142" t="n"/>
      <c r="DU40" s="142" t="n"/>
      <c r="DV40" s="7" t="n"/>
      <c r="DW40" s="2" t="n"/>
      <c r="DX40" s="2" t="n"/>
      <c r="DY40" s="2" t="n"/>
      <c r="DZ40" s="2" t="n"/>
      <c r="EA40" s="2" t="n"/>
      <c r="EB40" s="2" t="n"/>
      <c r="EC40" s="2" t="n"/>
    </row>
    <row r="41" ht="6.75" customHeight="1" s="118">
      <c r="A41" s="2" t="n"/>
      <c r="B41" s="2" t="n"/>
      <c r="C41" s="2" t="n"/>
      <c r="D41" s="2" t="n"/>
      <c r="E41" s="144" t="n"/>
      <c r="F41" s="145" t="n"/>
      <c r="G41" s="145" t="n"/>
      <c r="H41" s="145" t="n"/>
      <c r="I41" s="145" t="n"/>
      <c r="J41" s="145" t="n"/>
      <c r="K41" s="146" t="n"/>
      <c r="L41" s="145" t="n"/>
      <c r="M41" s="145" t="n"/>
      <c r="N41" s="145" t="n"/>
      <c r="O41" s="145" t="n"/>
      <c r="P41" s="145" t="n"/>
      <c r="Q41" s="145" t="n"/>
      <c r="R41" s="145" t="n"/>
      <c r="S41" s="145" t="n"/>
      <c r="T41" s="145" t="n"/>
      <c r="U41" s="145" t="n"/>
      <c r="V41" s="145" t="n"/>
      <c r="W41" s="145" t="n"/>
      <c r="X41" s="145" t="n"/>
      <c r="Y41" s="145" t="n"/>
      <c r="Z41" s="145" t="n"/>
      <c r="AA41" s="145" t="n"/>
      <c r="AB41" s="145" t="n"/>
      <c r="AC41" s="145" t="n"/>
      <c r="AD41" s="145" t="n"/>
      <c r="AE41" s="145" t="n"/>
      <c r="AF41" s="145" t="n"/>
      <c r="AG41" s="145" t="n"/>
      <c r="AH41" s="145" t="n"/>
      <c r="AI41" s="145" t="n"/>
      <c r="AJ41" s="145" t="n"/>
      <c r="AK41" s="145" t="n"/>
      <c r="AL41" s="145" t="n"/>
      <c r="AM41" s="145" t="n"/>
      <c r="AN41" s="145" t="n"/>
      <c r="AO41" s="145" t="n"/>
      <c r="AP41" s="145" t="n"/>
      <c r="AQ41" s="145" t="n"/>
      <c r="AR41" s="145" t="n"/>
      <c r="AS41" s="145" t="n"/>
      <c r="AT41" s="145" t="n"/>
      <c r="AU41" s="145" t="n"/>
      <c r="AV41" s="145" t="n"/>
      <c r="AW41" s="145" t="n"/>
      <c r="AX41" s="145" t="n"/>
      <c r="AY41" s="145" t="n"/>
      <c r="AZ41" s="145" t="n"/>
      <c r="BA41" s="145" t="n"/>
      <c r="BB41" s="145" t="n"/>
      <c r="BC41" s="145" t="n"/>
      <c r="BD41" s="145" t="n"/>
      <c r="BE41" s="145" t="n"/>
      <c r="BF41" s="145" t="n"/>
      <c r="BG41" s="145" t="n"/>
      <c r="BH41" s="145" t="n"/>
      <c r="BI41" s="146" t="n"/>
      <c r="BJ41" s="2" t="n"/>
      <c r="BK41" s="2" t="n"/>
      <c r="BL41" s="2" t="n"/>
      <c r="BM41" s="2" t="n"/>
      <c r="BN41" s="2" t="n"/>
      <c r="BO41" s="2" t="n"/>
      <c r="BP41" s="141" t="n"/>
      <c r="BV41" s="142" t="n"/>
      <c r="DU41" s="142"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41" t="n"/>
      <c r="BV42" s="142" t="n"/>
      <c r="DU42" s="142"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41" t="n"/>
      <c r="BV43" s="142" t="n"/>
      <c r="DU43" s="142"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41" t="n"/>
      <c r="BV44" s="142" t="n"/>
      <c r="DU44" s="142"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41" t="n"/>
      <c r="BV45" s="142" t="n"/>
      <c r="DU45" s="142"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41" t="n"/>
      <c r="BV46" s="142" t="n"/>
      <c r="DU46" s="142"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2" t="n"/>
      <c r="BQ47" s="138" t="n"/>
      <c r="BR47" s="173" t="n"/>
      <c r="BS47" s="138" t="n"/>
      <c r="BT47" s="138" t="n"/>
      <c r="BU47" s="28" t="n"/>
      <c r="BV47" s="29" t="n"/>
      <c r="BW47" s="174">
        <f>計算!$Z$21</f>
        <v/>
      </c>
      <c r="BX47" s="138" t="n"/>
      <c r="BY47" s="138" t="n"/>
      <c r="BZ47" s="138" t="n"/>
      <c r="CA47" s="138" t="n"/>
      <c r="CB47" s="138" t="n"/>
      <c r="CC47" s="138" t="n"/>
      <c r="CD47" s="138" t="n"/>
      <c r="CE47" s="138" t="n"/>
      <c r="CF47" s="138" t="n"/>
      <c r="CG47" s="138" t="n"/>
      <c r="CH47" s="138" t="n"/>
      <c r="CI47" s="138" t="n"/>
      <c r="CJ47" s="138" t="n"/>
      <c r="CK47" s="138" t="n"/>
      <c r="CL47" s="138" t="n"/>
      <c r="CM47" s="138" t="n"/>
      <c r="CN47" s="138" t="n"/>
      <c r="CO47" s="138" t="n"/>
      <c r="CP47" s="138" t="n"/>
      <c r="CQ47" s="138" t="n"/>
      <c r="CR47" s="138" t="n"/>
      <c r="CS47" s="138" t="n"/>
      <c r="CT47" s="138" t="n"/>
      <c r="CU47" s="138" t="n"/>
      <c r="CV47" s="138" t="n"/>
      <c r="CW47" s="138" t="n"/>
      <c r="CX47" s="138" t="n"/>
      <c r="CY47" s="138" t="n"/>
      <c r="CZ47" s="138" t="n"/>
      <c r="DA47" s="138" t="n"/>
      <c r="DB47" s="138" t="n"/>
      <c r="DC47" s="138" t="n"/>
      <c r="DD47" s="138" t="n"/>
      <c r="DE47" s="138" t="n"/>
      <c r="DF47" s="138" t="n"/>
      <c r="DG47" s="138" t="n"/>
      <c r="DH47" s="138" t="n"/>
      <c r="DI47" s="138" t="n"/>
      <c r="DJ47" s="138" t="n"/>
      <c r="DK47" s="138" t="n"/>
      <c r="DL47" s="138" t="n"/>
      <c r="DM47" s="138" t="n"/>
      <c r="DN47" s="138" t="n"/>
      <c r="DO47" s="138" t="n"/>
      <c r="DP47" s="138" t="n"/>
      <c r="DQ47" s="138" t="n"/>
      <c r="DR47" s="138" t="n"/>
      <c r="DS47" s="138" t="n"/>
      <c r="DT47" s="138" t="n"/>
      <c r="DU47" s="139"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41" t="n"/>
      <c r="BU48" s="31" t="n"/>
      <c r="BV48" s="32" t="n"/>
      <c r="DU48" s="142"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41" t="n"/>
      <c r="BU49" s="72" t="n"/>
      <c r="BV49" s="142" t="n"/>
      <c r="DU49" s="142"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41" t="n"/>
      <c r="BV50" s="142" t="n"/>
      <c r="DU50" s="142"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41" t="n"/>
      <c r="BV51" s="142" t="n"/>
      <c r="DU51" s="142"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41" t="n"/>
      <c r="BV52" s="142" t="n"/>
      <c r="DU52" s="142" t="n"/>
      <c r="DV52" s="7" t="n"/>
      <c r="DW52" s="2" t="n"/>
      <c r="DX52" s="2" t="n"/>
      <c r="DY52" s="2" t="n"/>
      <c r="DZ52" s="2" t="n"/>
      <c r="EA52" s="2" t="n"/>
      <c r="EB52" s="2" t="n"/>
      <c r="EC52" s="2" t="n"/>
    </row>
    <row r="53" ht="6.75" customHeight="1" s="118">
      <c r="A53" s="2" t="n"/>
      <c r="B53" s="2" t="n"/>
      <c r="C53" s="2" t="n"/>
      <c r="D53" s="2" t="n"/>
      <c r="E53" s="175" t="inlineStr">
        <is>
          <t>在籍校</t>
        </is>
      </c>
      <c r="F53" s="138" t="n"/>
      <c r="G53" s="138" t="n"/>
      <c r="H53" s="138" t="n"/>
      <c r="I53" s="138" t="n"/>
      <c r="J53" s="138" t="n"/>
      <c r="K53" s="139"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8" t="n"/>
      <c r="AY53" s="138" t="n"/>
      <c r="AZ53" s="138" t="n"/>
      <c r="BA53" s="138" t="n"/>
      <c r="BB53" s="138" t="n"/>
      <c r="BC53" s="138" t="n"/>
      <c r="BD53" s="138" t="n"/>
      <c r="BE53" s="138" t="n"/>
      <c r="BF53" s="138" t="n"/>
      <c r="BG53" s="138" t="n"/>
      <c r="BH53" s="138" t="n"/>
      <c r="BI53" s="139" t="n"/>
      <c r="BJ53" s="2" t="n"/>
      <c r="BK53" s="2" t="n"/>
      <c r="BL53" s="2" t="n"/>
      <c r="BM53" s="2" t="n"/>
      <c r="BN53" s="2" t="n"/>
      <c r="BO53" s="2" t="n"/>
      <c r="BP53" s="141" t="n"/>
      <c r="BV53" s="142" t="n"/>
      <c r="DU53" s="142" t="n"/>
      <c r="DV53" s="2" t="n"/>
      <c r="DW53" s="2" t="n"/>
      <c r="DX53" s="2" t="n"/>
      <c r="DY53" s="2" t="n"/>
      <c r="DZ53" s="2" t="n"/>
      <c r="EA53" s="2" t="n"/>
      <c r="EB53" s="2" t="n"/>
      <c r="EC53" s="2" t="n"/>
    </row>
    <row r="54" ht="6.75" customHeight="1" s="118">
      <c r="A54" s="2" t="n"/>
      <c r="B54" s="2" t="n"/>
      <c r="C54" s="2" t="n"/>
      <c r="D54" s="2" t="n"/>
      <c r="E54" s="141" t="n"/>
      <c r="K54" s="142" t="n"/>
      <c r="L54" s="36" t="n"/>
      <c r="M54" s="19" t="n"/>
      <c r="N54" s="19" t="n"/>
      <c r="O54" s="19" t="n"/>
      <c r="P54" s="19" t="n"/>
      <c r="Q54" s="19" t="n"/>
      <c r="R54" s="19" t="n"/>
      <c r="S54" s="19" t="n"/>
      <c r="T54" s="19" t="n"/>
      <c r="U54" s="19" t="n"/>
      <c r="V54" s="19" t="n"/>
      <c r="W54" s="19" t="n"/>
      <c r="X54" s="37" t="n"/>
      <c r="Y54" s="176">
        <f>計算!$N$21</f>
        <v/>
      </c>
      <c r="BI54" s="142" t="n"/>
      <c r="BJ54" s="2" t="n"/>
      <c r="BK54" s="2" t="n"/>
      <c r="BL54" s="2" t="n"/>
      <c r="BM54" s="2" t="n"/>
      <c r="BN54" s="2" t="n"/>
      <c r="BO54" s="2" t="n"/>
      <c r="BP54" s="141" t="n"/>
      <c r="BV54" s="142" t="n"/>
      <c r="DU54" s="142" t="n"/>
      <c r="DV54" s="2" t="n"/>
      <c r="DW54" s="2" t="n"/>
      <c r="DX54" s="2" t="n"/>
      <c r="DY54" s="2" t="n"/>
      <c r="DZ54" s="2" t="n"/>
      <c r="EA54" s="2" t="n"/>
      <c r="EB54" s="2" t="n"/>
      <c r="EC54" s="2" t="n"/>
    </row>
    <row r="55" ht="6.75" customHeight="1" s="118">
      <c r="A55" s="2" t="n"/>
      <c r="B55" s="2" t="n"/>
      <c r="C55" s="2" t="n"/>
      <c r="D55" s="2" t="n"/>
      <c r="E55" s="141" t="n"/>
      <c r="K55" s="142" t="n"/>
      <c r="L55" s="36" t="n"/>
      <c r="M55" s="19" t="n"/>
      <c r="N55" s="19" t="n"/>
      <c r="O55" s="19" t="n"/>
      <c r="P55" s="177">
        <f>設定!$B$6</f>
        <v/>
      </c>
      <c r="S55" s="11" t="n"/>
      <c r="T55" s="11" t="n"/>
      <c r="U55" s="177">
        <f>設定!$B$7</f>
        <v/>
      </c>
      <c r="W55" s="11" t="n"/>
      <c r="X55" s="12" t="n"/>
      <c r="Y55" s="141" t="n"/>
      <c r="BI55" s="142" t="n"/>
      <c r="BJ55" s="2" t="n"/>
      <c r="BK55" s="2" t="n"/>
      <c r="BL55" s="2" t="n"/>
      <c r="BM55" s="2" t="n"/>
      <c r="BN55" s="2" t="n"/>
      <c r="BO55" s="2" t="n"/>
      <c r="BP55" s="141" t="n"/>
      <c r="BV55" s="142" t="n"/>
      <c r="DU55" s="142" t="n"/>
      <c r="DV55" s="2" t="n"/>
      <c r="DW55" s="2" t="n"/>
      <c r="DX55" s="2" t="n"/>
      <c r="DY55" s="2" t="n"/>
      <c r="DZ55" s="2" t="n"/>
      <c r="EA55" s="2" t="n"/>
      <c r="EB55" s="2" t="n"/>
      <c r="EC55" s="2" t="n"/>
    </row>
    <row r="56" ht="6.75" customHeight="1" s="118">
      <c r="A56" s="2" t="n"/>
      <c r="B56" s="2" t="n"/>
      <c r="C56" s="2" t="n"/>
      <c r="D56" s="2" t="n"/>
      <c r="E56" s="141" t="n"/>
      <c r="K56" s="142" t="n"/>
      <c r="L56" s="92" t="inlineStr">
        <is>
          <t>令和</t>
        </is>
      </c>
      <c r="S56" s="52" t="inlineStr">
        <is>
          <t>年</t>
        </is>
      </c>
      <c r="W56" s="53" t="inlineStr">
        <is>
          <t>月</t>
        </is>
      </c>
      <c r="X56" s="142" t="n"/>
      <c r="Y56" s="141" t="n"/>
      <c r="BI56" s="142" t="n"/>
      <c r="BJ56" s="2" t="n"/>
      <c r="BK56" s="2" t="n"/>
      <c r="BL56" s="2" t="n"/>
      <c r="BM56" s="2" t="n"/>
      <c r="BN56" s="2" t="n"/>
      <c r="BO56" s="2" t="n"/>
      <c r="BP56" s="141" t="n"/>
      <c r="BV56" s="142" t="n"/>
      <c r="DU56" s="142" t="n"/>
      <c r="DV56" s="2" t="n"/>
      <c r="DW56" s="2" t="n"/>
      <c r="DX56" s="2" t="n"/>
      <c r="DY56" s="2" t="n"/>
      <c r="DZ56" s="2" t="n"/>
      <c r="EA56" s="2" t="n"/>
      <c r="EB56" s="2" t="n"/>
      <c r="EC56" s="2" t="n"/>
    </row>
    <row r="57" ht="6.75" customHeight="1" s="118">
      <c r="A57" s="2" t="n"/>
      <c r="B57" s="2" t="n"/>
      <c r="C57" s="2" t="n"/>
      <c r="D57" s="2" t="n"/>
      <c r="E57" s="141" t="n"/>
      <c r="K57" s="142" t="n"/>
      <c r="L57" s="141" t="n"/>
      <c r="X57" s="142" t="n"/>
      <c r="Y57" s="141" t="n"/>
      <c r="AW57" s="75" t="inlineStr">
        <is>
          <t>卒業</t>
        </is>
      </c>
      <c r="BI57" s="142" t="n"/>
      <c r="BJ57" s="2" t="n"/>
      <c r="BK57" s="2" t="n"/>
      <c r="BL57" s="2" t="n"/>
      <c r="BM57" s="2" t="n"/>
      <c r="BN57" s="2" t="n"/>
      <c r="BO57" s="2" t="n"/>
      <c r="BP57" s="141" t="n"/>
      <c r="BV57" s="142" t="n"/>
      <c r="DU57" s="142" t="n"/>
      <c r="DV57" s="2" t="n"/>
      <c r="DW57" s="2" t="n"/>
      <c r="DX57" s="2" t="n"/>
      <c r="DY57" s="2" t="n"/>
      <c r="DZ57" s="2" t="n"/>
      <c r="EA57" s="2" t="n"/>
      <c r="EB57" s="2" t="n"/>
      <c r="EC57" s="2" t="n"/>
    </row>
    <row r="58" ht="6.75" customHeight="1" s="118">
      <c r="A58" s="2" t="n"/>
      <c r="B58" s="2" t="n"/>
      <c r="C58" s="2" t="n"/>
      <c r="D58" s="2" t="n"/>
      <c r="E58" s="141" t="n"/>
      <c r="K58" s="142" t="n"/>
      <c r="L58" s="36" t="n"/>
      <c r="M58" s="19" t="n"/>
      <c r="N58" s="19" t="n"/>
      <c r="O58" s="19" t="n"/>
      <c r="P58" s="19" t="n"/>
      <c r="Q58" s="19" t="n"/>
      <c r="R58" s="19" t="n"/>
      <c r="S58" s="19" t="n"/>
      <c r="T58" s="19" t="n"/>
      <c r="U58" s="19" t="n"/>
      <c r="V58" s="19" t="n"/>
      <c r="W58" s="19" t="n"/>
      <c r="X58" s="37" t="n"/>
      <c r="Y58" s="141" t="n"/>
      <c r="BI58" s="142" t="n"/>
      <c r="BJ58" s="2" t="n"/>
      <c r="BK58" s="2" t="n"/>
      <c r="BL58" s="2" t="n"/>
      <c r="BM58" s="2" t="n"/>
      <c r="BN58" s="2" t="n"/>
      <c r="BO58" s="2" t="n"/>
      <c r="BP58" s="141" t="n"/>
      <c r="BV58" s="142" t="n"/>
      <c r="DU58" s="142" t="n"/>
      <c r="DV58" s="2" t="n"/>
      <c r="DW58" s="2" t="n"/>
      <c r="DX58" s="2" t="n"/>
      <c r="DY58" s="2" t="n"/>
      <c r="DZ58" s="2" t="n"/>
      <c r="EA58" s="2" t="n"/>
      <c r="EB58" s="2" t="n"/>
      <c r="EC58" s="2" t="n"/>
    </row>
    <row r="59" ht="6.75" customHeight="1" s="118">
      <c r="A59" s="2" t="n"/>
      <c r="B59" s="2" t="n"/>
      <c r="C59" s="2" t="n"/>
      <c r="D59" s="2" t="n"/>
      <c r="E59" s="141" t="n"/>
      <c r="K59" s="142" t="n"/>
      <c r="L59" s="36" t="n"/>
      <c r="M59" s="19" t="n"/>
      <c r="N59" s="19" t="n"/>
      <c r="O59" s="19" t="n"/>
      <c r="P59" s="19" t="n"/>
      <c r="Q59" s="19" t="n"/>
      <c r="R59" s="19" t="n"/>
      <c r="S59" s="19" t="n"/>
      <c r="T59" s="19" t="n"/>
      <c r="U59" s="19" t="n"/>
      <c r="V59" s="19" t="n"/>
      <c r="W59" s="19" t="n"/>
      <c r="X59" s="37" t="n"/>
      <c r="Y59" s="141" t="n"/>
      <c r="BI59" s="142" t="n"/>
      <c r="BJ59" s="2" t="n"/>
      <c r="BK59" s="2" t="n"/>
      <c r="BL59" s="2" t="n"/>
      <c r="BM59" s="2" t="n"/>
      <c r="BN59" s="2" t="n"/>
      <c r="BO59" s="2" t="n"/>
      <c r="BP59" s="141" t="n"/>
      <c r="BV59" s="142" t="n"/>
      <c r="DU59" s="142" t="n"/>
      <c r="DV59" s="2" t="n"/>
      <c r="DW59" s="2" t="n"/>
      <c r="DX59" s="2" t="n"/>
      <c r="DY59" s="2" t="n"/>
      <c r="DZ59" s="2" t="n"/>
      <c r="EA59" s="2" t="n"/>
      <c r="EB59" s="2" t="n"/>
      <c r="EC59" s="2" t="n"/>
    </row>
    <row r="60" ht="6.75" customHeight="1" s="118">
      <c r="A60" s="2" t="n"/>
      <c r="B60" s="2" t="n"/>
      <c r="C60" s="2" t="n"/>
      <c r="D60" s="2" t="n"/>
      <c r="E60" s="144" t="n"/>
      <c r="F60" s="145" t="n"/>
      <c r="G60" s="145" t="n"/>
      <c r="H60" s="145" t="n"/>
      <c r="I60" s="145" t="n"/>
      <c r="J60" s="145" t="n"/>
      <c r="K60" s="146"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5" t="n"/>
      <c r="AX60" s="145" t="n"/>
      <c r="AY60" s="145" t="n"/>
      <c r="AZ60" s="145" t="n"/>
      <c r="BA60" s="145" t="n"/>
      <c r="BB60" s="145" t="n"/>
      <c r="BC60" s="145" t="n"/>
      <c r="BD60" s="145" t="n"/>
      <c r="BE60" s="145" t="n"/>
      <c r="BF60" s="145" t="n"/>
      <c r="BG60" s="145" t="n"/>
      <c r="BH60" s="145" t="n"/>
      <c r="BI60" s="146" t="n"/>
      <c r="BJ60" s="2" t="n"/>
      <c r="BK60" s="2" t="n"/>
      <c r="BL60" s="2" t="n"/>
      <c r="BM60" s="2" t="n"/>
      <c r="BN60" s="2" t="n"/>
      <c r="BO60" s="2" t="n"/>
      <c r="BP60" s="141" t="n"/>
      <c r="BV60" s="142" t="n"/>
      <c r="DU60" s="142"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8" t="n"/>
      <c r="U61" s="17" t="n"/>
      <c r="V61" s="17" t="n"/>
      <c r="W61" s="76" t="n"/>
      <c r="X61" s="138"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41" t="n"/>
      <c r="BV61" s="142" t="n"/>
      <c r="DU61" s="142"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41" t="n"/>
      <c r="BV62" s="142" t="n"/>
      <c r="DU62" s="142"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41" t="n"/>
      <c r="BV63" s="142" t="n"/>
      <c r="DU63" s="142" t="n"/>
      <c r="DV63" s="2" t="n"/>
      <c r="DW63" s="2" t="n"/>
      <c r="DX63" s="2" t="n"/>
      <c r="DY63" s="2" t="n"/>
      <c r="DZ63" s="2" t="n"/>
      <c r="EA63" s="2" t="n"/>
      <c r="EB63" s="2" t="n"/>
      <c r="EC63" s="2" t="n"/>
    </row>
    <row r="64" ht="6.75" customHeight="1" s="118">
      <c r="A64" s="2" t="n"/>
      <c r="B64" s="2" t="n"/>
      <c r="C64" s="2" t="n"/>
      <c r="D64" s="2" t="n"/>
      <c r="E64" s="178" t="inlineStr">
        <is>
          <t>職　歴</t>
        </is>
      </c>
      <c r="K64" s="142" t="n"/>
      <c r="L64" s="54" t="inlineStr">
        <is>
          <t>平成</t>
        </is>
      </c>
      <c r="M64" s="138" t="n"/>
      <c r="N64" s="138" t="n"/>
      <c r="O64" s="138" t="n"/>
      <c r="P64" s="19" t="n"/>
      <c r="Q64" s="19" t="n"/>
      <c r="R64" s="19" t="n"/>
      <c r="S64" s="19" t="n"/>
      <c r="T64" s="19" t="n"/>
      <c r="U64" s="19" t="n"/>
      <c r="V64" s="19" t="n"/>
      <c r="W64" s="19" t="n"/>
      <c r="X64" s="37" t="n"/>
      <c r="Y64" s="169">
        <f>計算!$AD$21</f>
        <v/>
      </c>
      <c r="BI64" s="142" t="n"/>
      <c r="BJ64" s="2" t="n"/>
      <c r="BK64" s="2" t="n"/>
      <c r="BL64" s="2" t="n"/>
      <c r="BM64" s="2" t="n"/>
      <c r="BN64" s="2" t="n"/>
      <c r="BO64" s="2" t="n"/>
      <c r="BP64" s="141" t="n"/>
      <c r="BV64" s="142" t="n"/>
      <c r="DU64" s="142" t="n"/>
      <c r="DV64" s="2" t="n"/>
      <c r="DW64" s="2" t="n"/>
      <c r="DX64" s="2" t="n"/>
      <c r="DY64" s="2" t="n"/>
      <c r="DZ64" s="2" t="n"/>
      <c r="EA64" s="2" t="n"/>
      <c r="EB64" s="2" t="n"/>
      <c r="EC64" s="2" t="n"/>
    </row>
    <row r="65" ht="6.75" customHeight="1" s="118">
      <c r="A65" s="2" t="n"/>
      <c r="B65" s="2" t="n"/>
      <c r="C65" s="2" t="n"/>
      <c r="D65" s="2" t="n"/>
      <c r="E65" s="141" t="n"/>
      <c r="K65" s="142" t="n"/>
      <c r="L65" s="141" t="n"/>
      <c r="P65" s="19" t="n"/>
      <c r="Q65" s="19" t="n"/>
      <c r="R65" s="19" t="n"/>
      <c r="S65" s="19" t="n"/>
      <c r="T65" s="19" t="n"/>
      <c r="U65" s="19" t="n"/>
      <c r="V65" s="19" t="n"/>
      <c r="W65" s="19" t="n"/>
      <c r="X65" s="37" t="n"/>
      <c r="Y65" s="141" t="n"/>
      <c r="BI65" s="142" t="n"/>
      <c r="BJ65" s="2" t="n"/>
      <c r="BK65" s="2" t="n"/>
      <c r="BL65" s="2" t="n"/>
      <c r="BM65" s="2" t="n"/>
      <c r="BN65" s="2" t="n"/>
      <c r="BO65" s="2" t="n"/>
      <c r="BP65" s="141" t="n"/>
      <c r="BV65" s="142" t="n"/>
      <c r="DU65" s="142" t="n"/>
      <c r="DV65" s="2" t="n"/>
      <c r="DW65" s="2" t="n"/>
      <c r="DX65" s="2" t="n"/>
      <c r="DY65" s="2" t="n"/>
      <c r="DZ65" s="2" t="n"/>
      <c r="EA65" s="2" t="n"/>
      <c r="EB65" s="2" t="n"/>
      <c r="EC65" s="2" t="n"/>
    </row>
    <row r="66" ht="6.75" customHeight="1" s="118">
      <c r="A66" s="2" t="n"/>
      <c r="B66" s="2" t="n"/>
      <c r="C66" s="2" t="n"/>
      <c r="D66" s="2" t="n"/>
      <c r="E66" s="141" t="n"/>
      <c r="K66" s="142" t="n"/>
      <c r="L66" s="141" t="n"/>
      <c r="P66" s="177">
        <f>計算!$AB$21</f>
        <v/>
      </c>
      <c r="S66" s="52" t="inlineStr">
        <is>
          <t>年</t>
        </is>
      </c>
      <c r="U66" s="177">
        <f>計算!$AC$21</f>
        <v/>
      </c>
      <c r="W66" s="53" t="inlineStr">
        <is>
          <t>月</t>
        </is>
      </c>
      <c r="X66" s="142" t="n"/>
      <c r="Y66" s="141" t="n"/>
      <c r="BI66" s="142" t="n"/>
      <c r="BJ66" s="2" t="n"/>
      <c r="BK66" s="2" t="n"/>
      <c r="BL66" s="2" t="n"/>
      <c r="BM66" s="2" t="n"/>
      <c r="BN66" s="2" t="n"/>
      <c r="BO66" s="2" t="n"/>
      <c r="BP66" s="141" t="n"/>
      <c r="BV66" s="142" t="n"/>
      <c r="DU66" s="142" t="n"/>
      <c r="DV66" s="2" t="n"/>
      <c r="DW66" s="2" t="n"/>
      <c r="DX66" s="2" t="n"/>
      <c r="DY66" s="2" t="n"/>
      <c r="DZ66" s="2" t="n"/>
      <c r="EA66" s="2" t="n"/>
      <c r="EB66" s="2" t="n"/>
      <c r="EC66" s="2" t="n"/>
    </row>
    <row r="67" ht="6.75" customHeight="1" s="118">
      <c r="A67" s="2" t="n"/>
      <c r="B67" s="2" t="n"/>
      <c r="C67" s="2" t="n"/>
      <c r="D67" s="2" t="n"/>
      <c r="E67" s="141" t="n"/>
      <c r="K67" s="142" t="n"/>
      <c r="L67" s="49" t="inlineStr">
        <is>
          <t>令和</t>
        </is>
      </c>
      <c r="X67" s="142" t="n"/>
      <c r="Y67" s="141" t="n"/>
      <c r="BI67" s="142" t="n"/>
      <c r="BJ67" s="2" t="n"/>
      <c r="BK67" s="2" t="n"/>
      <c r="BL67" s="2" t="n"/>
      <c r="BM67" s="2" t="n"/>
      <c r="BN67" s="2" t="n"/>
      <c r="BO67" s="2" t="n"/>
      <c r="BP67" s="141" t="n"/>
      <c r="BV67" s="142" t="n"/>
      <c r="DU67" s="142" t="n"/>
      <c r="DV67" s="2" t="n"/>
      <c r="DW67" s="2" t="n"/>
      <c r="DX67" s="2" t="n"/>
      <c r="DY67" s="2" t="n"/>
      <c r="DZ67" s="2" t="n"/>
      <c r="EA67" s="2" t="n"/>
      <c r="EB67" s="2" t="n"/>
      <c r="EC67" s="2" t="n"/>
    </row>
    <row r="68" ht="6.75" customHeight="1" s="118">
      <c r="A68" s="2" t="n"/>
      <c r="B68" s="2" t="n"/>
      <c r="C68" s="2" t="n"/>
      <c r="D68" s="2" t="n"/>
      <c r="E68" s="141" t="n"/>
      <c r="K68" s="142" t="n"/>
      <c r="L68" s="141" t="n"/>
      <c r="P68" s="19" t="n"/>
      <c r="Q68" s="19" t="n"/>
      <c r="R68" s="19" t="n"/>
      <c r="S68" s="19" t="n"/>
      <c r="T68" s="19" t="n"/>
      <c r="U68" s="19" t="n"/>
      <c r="V68" s="19" t="n"/>
      <c r="W68" s="19" t="n"/>
      <c r="X68" s="37" t="n"/>
      <c r="Y68" s="141" t="n"/>
      <c r="BI68" s="142" t="n"/>
      <c r="BJ68" s="2" t="n"/>
      <c r="BK68" s="2" t="n"/>
      <c r="BL68" s="2" t="n"/>
      <c r="BM68" s="2" t="n"/>
      <c r="BN68" s="2" t="n"/>
      <c r="BO68" s="2" t="n"/>
      <c r="BP68" s="141" t="n"/>
      <c r="BV68" s="142" t="n"/>
      <c r="DU68" s="142" t="n"/>
      <c r="DV68" s="2" t="n"/>
      <c r="DW68" s="2" t="n"/>
      <c r="DX68" s="2" t="n"/>
      <c r="DY68" s="2" t="n"/>
      <c r="DZ68" s="2" t="n"/>
      <c r="EA68" s="2" t="n"/>
      <c r="EB68" s="2" t="n"/>
      <c r="EC68" s="2" t="n"/>
    </row>
    <row r="69" ht="5.25" customHeight="1" s="118">
      <c r="A69" s="2" t="n"/>
      <c r="B69" s="2" t="n"/>
      <c r="C69" s="2" t="n"/>
      <c r="D69" s="2" t="n"/>
      <c r="E69" s="141" t="n"/>
      <c r="K69" s="142" t="n"/>
      <c r="L69" s="144" t="n"/>
      <c r="M69" s="145" t="n"/>
      <c r="N69" s="145" t="n"/>
      <c r="O69" s="145" t="n"/>
      <c r="P69" s="20" t="n"/>
      <c r="Q69" s="20" t="n"/>
      <c r="R69" s="20" t="n"/>
      <c r="S69" s="20" t="n"/>
      <c r="T69" s="20" t="n"/>
      <c r="U69" s="20" t="n"/>
      <c r="V69" s="20" t="n"/>
      <c r="W69" s="20" t="n"/>
      <c r="X69" s="39" t="n"/>
      <c r="Y69" s="144" t="n"/>
      <c r="Z69" s="145" t="n"/>
      <c r="AA69" s="145" t="n"/>
      <c r="AB69" s="145" t="n"/>
      <c r="AC69" s="145" t="n"/>
      <c r="AD69" s="145" t="n"/>
      <c r="AE69" s="145" t="n"/>
      <c r="AF69" s="145" t="n"/>
      <c r="AG69" s="145" t="n"/>
      <c r="AH69" s="145" t="n"/>
      <c r="AI69" s="145" t="n"/>
      <c r="AJ69" s="145" t="n"/>
      <c r="AK69" s="145" t="n"/>
      <c r="AL69" s="145" t="n"/>
      <c r="AM69" s="145" t="n"/>
      <c r="AN69" s="145" t="n"/>
      <c r="AO69" s="145" t="n"/>
      <c r="AP69" s="145" t="n"/>
      <c r="AQ69" s="145" t="n"/>
      <c r="AR69" s="145" t="n"/>
      <c r="AS69" s="145" t="n"/>
      <c r="AT69" s="145" t="n"/>
      <c r="AU69" s="145" t="n"/>
      <c r="AV69" s="145" t="n"/>
      <c r="AW69" s="145" t="n"/>
      <c r="AX69" s="145" t="n"/>
      <c r="AY69" s="145" t="n"/>
      <c r="AZ69" s="145" t="n"/>
      <c r="BA69" s="145" t="n"/>
      <c r="BB69" s="145" t="n"/>
      <c r="BC69" s="145" t="n"/>
      <c r="BD69" s="145" t="n"/>
      <c r="BE69" s="145" t="n"/>
      <c r="BF69" s="145" t="n"/>
      <c r="BG69" s="145" t="n"/>
      <c r="BH69" s="145" t="n"/>
      <c r="BI69" s="146" t="n"/>
      <c r="BJ69" s="2" t="n"/>
      <c r="BK69" s="2" t="n"/>
      <c r="BL69" s="2" t="n"/>
      <c r="BM69" s="2" t="n"/>
      <c r="BN69" s="2" t="n"/>
      <c r="BO69" s="2" t="n"/>
      <c r="BP69" s="141" t="n"/>
      <c r="BV69" s="142" t="n"/>
      <c r="DU69" s="142" t="n"/>
      <c r="DV69" s="2" t="n"/>
      <c r="DW69" s="2" t="n"/>
      <c r="DX69" s="2" t="n"/>
      <c r="DY69" s="2" t="n"/>
      <c r="DZ69" s="2" t="n"/>
      <c r="EA69" s="2" t="n"/>
      <c r="EB69" s="2" t="n"/>
      <c r="EC69" s="2" t="n"/>
    </row>
    <row r="70" ht="6.75" customHeight="1" s="118">
      <c r="A70" s="2" t="n"/>
      <c r="B70" s="2" t="n"/>
      <c r="C70" s="2" t="n"/>
      <c r="D70" s="2" t="n"/>
      <c r="E70" s="141" t="n"/>
      <c r="K70" s="142" t="n"/>
      <c r="L70" s="54" t="inlineStr">
        <is>
          <t>平成</t>
        </is>
      </c>
      <c r="M70" s="138" t="n"/>
      <c r="N70" s="138" t="n"/>
      <c r="O70" s="138" t="n"/>
      <c r="P70" s="18" t="n"/>
      <c r="Q70" s="18" t="n"/>
      <c r="R70" s="18" t="n"/>
      <c r="S70" s="18" t="n"/>
      <c r="T70" s="18" t="n"/>
      <c r="U70" s="18" t="n"/>
      <c r="V70" s="18" t="n"/>
      <c r="W70" s="18" t="n"/>
      <c r="X70" s="35" t="n"/>
      <c r="Y70" s="169">
        <f>計算!$AG$21</f>
        <v/>
      </c>
      <c r="BI70" s="142" t="n"/>
      <c r="BJ70" s="2" t="n"/>
      <c r="BK70" s="2" t="n"/>
      <c r="BL70" s="2" t="n"/>
      <c r="BM70" s="2" t="n"/>
      <c r="BN70" s="2" t="n"/>
      <c r="BO70" s="2" t="n"/>
      <c r="BP70" s="141" t="n"/>
      <c r="BV70" s="142" t="n"/>
      <c r="DU70" s="142" t="n"/>
      <c r="DV70" s="2" t="n"/>
      <c r="DW70" s="2" t="n"/>
      <c r="DX70" s="2" t="n"/>
      <c r="DY70" s="2" t="n"/>
      <c r="DZ70" s="2" t="n"/>
      <c r="EA70" s="2" t="n"/>
      <c r="EB70" s="2" t="n"/>
      <c r="EC70" s="2" t="n"/>
    </row>
    <row r="71" ht="6.75" customHeight="1" s="118">
      <c r="A71" s="2" t="n"/>
      <c r="B71" s="2" t="n"/>
      <c r="C71" s="2" t="n"/>
      <c r="D71" s="2" t="n"/>
      <c r="E71" s="141" t="n"/>
      <c r="K71" s="142" t="n"/>
      <c r="L71" s="141" t="n"/>
      <c r="P71" s="19" t="n"/>
      <c r="Q71" s="19" t="n"/>
      <c r="R71" s="19" t="n"/>
      <c r="S71" s="19" t="n"/>
      <c r="T71" s="19" t="n"/>
      <c r="U71" s="19" t="n"/>
      <c r="V71" s="19" t="n"/>
      <c r="W71" s="19" t="n"/>
      <c r="X71" s="37" t="n"/>
      <c r="Y71" s="141" t="n"/>
      <c r="BI71" s="142" t="n"/>
      <c r="BJ71" s="2" t="n"/>
      <c r="BK71" s="2" t="n"/>
      <c r="BL71" s="2" t="n"/>
      <c r="BM71" s="2" t="n"/>
      <c r="BN71" s="2" t="n"/>
      <c r="BO71" s="2" t="n"/>
      <c r="BP71" s="141" t="n"/>
      <c r="BV71" s="142" t="n"/>
      <c r="DU71" s="142" t="n"/>
      <c r="DV71" s="2" t="n"/>
      <c r="DW71" s="2" t="n"/>
      <c r="DX71" s="2" t="n"/>
      <c r="DY71" s="2" t="n"/>
      <c r="DZ71" s="2" t="n"/>
      <c r="EA71" s="2" t="n"/>
      <c r="EB71" s="2" t="n"/>
      <c r="EC71" s="2" t="n"/>
    </row>
    <row r="72" ht="6.75" customHeight="1" s="118">
      <c r="A72" s="2" t="n"/>
      <c r="B72" s="2" t="n"/>
      <c r="C72" s="2" t="n"/>
      <c r="D72" s="2" t="n"/>
      <c r="E72" s="141" t="n"/>
      <c r="K72" s="142" t="n"/>
      <c r="L72" s="141" t="n"/>
      <c r="P72" s="177">
        <f>計算!$AE$21</f>
        <v/>
      </c>
      <c r="S72" s="52" t="inlineStr">
        <is>
          <t>年</t>
        </is>
      </c>
      <c r="U72" s="177">
        <f>計算!$AF$21</f>
        <v/>
      </c>
      <c r="W72" s="53" t="inlineStr">
        <is>
          <t>月</t>
        </is>
      </c>
      <c r="X72" s="142" t="n"/>
      <c r="Y72" s="141" t="n"/>
      <c r="BI72" s="142" t="n"/>
      <c r="BJ72" s="2" t="n"/>
      <c r="BK72" s="2" t="n"/>
      <c r="BL72" s="2" t="n"/>
      <c r="BM72" s="2" t="n"/>
      <c r="BN72" s="2" t="n"/>
      <c r="BO72" s="2" t="n"/>
      <c r="BP72" s="141" t="n"/>
      <c r="BV72" s="142" t="n"/>
      <c r="DU72" s="142" t="n"/>
      <c r="DV72" s="2" t="n"/>
      <c r="DW72" s="2" t="n"/>
      <c r="DX72" s="2" t="n"/>
      <c r="DY72" s="2" t="n"/>
      <c r="DZ72" s="2" t="n"/>
      <c r="EA72" s="2" t="n"/>
      <c r="EB72" s="2" t="n"/>
      <c r="EC72" s="2" t="n"/>
    </row>
    <row r="73" ht="6.75" customHeight="1" s="118">
      <c r="A73" s="2" t="n"/>
      <c r="B73" s="2" t="n"/>
      <c r="C73" s="2" t="n"/>
      <c r="D73" s="2" t="n"/>
      <c r="E73" s="141" t="n"/>
      <c r="K73" s="142" t="n"/>
      <c r="L73" s="49" t="inlineStr">
        <is>
          <t>令和</t>
        </is>
      </c>
      <c r="X73" s="142" t="n"/>
      <c r="Y73" s="141" t="n"/>
      <c r="BI73" s="142" t="n"/>
      <c r="BJ73" s="2" t="n"/>
      <c r="BK73" s="2" t="n"/>
      <c r="BL73" s="2" t="n"/>
      <c r="BM73" s="2" t="n"/>
      <c r="BN73" s="2" t="n"/>
      <c r="BO73" s="2" t="n"/>
      <c r="BP73" s="141" t="n"/>
      <c r="BV73" s="142" t="n"/>
      <c r="DU73" s="142" t="n"/>
      <c r="DV73" s="2" t="n"/>
      <c r="DW73" s="2" t="n"/>
      <c r="DX73" s="2" t="n"/>
      <c r="DY73" s="2" t="n"/>
      <c r="DZ73" s="2" t="n"/>
      <c r="EA73" s="2" t="n"/>
      <c r="EB73" s="2" t="n"/>
      <c r="EC73" s="2" t="n"/>
    </row>
    <row r="74" ht="6.75" customHeight="1" s="118">
      <c r="A74" s="2" t="n"/>
      <c r="B74" s="2" t="n"/>
      <c r="C74" s="2" t="n"/>
      <c r="D74" s="2" t="n"/>
      <c r="E74" s="141" t="n"/>
      <c r="K74" s="142" t="n"/>
      <c r="L74" s="141" t="n"/>
      <c r="P74" s="19" t="n"/>
      <c r="Q74" s="19" t="n"/>
      <c r="R74" s="19" t="n"/>
      <c r="S74" s="19" t="n"/>
      <c r="T74" s="19" t="n"/>
      <c r="U74" s="19" t="n"/>
      <c r="V74" s="19" t="n"/>
      <c r="W74" s="19" t="n"/>
      <c r="X74" s="37" t="n"/>
      <c r="Y74" s="141" t="n"/>
      <c r="BI74" s="142" t="n"/>
      <c r="BJ74" s="2" t="n"/>
      <c r="BK74" s="2" t="n"/>
      <c r="BL74" s="2" t="n"/>
      <c r="BM74" s="2" t="n"/>
      <c r="BN74" s="2" t="n"/>
      <c r="BO74" s="2" t="n"/>
      <c r="BP74" s="141" t="n"/>
      <c r="BU74" s="43" t="n"/>
      <c r="BV74" s="44" t="n"/>
      <c r="DU74" s="142" t="n"/>
      <c r="DV74" s="2" t="n"/>
      <c r="DW74" s="2" t="n"/>
      <c r="DX74" s="2" t="n"/>
      <c r="DY74" s="2" t="n"/>
      <c r="DZ74" s="2" t="n"/>
      <c r="EA74" s="2" t="n"/>
      <c r="EB74" s="2" t="n"/>
      <c r="EC74" s="2" t="n"/>
    </row>
    <row r="75" ht="4.5" customHeight="1" s="118">
      <c r="A75" s="2" t="n"/>
      <c r="B75" s="2" t="n"/>
      <c r="C75" s="2" t="n"/>
      <c r="D75" s="2" t="n"/>
      <c r="E75" s="141" t="n"/>
      <c r="K75" s="142" t="n"/>
      <c r="L75" s="144" t="n"/>
      <c r="M75" s="145" t="n"/>
      <c r="N75" s="145" t="n"/>
      <c r="O75" s="145" t="n"/>
      <c r="P75" s="20" t="n"/>
      <c r="Q75" s="20" t="n"/>
      <c r="R75" s="20" t="n"/>
      <c r="S75" s="20" t="n"/>
      <c r="T75" s="20" t="n"/>
      <c r="U75" s="20" t="n"/>
      <c r="V75" s="20" t="n"/>
      <c r="W75" s="20" t="n"/>
      <c r="X75" s="39" t="n"/>
      <c r="Y75" s="144" t="n"/>
      <c r="Z75" s="145" t="n"/>
      <c r="AA75" s="145" t="n"/>
      <c r="AB75" s="145" t="n"/>
      <c r="AC75" s="145" t="n"/>
      <c r="AD75" s="145" t="n"/>
      <c r="AE75" s="145" t="n"/>
      <c r="AF75" s="145" t="n"/>
      <c r="AG75" s="145" t="n"/>
      <c r="AH75" s="145" t="n"/>
      <c r="AI75" s="145" t="n"/>
      <c r="AJ75" s="145" t="n"/>
      <c r="AK75" s="145" t="n"/>
      <c r="AL75" s="145" t="n"/>
      <c r="AM75" s="145" t="n"/>
      <c r="AN75" s="145" t="n"/>
      <c r="AO75" s="145" t="n"/>
      <c r="AP75" s="145" t="n"/>
      <c r="AQ75" s="145" t="n"/>
      <c r="AR75" s="145" t="n"/>
      <c r="AS75" s="145" t="n"/>
      <c r="AT75" s="145" t="n"/>
      <c r="AU75" s="145" t="n"/>
      <c r="AV75" s="145" t="n"/>
      <c r="AW75" s="145" t="n"/>
      <c r="AX75" s="145" t="n"/>
      <c r="AY75" s="145" t="n"/>
      <c r="AZ75" s="145" t="n"/>
      <c r="BA75" s="145" t="n"/>
      <c r="BB75" s="145" t="n"/>
      <c r="BC75" s="145" t="n"/>
      <c r="BD75" s="145" t="n"/>
      <c r="BE75" s="145" t="n"/>
      <c r="BF75" s="145" t="n"/>
      <c r="BG75" s="145" t="n"/>
      <c r="BH75" s="145" t="n"/>
      <c r="BI75" s="146" t="n"/>
      <c r="BJ75" s="2" t="n"/>
      <c r="BK75" s="2" t="n"/>
      <c r="BL75" s="2" t="n"/>
      <c r="BM75" s="2" t="n"/>
      <c r="BN75" s="2" t="n"/>
      <c r="BO75" s="2" t="n"/>
      <c r="BP75" s="144" t="n"/>
      <c r="BQ75" s="145" t="n"/>
      <c r="BR75" s="145" t="n"/>
      <c r="BS75" s="145" t="n"/>
      <c r="BT75" s="145" t="n"/>
      <c r="BU75" s="42" t="n"/>
      <c r="BV75" s="45" t="n"/>
      <c r="BW75" s="145" t="n"/>
      <c r="BX75" s="145" t="n"/>
      <c r="BY75" s="145" t="n"/>
      <c r="BZ75" s="145" t="n"/>
      <c r="CA75" s="145" t="n"/>
      <c r="CB75" s="145" t="n"/>
      <c r="CC75" s="145" t="n"/>
      <c r="CD75" s="145" t="n"/>
      <c r="CE75" s="145" t="n"/>
      <c r="CF75" s="145" t="n"/>
      <c r="CG75" s="145" t="n"/>
      <c r="CH75" s="145" t="n"/>
      <c r="CI75" s="145" t="n"/>
      <c r="CJ75" s="145" t="n"/>
      <c r="CK75" s="145" t="n"/>
      <c r="CL75" s="145" t="n"/>
      <c r="CM75" s="145" t="n"/>
      <c r="CN75" s="145" t="n"/>
      <c r="CO75" s="145" t="n"/>
      <c r="CP75" s="145" t="n"/>
      <c r="CQ75" s="145" t="n"/>
      <c r="CR75" s="145" t="n"/>
      <c r="CS75" s="145" t="n"/>
      <c r="CT75" s="145" t="n"/>
      <c r="CU75" s="145" t="n"/>
      <c r="CV75" s="145" t="n"/>
      <c r="CW75" s="145" t="n"/>
      <c r="CX75" s="145" t="n"/>
      <c r="CY75" s="145" t="n"/>
      <c r="CZ75" s="145" t="n"/>
      <c r="DA75" s="145" t="n"/>
      <c r="DB75" s="145" t="n"/>
      <c r="DC75" s="145" t="n"/>
      <c r="DD75" s="145" t="n"/>
      <c r="DE75" s="145" t="n"/>
      <c r="DF75" s="145" t="n"/>
      <c r="DG75" s="145" t="n"/>
      <c r="DH75" s="145" t="n"/>
      <c r="DI75" s="145" t="n"/>
      <c r="DJ75" s="145" t="n"/>
      <c r="DK75" s="145" t="n"/>
      <c r="DL75" s="145" t="n"/>
      <c r="DM75" s="145" t="n"/>
      <c r="DN75" s="145" t="n"/>
      <c r="DO75" s="145" t="n"/>
      <c r="DP75" s="145" t="n"/>
      <c r="DQ75" s="145" t="n"/>
      <c r="DR75" s="145" t="n"/>
      <c r="DS75" s="145" t="n"/>
      <c r="DT75" s="145" t="n"/>
      <c r="DU75" s="146" t="n"/>
      <c r="DV75" s="2" t="n"/>
      <c r="DW75" s="2" t="n"/>
      <c r="DX75" s="2" t="n"/>
      <c r="DY75" s="2" t="n"/>
      <c r="DZ75" s="2" t="n"/>
      <c r="EA75" s="2" t="n"/>
      <c r="EB75" s="2" t="n"/>
      <c r="EC75" s="2" t="n"/>
    </row>
    <row r="76" ht="6.75" customHeight="1" s="118">
      <c r="A76" s="2" t="n"/>
      <c r="B76" s="2" t="n"/>
      <c r="C76" s="2" t="n"/>
      <c r="D76" s="2" t="n"/>
      <c r="E76" s="141" t="n"/>
      <c r="K76" s="142" t="n"/>
      <c r="L76" s="54" t="inlineStr">
        <is>
          <t>平成</t>
        </is>
      </c>
      <c r="M76" s="138" t="n"/>
      <c r="N76" s="138" t="n"/>
      <c r="O76" s="138"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7" t="inlineStr">
        <is>
          <t>備　考</t>
        </is>
      </c>
      <c r="BQ76" s="138" t="n"/>
      <c r="BR76" s="138" t="n"/>
      <c r="BS76" s="138" t="n"/>
      <c r="BT76" s="138" t="n"/>
      <c r="BU76" s="138" t="n"/>
      <c r="BV76" s="139" t="n"/>
      <c r="BW76" s="174">
        <f>計算!$AA$21</f>
        <v/>
      </c>
      <c r="BX76" s="138" t="n"/>
      <c r="BY76" s="138" t="n"/>
      <c r="BZ76" s="138" t="n"/>
      <c r="CA76" s="138" t="n"/>
      <c r="CB76" s="138" t="n"/>
      <c r="CC76" s="138" t="n"/>
      <c r="CD76" s="138" t="n"/>
      <c r="CE76" s="138" t="n"/>
      <c r="CF76" s="138" t="n"/>
      <c r="CG76" s="138" t="n"/>
      <c r="CH76" s="138" t="n"/>
      <c r="CI76" s="138" t="n"/>
      <c r="CJ76" s="138" t="n"/>
      <c r="CK76" s="138" t="n"/>
      <c r="CL76" s="138" t="n"/>
      <c r="CM76" s="138" t="n"/>
      <c r="CN76" s="138" t="n"/>
      <c r="CO76" s="138" t="n"/>
      <c r="CP76" s="138" t="n"/>
      <c r="CQ76" s="138" t="n"/>
      <c r="CR76" s="138" t="n"/>
      <c r="CS76" s="138" t="n"/>
      <c r="CT76" s="138" t="n"/>
      <c r="CU76" s="138" t="n"/>
      <c r="CV76" s="138" t="n"/>
      <c r="CW76" s="138" t="n"/>
      <c r="CX76" s="138" t="n"/>
      <c r="CY76" s="138" t="n"/>
      <c r="CZ76" s="138" t="n"/>
      <c r="DA76" s="138" t="n"/>
      <c r="DB76" s="138" t="n"/>
      <c r="DC76" s="138" t="n"/>
      <c r="DD76" s="138" t="n"/>
      <c r="DE76" s="138" t="n"/>
      <c r="DF76" s="138" t="n"/>
      <c r="DG76" s="138" t="n"/>
      <c r="DH76" s="138" t="n"/>
      <c r="DI76" s="138" t="n"/>
      <c r="DJ76" s="138" t="n"/>
      <c r="DK76" s="138" t="n"/>
      <c r="DL76" s="138" t="n"/>
      <c r="DM76" s="138" t="n"/>
      <c r="DN76" s="138" t="n"/>
      <c r="DO76" s="138" t="n"/>
      <c r="DP76" s="138" t="n"/>
      <c r="DQ76" s="138" t="n"/>
      <c r="DR76" s="138" t="n"/>
      <c r="DS76" s="138" t="n"/>
      <c r="DT76" s="138" t="n"/>
      <c r="DU76" s="139" t="n"/>
      <c r="DV76" s="2" t="n"/>
      <c r="DW76" s="2" t="n"/>
      <c r="DX76" s="2" t="n"/>
      <c r="DY76" s="2" t="n"/>
      <c r="DZ76" s="2" t="n"/>
      <c r="EA76" s="2" t="n"/>
      <c r="EB76" s="2" t="n"/>
      <c r="EC76" s="2" t="n"/>
    </row>
    <row r="77" ht="6.75" customHeight="1" s="118">
      <c r="A77" s="2" t="n"/>
      <c r="B77" s="2" t="n"/>
      <c r="C77" s="2" t="n"/>
      <c r="D77" s="2" t="n"/>
      <c r="E77" s="141" t="n"/>
      <c r="K77" s="142" t="n"/>
      <c r="L77" s="141"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41" t="n"/>
      <c r="BV77" s="142" t="n"/>
      <c r="DU77" s="142" t="n"/>
      <c r="DV77" s="2" t="n"/>
      <c r="DW77" s="2" t="n"/>
      <c r="DX77" s="2" t="n"/>
      <c r="DY77" s="2" t="n"/>
      <c r="DZ77" s="2" t="n"/>
      <c r="EA77" s="2" t="n"/>
      <c r="EB77" s="2" t="n"/>
      <c r="EC77" s="2" t="n"/>
    </row>
    <row r="78" ht="6.75" customHeight="1" s="118">
      <c r="A78" s="2" t="n"/>
      <c r="B78" s="2" t="n"/>
      <c r="C78" s="2" t="n"/>
      <c r="D78" s="2" t="n"/>
      <c r="E78" s="141" t="n"/>
      <c r="K78" s="142" t="n"/>
      <c r="L78" s="141" t="n"/>
      <c r="P78" s="19" t="n"/>
      <c r="Q78" s="19" t="n"/>
      <c r="R78" s="19" t="n"/>
      <c r="S78" s="52" t="inlineStr">
        <is>
          <t>年</t>
        </is>
      </c>
      <c r="U78" s="11" t="n"/>
      <c r="V78" s="11" t="n"/>
      <c r="W78" s="53" t="inlineStr">
        <is>
          <t>月</t>
        </is>
      </c>
      <c r="X78" s="142"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41" t="n"/>
      <c r="BV78" s="142" t="n"/>
      <c r="DU78" s="142" t="n"/>
      <c r="DV78" s="2" t="n"/>
      <c r="DW78" s="2" t="n"/>
      <c r="DX78" s="2" t="n"/>
      <c r="DY78" s="2" t="n"/>
      <c r="DZ78" s="2" t="n"/>
      <c r="EA78" s="2" t="n"/>
      <c r="EB78" s="2" t="n"/>
      <c r="EC78" s="2" t="n"/>
    </row>
    <row r="79" ht="6.75" customHeight="1" s="118">
      <c r="A79" s="2" t="n"/>
      <c r="B79" s="2" t="n"/>
      <c r="C79" s="2" t="n"/>
      <c r="D79" s="2" t="n"/>
      <c r="E79" s="141" t="n"/>
      <c r="K79" s="142" t="n"/>
      <c r="L79" s="49" t="inlineStr">
        <is>
          <t>令和</t>
        </is>
      </c>
      <c r="P79" s="19" t="n"/>
      <c r="Q79" s="19" t="n"/>
      <c r="R79" s="19" t="n"/>
      <c r="U79" s="11" t="n"/>
      <c r="V79" s="11" t="n"/>
      <c r="X79" s="142"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41" t="n"/>
      <c r="BV79" s="142" t="n"/>
      <c r="DU79" s="142" t="n"/>
      <c r="DV79" s="2" t="n"/>
      <c r="DW79" s="2" t="n"/>
      <c r="DX79" s="2" t="n"/>
      <c r="DY79" s="2" t="n"/>
      <c r="DZ79" s="2" t="n"/>
      <c r="EA79" s="2" t="n"/>
      <c r="EB79" s="2" t="n"/>
      <c r="EC79" s="2" t="n"/>
    </row>
    <row r="80" ht="6.75" customHeight="1" s="118">
      <c r="A80" s="2" t="n"/>
      <c r="B80" s="2" t="n"/>
      <c r="C80" s="2" t="n"/>
      <c r="D80" s="2" t="n"/>
      <c r="E80" s="141" t="n"/>
      <c r="K80" s="142" t="n"/>
      <c r="L80" s="141"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41" t="n"/>
      <c r="BV80" s="142" t="n"/>
      <c r="DU80" s="142" t="n"/>
      <c r="DV80" s="2" t="n"/>
      <c r="DW80" s="2" t="n"/>
      <c r="DX80" s="2" t="n"/>
      <c r="DY80" s="2" t="n"/>
      <c r="DZ80" s="2" t="n"/>
      <c r="EA80" s="2" t="n"/>
      <c r="EB80" s="2" t="n"/>
      <c r="EC80" s="2" t="n"/>
    </row>
    <row r="81" ht="3.75" customHeight="1" s="118">
      <c r="A81" s="2" t="n"/>
      <c r="B81" s="2" t="n"/>
      <c r="C81" s="2" t="n"/>
      <c r="D81" s="2" t="n"/>
      <c r="E81" s="141" t="n"/>
      <c r="K81" s="142" t="n"/>
      <c r="L81" s="144" t="n"/>
      <c r="M81" s="145" t="n"/>
      <c r="N81" s="145" t="n"/>
      <c r="O81" s="145"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41" t="n"/>
      <c r="BV81" s="142" t="n"/>
      <c r="DU81" s="142" t="n"/>
      <c r="DV81" s="2" t="n"/>
      <c r="DW81" s="2" t="n"/>
      <c r="DX81" s="2" t="n"/>
      <c r="DY81" s="2" t="n"/>
      <c r="DZ81" s="2" t="n"/>
      <c r="EA81" s="2" t="n"/>
      <c r="EB81" s="2" t="n"/>
      <c r="EC81" s="2" t="n"/>
    </row>
    <row r="82" ht="6.75" customHeight="1" s="118">
      <c r="A82" s="2" t="n"/>
      <c r="B82" s="2" t="n"/>
      <c r="C82" s="2" t="n"/>
      <c r="D82" s="2" t="n"/>
      <c r="E82" s="141" t="n"/>
      <c r="K82" s="142" t="n"/>
      <c r="L82" s="54" t="inlineStr">
        <is>
          <t>平成</t>
        </is>
      </c>
      <c r="M82" s="138" t="n"/>
      <c r="N82" s="138" t="n"/>
      <c r="O82" s="138"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41" t="n"/>
      <c r="BV82" s="142" t="n"/>
      <c r="DU82" s="142" t="n"/>
      <c r="DV82" s="2" t="n"/>
      <c r="DW82" s="2" t="n"/>
      <c r="DX82" s="2" t="n"/>
      <c r="DY82" s="2" t="n"/>
      <c r="DZ82" s="2" t="n"/>
      <c r="EA82" s="2" t="n"/>
      <c r="EB82" s="2" t="n"/>
      <c r="EC82" s="2" t="n"/>
    </row>
    <row r="83" ht="6.75" customHeight="1" s="118">
      <c r="A83" s="2" t="n"/>
      <c r="B83" s="2" t="n"/>
      <c r="C83" s="2" t="n"/>
      <c r="D83" s="2" t="n"/>
      <c r="E83" s="141" t="n"/>
      <c r="K83" s="142" t="n"/>
      <c r="L83" s="141"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41" t="n"/>
      <c r="BV83" s="142" t="n"/>
      <c r="DU83" s="142" t="n"/>
      <c r="DV83" s="2" t="n"/>
      <c r="DW83" s="2" t="n"/>
      <c r="DX83" s="2" t="n"/>
      <c r="DY83" s="2" t="n"/>
      <c r="DZ83" s="2" t="n"/>
      <c r="EA83" s="2" t="n"/>
      <c r="EB83" s="2" t="n"/>
      <c r="EC83" s="2" t="n"/>
    </row>
    <row r="84" ht="6.75" customHeight="1" s="118">
      <c r="A84" s="2" t="n"/>
      <c r="B84" s="2" t="n"/>
      <c r="C84" s="2" t="n"/>
      <c r="D84" s="2" t="n"/>
      <c r="E84" s="141" t="n"/>
      <c r="K84" s="142" t="n"/>
      <c r="L84" s="141" t="n"/>
      <c r="P84" s="19" t="n"/>
      <c r="Q84" s="19" t="n"/>
      <c r="R84" s="19" t="n"/>
      <c r="S84" s="52" t="inlineStr">
        <is>
          <t>年</t>
        </is>
      </c>
      <c r="U84" s="11" t="n"/>
      <c r="V84" s="11" t="n"/>
      <c r="W84" s="53" t="inlineStr">
        <is>
          <t>月</t>
        </is>
      </c>
      <c r="X84" s="142"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41" t="n"/>
      <c r="BV84" s="142" t="n"/>
      <c r="DU84" s="142" t="n"/>
      <c r="DV84" s="2" t="n"/>
      <c r="DW84" s="2" t="n"/>
      <c r="DX84" s="2" t="n"/>
      <c r="DY84" s="2" t="n"/>
      <c r="DZ84" s="2" t="n"/>
      <c r="EA84" s="2" t="n"/>
      <c r="EB84" s="2" t="n"/>
      <c r="EC84" s="2" t="n"/>
    </row>
    <row r="85" ht="6.75" customHeight="1" s="118">
      <c r="A85" s="2" t="n"/>
      <c r="B85" s="2" t="n"/>
      <c r="C85" s="2" t="n"/>
      <c r="D85" s="2" t="n"/>
      <c r="E85" s="141" t="n"/>
      <c r="K85" s="142" t="n"/>
      <c r="L85" s="49" t="inlineStr">
        <is>
          <t>令和</t>
        </is>
      </c>
      <c r="P85" s="19" t="n"/>
      <c r="Q85" s="19" t="n"/>
      <c r="R85" s="19" t="n"/>
      <c r="U85" s="11" t="n"/>
      <c r="V85" s="11" t="n"/>
      <c r="X85" s="142"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41" t="n"/>
      <c r="BV85" s="142" t="n"/>
      <c r="DU85" s="142" t="n"/>
      <c r="DV85" s="2" t="n"/>
      <c r="DW85" s="2" t="n"/>
      <c r="DX85" s="2" t="n"/>
      <c r="DY85" s="2" t="n"/>
      <c r="DZ85" s="2" t="n"/>
      <c r="EA85" s="2" t="n"/>
      <c r="EB85" s="2" t="n"/>
      <c r="EC85" s="2" t="n"/>
    </row>
    <row r="86" ht="6.75" customHeight="1" s="118">
      <c r="A86" s="2" t="n"/>
      <c r="B86" s="2" t="n"/>
      <c r="C86" s="2" t="n"/>
      <c r="D86" s="2" t="n"/>
      <c r="E86" s="141" t="n"/>
      <c r="K86" s="142" t="n"/>
      <c r="L86" s="141"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41" t="n"/>
      <c r="BV86" s="142" t="n"/>
      <c r="DU86" s="142" t="n"/>
      <c r="DV86" s="2" t="n"/>
      <c r="DW86" s="2" t="n"/>
      <c r="DX86" s="2" t="n"/>
      <c r="DY86" s="2" t="n"/>
      <c r="DZ86" s="2" t="n"/>
      <c r="EA86" s="2" t="n"/>
      <c r="EB86" s="2" t="n"/>
      <c r="EC86" s="2" t="n"/>
    </row>
    <row r="87" ht="6.75" customHeight="1" s="118">
      <c r="A87" s="2" t="n"/>
      <c r="B87" s="2" t="n"/>
      <c r="C87" s="2" t="n"/>
      <c r="D87" s="2" t="n"/>
      <c r="E87" s="144" t="n"/>
      <c r="F87" s="145" t="n"/>
      <c r="G87" s="145" t="n"/>
      <c r="H87" s="145" t="n"/>
      <c r="I87" s="145" t="n"/>
      <c r="J87" s="145" t="n"/>
      <c r="K87" s="146" t="n"/>
      <c r="L87" s="144" t="n"/>
      <c r="M87" s="145" t="n"/>
      <c r="N87" s="145" t="n"/>
      <c r="O87" s="145"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4" t="n"/>
      <c r="BQ87" s="145" t="n"/>
      <c r="BR87" s="145" t="n"/>
      <c r="BS87" s="145" t="n"/>
      <c r="BT87" s="145" t="n"/>
      <c r="BU87" s="145" t="n"/>
      <c r="BV87" s="146" t="n"/>
      <c r="BW87" s="145" t="n"/>
      <c r="BX87" s="145" t="n"/>
      <c r="BY87" s="145" t="n"/>
      <c r="BZ87" s="145" t="n"/>
      <c r="CA87" s="145" t="n"/>
      <c r="CB87" s="145" t="n"/>
      <c r="CC87" s="145" t="n"/>
      <c r="CD87" s="145" t="n"/>
      <c r="CE87" s="145" t="n"/>
      <c r="CF87" s="145" t="n"/>
      <c r="CG87" s="145" t="n"/>
      <c r="CH87" s="145" t="n"/>
      <c r="CI87" s="145" t="n"/>
      <c r="CJ87" s="145" t="n"/>
      <c r="CK87" s="145" t="n"/>
      <c r="CL87" s="145" t="n"/>
      <c r="CM87" s="145" t="n"/>
      <c r="CN87" s="145" t="n"/>
      <c r="CO87" s="145" t="n"/>
      <c r="CP87" s="145" t="n"/>
      <c r="CQ87" s="145" t="n"/>
      <c r="CR87" s="145" t="n"/>
      <c r="CS87" s="145" t="n"/>
      <c r="CT87" s="145" t="n"/>
      <c r="CU87" s="145" t="n"/>
      <c r="CV87" s="145" t="n"/>
      <c r="CW87" s="145" t="n"/>
      <c r="CX87" s="145" t="n"/>
      <c r="CY87" s="145" t="n"/>
      <c r="CZ87" s="145" t="n"/>
      <c r="DA87" s="145" t="n"/>
      <c r="DB87" s="145" t="n"/>
      <c r="DC87" s="145" t="n"/>
      <c r="DD87" s="145" t="n"/>
      <c r="DE87" s="145" t="n"/>
      <c r="DF87" s="145" t="n"/>
      <c r="DG87" s="145" t="n"/>
      <c r="DH87" s="145" t="n"/>
      <c r="DI87" s="145" t="n"/>
      <c r="DJ87" s="145" t="n"/>
      <c r="DK87" s="145" t="n"/>
      <c r="DL87" s="145" t="n"/>
      <c r="DM87" s="145" t="n"/>
      <c r="DN87" s="145" t="n"/>
      <c r="DO87" s="145" t="n"/>
      <c r="DP87" s="145" t="n"/>
      <c r="DQ87" s="145" t="n"/>
      <c r="DR87" s="145" t="n"/>
      <c r="DS87" s="145" t="n"/>
      <c r="DT87" s="145" t="n"/>
      <c r="DU87" s="146"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29.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7" t="inlineStr">
        <is>
          <t xml:space="preserve">資 　格  等      </t>
        </is>
      </c>
      <c r="BQ5" s="138" t="n"/>
      <c r="BR5" s="138" t="n"/>
      <c r="BS5" s="138" t="n"/>
      <c r="BT5" s="138" t="n"/>
      <c r="BU5" s="138" t="n"/>
      <c r="BV5" s="139" t="n"/>
      <c r="BW5" s="140" t="inlineStr">
        <is>
          <t>取  得  年  月</t>
        </is>
      </c>
      <c r="BX5" s="138" t="n"/>
      <c r="BY5" s="138" t="n"/>
      <c r="BZ5" s="138" t="n"/>
      <c r="CA5" s="138" t="n"/>
      <c r="CB5" s="138" t="n"/>
      <c r="CC5" s="138" t="n"/>
      <c r="CD5" s="138" t="n"/>
      <c r="CE5" s="138" t="n"/>
      <c r="CF5" s="138" t="n"/>
      <c r="CG5" s="139" t="n"/>
      <c r="CH5" s="140" t="inlineStr">
        <is>
          <t>資       格       等       の       名       称</t>
        </is>
      </c>
      <c r="CI5" s="138" t="n"/>
      <c r="CJ5" s="138" t="n"/>
      <c r="CK5" s="138" t="n"/>
      <c r="CL5" s="138" t="n"/>
      <c r="CM5" s="138" t="n"/>
      <c r="CN5" s="138" t="n"/>
      <c r="CO5" s="138" t="n"/>
      <c r="CP5" s="138" t="n"/>
      <c r="CQ5" s="138" t="n"/>
      <c r="CR5" s="138" t="n"/>
      <c r="CS5" s="138" t="n"/>
      <c r="CT5" s="138" t="n"/>
      <c r="CU5" s="138" t="n"/>
      <c r="CV5" s="138" t="n"/>
      <c r="CW5" s="138" t="n"/>
      <c r="CX5" s="138" t="n"/>
      <c r="CY5" s="138" t="n"/>
      <c r="CZ5" s="138" t="n"/>
      <c r="DA5" s="138" t="n"/>
      <c r="DB5" s="138" t="n"/>
      <c r="DC5" s="138" t="n"/>
      <c r="DD5" s="138" t="n"/>
      <c r="DE5" s="138" t="n"/>
      <c r="DF5" s="138" t="n"/>
      <c r="DG5" s="138" t="n"/>
      <c r="DH5" s="138" t="n"/>
      <c r="DI5" s="138" t="n"/>
      <c r="DJ5" s="138" t="n"/>
      <c r="DK5" s="138" t="n"/>
      <c r="DL5" s="138" t="n"/>
      <c r="DM5" s="138" t="n"/>
      <c r="DN5" s="138" t="n"/>
      <c r="DO5" s="138" t="n"/>
      <c r="DP5" s="138" t="n"/>
      <c r="DQ5" s="138" t="n"/>
      <c r="DR5" s="138" t="n"/>
      <c r="DS5" s="138" t="n"/>
      <c r="DT5" s="138" t="n"/>
      <c r="DU5" s="139"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41" t="n"/>
      <c r="BV6" s="142" t="n"/>
      <c r="BW6" s="141" t="n"/>
      <c r="CG6" s="142" t="n"/>
      <c r="CH6" s="141" t="n"/>
      <c r="DU6" s="142"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41" t="n"/>
      <c r="BV7" s="142" t="n"/>
      <c r="BW7" s="141" t="n"/>
      <c r="CG7" s="142" t="n"/>
      <c r="CH7" s="141" t="n"/>
      <c r="DU7" s="142"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3">
        <f>IF(N(設定!$B$3)=0,"",YEAR(設定!$B$3)-2018)</f>
        <v/>
      </c>
      <c r="AG8" s="95" t="inlineStr">
        <is>
          <t>年</t>
        </is>
      </c>
      <c r="AI8" s="143">
        <f>IF(N(設定!$B$3)=0,"",MONTH(設定!$B$3))</f>
        <v/>
      </c>
      <c r="AL8" s="95" t="inlineStr">
        <is>
          <t>月</t>
        </is>
      </c>
      <c r="AN8" s="143">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41" t="n"/>
      <c r="BV8" s="142" t="n"/>
      <c r="BW8" s="144" t="n"/>
      <c r="BX8" s="145" t="n"/>
      <c r="BY8" s="145" t="n"/>
      <c r="BZ8" s="145" t="n"/>
      <c r="CA8" s="145" t="n"/>
      <c r="CB8" s="145" t="n"/>
      <c r="CC8" s="145" t="n"/>
      <c r="CD8" s="145" t="n"/>
      <c r="CE8" s="145" t="n"/>
      <c r="CF8" s="145" t="n"/>
      <c r="CG8" s="146" t="n"/>
      <c r="CH8" s="144" t="n"/>
      <c r="CI8" s="145" t="n"/>
      <c r="CJ8" s="145" t="n"/>
      <c r="CK8" s="145" t="n"/>
      <c r="CL8" s="145" t="n"/>
      <c r="CM8" s="145" t="n"/>
      <c r="CN8" s="145" t="n"/>
      <c r="CO8" s="145" t="n"/>
      <c r="CP8" s="145" t="n"/>
      <c r="CQ8" s="145" t="n"/>
      <c r="CR8" s="145" t="n"/>
      <c r="CS8" s="145" t="n"/>
      <c r="CT8" s="145" t="n"/>
      <c r="CU8" s="145" t="n"/>
      <c r="CV8" s="145" t="n"/>
      <c r="CW8" s="145" t="n"/>
      <c r="CX8" s="145" t="n"/>
      <c r="CY8" s="145" t="n"/>
      <c r="CZ8" s="145" t="n"/>
      <c r="DA8" s="145" t="n"/>
      <c r="DB8" s="145" t="n"/>
      <c r="DC8" s="145" t="n"/>
      <c r="DD8" s="145" t="n"/>
      <c r="DE8" s="145" t="n"/>
      <c r="DF8" s="145" t="n"/>
      <c r="DG8" s="145" t="n"/>
      <c r="DH8" s="145" t="n"/>
      <c r="DI8" s="145" t="n"/>
      <c r="DJ8" s="145" t="n"/>
      <c r="DK8" s="145" t="n"/>
      <c r="DL8" s="145" t="n"/>
      <c r="DM8" s="145" t="n"/>
      <c r="DN8" s="145" t="n"/>
      <c r="DO8" s="145" t="n"/>
      <c r="DP8" s="145" t="n"/>
      <c r="DQ8" s="145" t="n"/>
      <c r="DR8" s="145" t="n"/>
      <c r="DS8" s="145" t="n"/>
      <c r="DT8" s="145" t="n"/>
      <c r="DU8" s="146"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41" t="n"/>
      <c r="BV9" s="142" t="n"/>
      <c r="BW9" s="147">
        <f>計算!$O$22</f>
        <v/>
      </c>
      <c r="CG9" s="142" t="n"/>
      <c r="CH9" s="148">
        <f>計算!$P$22</f>
        <v/>
      </c>
      <c r="DU9" s="142"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5" t="n"/>
      <c r="AA10" s="145" t="n"/>
      <c r="AB10" s="145" t="n"/>
      <c r="AC10" s="145" t="n"/>
      <c r="AD10" s="145" t="n"/>
      <c r="AE10" s="145" t="n"/>
      <c r="AF10" s="145" t="n"/>
      <c r="AG10" s="145" t="n"/>
      <c r="AH10" s="145" t="n"/>
      <c r="AI10" s="145" t="n"/>
      <c r="AJ10" s="145" t="n"/>
      <c r="AK10" s="145" t="n"/>
      <c r="AL10" s="145" t="n"/>
      <c r="AM10" s="145" t="n"/>
      <c r="AN10" s="145" t="n"/>
      <c r="AO10" s="145" t="n"/>
      <c r="AP10" s="145" t="n"/>
      <c r="AQ10" s="145" t="n"/>
      <c r="AR10" s="145" t="n"/>
      <c r="AS10" s="145" t="n"/>
      <c r="AT10" s="145" t="n"/>
      <c r="AU10" s="12" t="n"/>
      <c r="AV10" s="7" t="n"/>
      <c r="BI10" s="8" t="n"/>
      <c r="BJ10" s="7" t="n"/>
      <c r="BK10" s="2" t="n"/>
      <c r="BL10" s="2" t="n"/>
      <c r="BM10" s="2" t="n"/>
      <c r="BN10" s="2" t="n"/>
      <c r="BO10" s="2" t="n"/>
      <c r="BP10" s="141" t="n"/>
      <c r="BV10" s="142" t="n"/>
      <c r="BW10" s="141" t="n"/>
      <c r="CG10" s="142" t="n"/>
      <c r="DU10" s="142" t="n"/>
      <c r="DV10" s="2" t="n"/>
      <c r="DW10" s="2" t="n"/>
      <c r="DX10" s="2" t="n"/>
      <c r="DY10" s="2" t="n"/>
      <c r="DZ10" s="2" t="n"/>
      <c r="EA10" s="2" t="n"/>
      <c r="EB10" s="2" t="n"/>
      <c r="EC10" s="2" t="n"/>
    </row>
    <row r="11" ht="6.75" customHeight="1" s="118">
      <c r="A11" s="2" t="n"/>
      <c r="B11" s="2" t="n"/>
      <c r="C11" s="2" t="n"/>
      <c r="D11" s="2" t="n"/>
      <c r="E11" s="140" t="inlineStr">
        <is>
          <t>ふ り が な</t>
        </is>
      </c>
      <c r="F11" s="138" t="n"/>
      <c r="G11" s="138" t="n"/>
      <c r="H11" s="138" t="n"/>
      <c r="I11" s="138" t="n"/>
      <c r="J11" s="138" t="n"/>
      <c r="K11" s="139" t="n"/>
      <c r="L11" s="149">
        <f>計算!$C$22</f>
        <v/>
      </c>
      <c r="M11" s="138" t="n"/>
      <c r="N11" s="138" t="n"/>
      <c r="O11" s="138" t="n"/>
      <c r="P11" s="138" t="n"/>
      <c r="Q11" s="138" t="n"/>
      <c r="R11" s="138" t="n"/>
      <c r="S11" s="138" t="n"/>
      <c r="T11" s="138" t="n"/>
      <c r="U11" s="138" t="n"/>
      <c r="V11" s="138" t="n"/>
      <c r="W11" s="138" t="n"/>
      <c r="X11" s="138" t="n"/>
      <c r="Y11" s="138" t="n"/>
      <c r="Z11" s="138" t="n"/>
      <c r="AA11" s="138" t="n"/>
      <c r="AB11" s="138" t="n"/>
      <c r="AC11" s="138" t="n"/>
      <c r="AD11" s="138" t="n"/>
      <c r="AE11" s="138" t="n"/>
      <c r="AF11" s="138" t="n"/>
      <c r="AG11" s="138" t="n"/>
      <c r="AH11" s="138" t="n"/>
      <c r="AI11" s="138" t="n"/>
      <c r="AJ11" s="138" t="n"/>
      <c r="AK11" s="138" t="n"/>
      <c r="AL11" s="138" t="n"/>
      <c r="AM11" s="138" t="n"/>
      <c r="AN11" s="138" t="n"/>
      <c r="AO11" s="138" t="n"/>
      <c r="AP11" s="138" t="n"/>
      <c r="AQ11" s="138" t="n"/>
      <c r="AR11" s="138" t="n"/>
      <c r="AS11" s="138" t="n"/>
      <c r="AT11" s="139"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41" t="n"/>
      <c r="BV11" s="142" t="n"/>
      <c r="BW11" s="141" t="n"/>
      <c r="CG11" s="142" t="n"/>
      <c r="DU11" s="142" t="n"/>
      <c r="DV11" s="2" t="n"/>
      <c r="DW11" s="2" t="n"/>
      <c r="DX11" s="2" t="n"/>
      <c r="DY11" s="2" t="n"/>
      <c r="DZ11" s="2" t="n"/>
      <c r="EA11" s="2" t="n"/>
      <c r="EB11" s="2" t="n"/>
      <c r="EC11" s="2" t="n"/>
    </row>
    <row r="12" ht="6.75" customHeight="1" s="118">
      <c r="A12" s="2" t="n"/>
      <c r="B12" s="2" t="n"/>
      <c r="C12" s="2" t="n"/>
      <c r="D12" s="2" t="n"/>
      <c r="E12" s="141" t="n"/>
      <c r="K12" s="142" t="n"/>
      <c r="AT12" s="142"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41" t="n"/>
      <c r="BV12" s="142" t="n"/>
      <c r="BW12" s="141" t="n"/>
      <c r="CG12" s="142" t="n"/>
      <c r="DU12" s="142" t="n"/>
      <c r="DV12" s="2" t="n"/>
      <c r="DW12" s="2" t="n"/>
      <c r="DX12" s="2" t="n"/>
      <c r="DY12" s="2" t="n"/>
      <c r="DZ12" s="2" t="n"/>
      <c r="EA12" s="2" t="n"/>
      <c r="EB12" s="2" t="n"/>
      <c r="EC12" s="2" t="n"/>
    </row>
    <row r="13" ht="6.75" customHeight="1" s="118">
      <c r="A13" s="2" t="n"/>
      <c r="B13" s="2" t="n"/>
      <c r="C13" s="2" t="n"/>
      <c r="D13" s="2" t="n"/>
      <c r="E13" s="141" t="n"/>
      <c r="K13" s="142" t="n"/>
      <c r="AT13" s="142"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41" t="n"/>
      <c r="BV13" s="142" t="n"/>
      <c r="BW13" s="147">
        <f>計算!$Q$22</f>
        <v/>
      </c>
      <c r="CG13" s="142" t="n"/>
      <c r="CH13" s="148">
        <f>計算!$R$22</f>
        <v/>
      </c>
      <c r="DU13" s="142" t="n"/>
      <c r="DV13" s="2" t="n"/>
      <c r="DW13" s="2" t="n"/>
      <c r="DX13" s="2" t="n"/>
      <c r="DY13" s="2" t="n"/>
      <c r="DZ13" s="2" t="n"/>
      <c r="EA13" s="2" t="n"/>
      <c r="EB13" s="2" t="n"/>
      <c r="EC13" s="2" t="n"/>
    </row>
    <row r="14" ht="6.75" customHeight="1" s="118">
      <c r="A14" s="2" t="n"/>
      <c r="B14" s="2" t="n"/>
      <c r="C14" s="2" t="n"/>
      <c r="D14" s="2" t="n"/>
      <c r="E14" s="144" t="n"/>
      <c r="F14" s="145" t="n"/>
      <c r="G14" s="145" t="n"/>
      <c r="H14" s="145" t="n"/>
      <c r="I14" s="145" t="n"/>
      <c r="J14" s="145" t="n"/>
      <c r="K14" s="146" t="n"/>
      <c r="L14" s="145" t="n"/>
      <c r="M14" s="145" t="n"/>
      <c r="N14" s="145" t="n"/>
      <c r="O14" s="145" t="n"/>
      <c r="P14" s="145" t="n"/>
      <c r="Q14" s="145" t="n"/>
      <c r="R14" s="145" t="n"/>
      <c r="S14" s="145" t="n"/>
      <c r="T14" s="145" t="n"/>
      <c r="U14" s="145" t="n"/>
      <c r="V14" s="145" t="n"/>
      <c r="W14" s="145" t="n"/>
      <c r="X14" s="145" t="n"/>
      <c r="Y14" s="145" t="n"/>
      <c r="Z14" s="145" t="n"/>
      <c r="AA14" s="145" t="n"/>
      <c r="AB14" s="145" t="n"/>
      <c r="AC14" s="145" t="n"/>
      <c r="AD14" s="145" t="n"/>
      <c r="AE14" s="145" t="n"/>
      <c r="AF14" s="145" t="n"/>
      <c r="AG14" s="145" t="n"/>
      <c r="AH14" s="145" t="n"/>
      <c r="AI14" s="145" t="n"/>
      <c r="AJ14" s="145" t="n"/>
      <c r="AK14" s="145" t="n"/>
      <c r="AL14" s="145" t="n"/>
      <c r="AM14" s="145" t="n"/>
      <c r="AN14" s="145" t="n"/>
      <c r="AO14" s="145" t="n"/>
      <c r="AP14" s="145" t="n"/>
      <c r="AQ14" s="145" t="n"/>
      <c r="AR14" s="145" t="n"/>
      <c r="AS14" s="145" t="n"/>
      <c r="AT14" s="146"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41" t="n"/>
      <c r="BV14" s="142" t="n"/>
      <c r="BW14" s="141" t="n"/>
      <c r="CG14" s="142" t="n"/>
      <c r="DU14" s="142" t="n"/>
      <c r="DV14" s="2" t="n"/>
      <c r="DW14" s="2" t="n"/>
      <c r="DX14" s="2" t="n"/>
      <c r="DY14" s="2" t="n"/>
      <c r="DZ14" s="2" t="n"/>
      <c r="EA14" s="2" t="n"/>
      <c r="EB14" s="2" t="n"/>
      <c r="EC14" s="2" t="n"/>
    </row>
    <row r="15" ht="6.75" customHeight="1" s="118">
      <c r="A15" s="2" t="n"/>
      <c r="B15" s="2" t="n"/>
      <c r="C15" s="2" t="n"/>
      <c r="D15" s="2" t="n"/>
      <c r="E15" s="150" t="inlineStr">
        <is>
          <t>名　前</t>
        </is>
      </c>
      <c r="F15" s="138" t="n"/>
      <c r="G15" s="138" t="n"/>
      <c r="H15" s="138" t="n"/>
      <c r="I15" s="138" t="n"/>
      <c r="J15" s="138" t="n"/>
      <c r="K15" s="139" t="n"/>
      <c r="L15" s="151">
        <f>計算!$B$22</f>
        <v/>
      </c>
      <c r="M15" s="138" t="n"/>
      <c r="N15" s="138" t="n"/>
      <c r="O15" s="138" t="n"/>
      <c r="P15" s="138" t="n"/>
      <c r="Q15" s="138" t="n"/>
      <c r="R15" s="138" t="n"/>
      <c r="S15" s="138" t="n"/>
      <c r="T15" s="138" t="n"/>
      <c r="U15" s="138" t="n"/>
      <c r="V15" s="138" t="n"/>
      <c r="W15" s="138" t="n"/>
      <c r="X15" s="138" t="n"/>
      <c r="Y15" s="138" t="n"/>
      <c r="Z15" s="138" t="n"/>
      <c r="AA15" s="138" t="n"/>
      <c r="AB15" s="138" t="n"/>
      <c r="AC15" s="138" t="n"/>
      <c r="AD15" s="138" t="n"/>
      <c r="AE15" s="138" t="n"/>
      <c r="AF15" s="138" t="n"/>
      <c r="AG15" s="138" t="n"/>
      <c r="AH15" s="138" t="n"/>
      <c r="AI15" s="138" t="n"/>
      <c r="AJ15" s="138" t="n"/>
      <c r="AK15" s="138" t="n"/>
      <c r="AL15" s="138" t="n"/>
      <c r="AM15" s="138" t="n"/>
      <c r="AN15" s="138" t="n"/>
      <c r="AO15" s="138" t="n"/>
      <c r="AP15" s="138" t="n"/>
      <c r="AQ15" s="138" t="n"/>
      <c r="AR15" s="138" t="n"/>
      <c r="AS15" s="138" t="n"/>
      <c r="AT15" s="139"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41" t="n"/>
      <c r="BV15" s="142" t="n"/>
      <c r="BW15" s="141" t="n"/>
      <c r="CG15" s="142" t="n"/>
      <c r="DU15" s="142" t="n"/>
      <c r="DV15" s="2" t="n"/>
      <c r="DW15" s="2" t="n"/>
      <c r="DX15" s="2" t="n"/>
      <c r="DY15" s="2" t="n"/>
      <c r="DZ15" s="2" t="n"/>
      <c r="EA15" s="2" t="n"/>
      <c r="EB15" s="2" t="n"/>
      <c r="EC15" s="2" t="n"/>
    </row>
    <row r="16" ht="6.75" customHeight="1" s="118">
      <c r="A16" s="2" t="n"/>
      <c r="B16" s="2" t="n"/>
      <c r="C16" s="2" t="n"/>
      <c r="D16" s="2" t="n"/>
      <c r="E16" s="141" t="n"/>
      <c r="K16" s="142" t="n"/>
      <c r="L16" s="141" t="n"/>
      <c r="AT16" s="142" t="n"/>
      <c r="AU16" s="8" t="n"/>
      <c r="AV16" s="7" t="n"/>
      <c r="AW16" s="2" t="n"/>
      <c r="AX16" s="52" t="inlineStr">
        <is>
          <t>（30×40mm）</t>
        </is>
      </c>
      <c r="BH16" s="2" t="n"/>
      <c r="BI16" s="8" t="n"/>
      <c r="BJ16" s="7" t="n"/>
      <c r="BK16" s="2" t="n"/>
      <c r="BL16" s="2" t="n"/>
      <c r="BM16" s="2" t="n"/>
      <c r="BN16" s="2" t="n"/>
      <c r="BO16" s="2" t="n"/>
      <c r="BP16" s="141" t="n"/>
      <c r="BV16" s="142" t="n"/>
      <c r="BW16" s="141" t="n"/>
      <c r="CG16" s="142" t="n"/>
      <c r="DU16" s="142" t="n"/>
      <c r="DV16" s="2" t="n"/>
      <c r="DW16" s="2" t="n"/>
      <c r="DX16" s="2" t="n"/>
      <c r="DY16" s="2" t="n"/>
      <c r="DZ16" s="2" t="n"/>
      <c r="EA16" s="2" t="n"/>
      <c r="EB16" s="2" t="n"/>
      <c r="EC16" s="2" t="n"/>
    </row>
    <row r="17" ht="6.75" customHeight="1" s="118">
      <c r="A17" s="2" t="n"/>
      <c r="B17" s="2" t="n"/>
      <c r="C17" s="2" t="n"/>
      <c r="D17" s="2" t="n"/>
      <c r="E17" s="141" t="n"/>
      <c r="K17" s="142" t="n"/>
      <c r="L17" s="141" t="n"/>
      <c r="AT17" s="142" t="n"/>
      <c r="AU17" s="8" t="n"/>
      <c r="AV17" s="7" t="n"/>
      <c r="AW17" s="2" t="n"/>
      <c r="BH17" s="2" t="n"/>
      <c r="BI17" s="8" t="n"/>
      <c r="BJ17" s="7" t="n"/>
      <c r="BK17" s="2" t="n"/>
      <c r="BL17" s="2" t="n"/>
      <c r="BM17" s="2" t="n"/>
      <c r="BN17" s="2" t="n"/>
      <c r="BO17" s="2" t="n"/>
      <c r="BP17" s="141" t="n"/>
      <c r="BV17" s="142" t="n"/>
      <c r="BW17" s="147">
        <f>計算!$S$22</f>
        <v/>
      </c>
      <c r="CG17" s="142" t="n"/>
      <c r="CH17" s="148">
        <f>計算!$T$22</f>
        <v/>
      </c>
      <c r="DU17" s="142" t="n"/>
      <c r="DV17" s="2" t="n"/>
      <c r="DW17" s="2" t="n"/>
      <c r="DX17" s="2" t="n"/>
      <c r="DY17" s="2" t="n"/>
      <c r="DZ17" s="2" t="n"/>
      <c r="EA17" s="2" t="n"/>
      <c r="EB17" s="2" t="n"/>
      <c r="EC17" s="2" t="n"/>
    </row>
    <row r="18" ht="6.75" customHeight="1" s="118">
      <c r="A18" s="2" t="n"/>
      <c r="B18" s="2" t="n"/>
      <c r="C18" s="2" t="n"/>
      <c r="D18" s="2" t="n"/>
      <c r="E18" s="141" t="n"/>
      <c r="K18" s="142" t="n"/>
      <c r="L18" s="141" t="n"/>
      <c r="AT18" s="142"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41" t="n"/>
      <c r="BV18" s="142" t="n"/>
      <c r="BW18" s="141" t="n"/>
      <c r="CG18" s="142" t="n"/>
      <c r="DU18" s="142" t="n"/>
      <c r="DV18" s="2" t="n"/>
      <c r="DW18" s="2" t="n"/>
      <c r="DX18" s="2" t="n"/>
      <c r="DY18" s="2" t="n"/>
      <c r="DZ18" s="2" t="n"/>
      <c r="EA18" s="2" t="n"/>
      <c r="EB18" s="2" t="n"/>
      <c r="EC18" s="2" t="n"/>
    </row>
    <row r="19" ht="6.75" customHeight="1" s="118">
      <c r="A19" s="2" t="n"/>
      <c r="B19" s="2" t="n"/>
      <c r="C19" s="2" t="n"/>
      <c r="D19" s="2" t="n"/>
      <c r="E19" s="141" t="n"/>
      <c r="K19" s="142" t="n"/>
      <c r="L19" s="141" t="n"/>
      <c r="AT19" s="142"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41" t="n"/>
      <c r="BV19" s="142" t="n"/>
      <c r="BW19" s="141" t="n"/>
      <c r="CG19" s="142" t="n"/>
      <c r="DU19" s="142" t="n"/>
      <c r="DV19" s="2" t="n"/>
      <c r="DW19" s="2" t="n"/>
      <c r="DX19" s="2" t="n"/>
      <c r="DY19" s="2" t="n"/>
      <c r="DZ19" s="2" t="n"/>
      <c r="EA19" s="2" t="n"/>
      <c r="EB19" s="2" t="n"/>
      <c r="EC19" s="2" t="n"/>
    </row>
    <row r="20" ht="4.5" customHeight="1" s="118">
      <c r="A20" s="2" t="n"/>
      <c r="B20" s="2" t="n"/>
      <c r="C20" s="2" t="n"/>
      <c r="D20" s="2" t="n"/>
      <c r="E20" s="144" t="n"/>
      <c r="F20" s="145" t="n"/>
      <c r="G20" s="145" t="n"/>
      <c r="H20" s="145" t="n"/>
      <c r="I20" s="145" t="n"/>
      <c r="J20" s="145" t="n"/>
      <c r="K20" s="146" t="n"/>
      <c r="L20" s="144" t="n"/>
      <c r="M20" s="145" t="n"/>
      <c r="N20" s="145" t="n"/>
      <c r="O20" s="145" t="n"/>
      <c r="P20" s="145" t="n"/>
      <c r="Q20" s="145" t="n"/>
      <c r="R20" s="145" t="n"/>
      <c r="S20" s="145" t="n"/>
      <c r="T20" s="145" t="n"/>
      <c r="U20" s="145" t="n"/>
      <c r="V20" s="145" t="n"/>
      <c r="W20" s="145" t="n"/>
      <c r="X20" s="145" t="n"/>
      <c r="Y20" s="145" t="n"/>
      <c r="Z20" s="145" t="n"/>
      <c r="AA20" s="145" t="n"/>
      <c r="AB20" s="145" t="n"/>
      <c r="AC20" s="145" t="n"/>
      <c r="AD20" s="145" t="n"/>
      <c r="AE20" s="145" t="n"/>
      <c r="AF20" s="145" t="n"/>
      <c r="AG20" s="145" t="n"/>
      <c r="AH20" s="145" t="n"/>
      <c r="AI20" s="145" t="n"/>
      <c r="AJ20" s="145" t="n"/>
      <c r="AK20" s="145" t="n"/>
      <c r="AL20" s="145" t="n"/>
      <c r="AM20" s="145" t="n"/>
      <c r="AN20" s="145" t="n"/>
      <c r="AO20" s="145" t="n"/>
      <c r="AP20" s="145" t="n"/>
      <c r="AQ20" s="145" t="n"/>
      <c r="AR20" s="145" t="n"/>
      <c r="AS20" s="145" t="n"/>
      <c r="AT20" s="146"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41" t="n"/>
      <c r="BV20" s="142" t="n"/>
      <c r="BW20" s="141" t="n"/>
      <c r="CG20" s="142" t="n"/>
      <c r="DU20" s="142" t="n"/>
      <c r="DV20" s="2" t="n"/>
      <c r="DW20" s="2" t="n"/>
      <c r="DX20" s="2" t="n"/>
      <c r="DY20" s="2" t="n"/>
      <c r="DZ20" s="2" t="n"/>
      <c r="EA20" s="2" t="n"/>
      <c r="EB20" s="2" t="n"/>
      <c r="EC20" s="2" t="n"/>
    </row>
    <row r="21" ht="6.75" customHeight="1" s="118">
      <c r="A21" s="2" t="n"/>
      <c r="B21" s="2" t="n"/>
      <c r="C21" s="2" t="n"/>
      <c r="D21" s="2" t="n"/>
      <c r="E21" s="150" t="inlineStr">
        <is>
          <t>生年月日</t>
        </is>
      </c>
      <c r="F21" s="138" t="n"/>
      <c r="G21" s="138" t="n"/>
      <c r="H21" s="138" t="n"/>
      <c r="I21" s="138" t="n"/>
      <c r="J21" s="138" t="n"/>
      <c r="K21" s="139" t="n"/>
      <c r="L21" s="152" t="inlineStr">
        <is>
          <t>昭和 ・ 平成</t>
        </is>
      </c>
      <c r="M21" s="138" t="n"/>
      <c r="N21" s="138" t="n"/>
      <c r="O21" s="138" t="n"/>
      <c r="P21" s="138" t="n"/>
      <c r="Q21" s="138" t="n"/>
      <c r="R21" s="138" t="n"/>
      <c r="S21" s="138" t="n"/>
      <c r="T21" s="138" t="n"/>
      <c r="U21" s="138" t="n"/>
      <c r="V21" s="153">
        <f>計算!$D$22</f>
        <v/>
      </c>
      <c r="W21" s="138" t="n"/>
      <c r="X21" s="154" t="inlineStr">
        <is>
          <t>年</t>
        </is>
      </c>
      <c r="Y21" s="138" t="n"/>
      <c r="Z21" s="153">
        <f>計算!$E$22</f>
        <v/>
      </c>
      <c r="AA21" s="138" t="n"/>
      <c r="AB21" s="138" t="n"/>
      <c r="AC21" s="154" t="inlineStr">
        <is>
          <t>月</t>
        </is>
      </c>
      <c r="AD21" s="138" t="n"/>
      <c r="AE21" s="153">
        <f>計算!$F$22</f>
        <v/>
      </c>
      <c r="AF21" s="138" t="n"/>
      <c r="AG21" s="138" t="n"/>
      <c r="AH21" s="154" t="inlineStr">
        <is>
          <t>日　生 （満</t>
        </is>
      </c>
      <c r="AI21" s="138" t="n"/>
      <c r="AJ21" s="138" t="n"/>
      <c r="AK21" s="138" t="n"/>
      <c r="AL21" s="138" t="n"/>
      <c r="AM21" s="138" t="n"/>
      <c r="AN21" s="138" t="n"/>
      <c r="AO21" s="138" t="n"/>
      <c r="AP21" s="155">
        <f>計算!$G$22</f>
        <v/>
      </c>
      <c r="AQ21" s="138" t="n"/>
      <c r="AR21" s="156" t="inlineStr">
        <is>
          <t>歳）</t>
        </is>
      </c>
      <c r="AS21" s="138" t="n"/>
      <c r="AT21" s="139"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41" t="n"/>
      <c r="BV21" s="142" t="n"/>
      <c r="BW21" s="147">
        <f>計算!$U$22</f>
        <v/>
      </c>
      <c r="CG21" s="142" t="n"/>
      <c r="CH21" s="148">
        <f>計算!$V$22</f>
        <v/>
      </c>
      <c r="DU21" s="142" t="n"/>
      <c r="DV21" s="2" t="n"/>
      <c r="DW21" s="2" t="n"/>
      <c r="DX21" s="2" t="n"/>
      <c r="DY21" s="2" t="n"/>
      <c r="DZ21" s="2" t="n"/>
      <c r="EA21" s="2" t="n"/>
      <c r="EB21" s="2" t="n"/>
      <c r="EC21" s="2" t="n"/>
    </row>
    <row r="22" ht="6.75" customHeight="1" s="118">
      <c r="A22" s="2" t="n"/>
      <c r="B22" s="2" t="n"/>
      <c r="C22" s="2" t="n"/>
      <c r="D22" s="2" t="n"/>
      <c r="E22" s="141" t="n"/>
      <c r="K22" s="142" t="n"/>
      <c r="L22" s="141" t="n"/>
      <c r="AT22" s="142"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41" t="n"/>
      <c r="BV22" s="142" t="n"/>
      <c r="BW22" s="141" t="n"/>
      <c r="CG22" s="142" t="n"/>
      <c r="DU22" s="142" t="n"/>
      <c r="DV22" s="2" t="n"/>
      <c r="DW22" s="2" t="n"/>
      <c r="DX22" s="2" t="n"/>
      <c r="DY22" s="2" t="n"/>
      <c r="DZ22" s="2" t="n"/>
      <c r="EA22" s="2" t="n"/>
      <c r="EB22" s="2" t="n"/>
      <c r="EC22" s="2" t="n"/>
    </row>
    <row r="23" ht="6.75" customHeight="1" s="118">
      <c r="A23" s="2" t="n"/>
      <c r="B23" s="2" t="n"/>
      <c r="C23" s="2" t="n"/>
      <c r="D23" s="2" t="n"/>
      <c r="E23" s="141" t="n"/>
      <c r="K23" s="142" t="n"/>
      <c r="L23" s="141" t="n"/>
      <c r="AT23" s="142"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41" t="n"/>
      <c r="BV23" s="142" t="n"/>
      <c r="BW23" s="141" t="n"/>
      <c r="CG23" s="142" t="n"/>
      <c r="DU23" s="142" t="n"/>
      <c r="DV23" s="2" t="n"/>
      <c r="DW23" s="2" t="n"/>
      <c r="DX23" s="2" t="n"/>
      <c r="DY23" s="2" t="n"/>
      <c r="DZ23" s="2" t="n"/>
      <c r="EA23" s="2" t="n"/>
      <c r="EB23" s="2" t="n"/>
      <c r="EC23" s="2" t="n"/>
    </row>
    <row r="24" ht="3.75" customHeight="1" s="118">
      <c r="A24" s="2" t="n"/>
      <c r="B24" s="2" t="n"/>
      <c r="C24" s="2" t="n"/>
      <c r="D24" s="2" t="n"/>
      <c r="E24" s="144" t="n"/>
      <c r="F24" s="145" t="n"/>
      <c r="G24" s="145" t="n"/>
      <c r="H24" s="145" t="n"/>
      <c r="I24" s="145" t="n"/>
      <c r="J24" s="145" t="n"/>
      <c r="K24" s="146" t="n"/>
      <c r="L24" s="144" t="n"/>
      <c r="M24" s="145" t="n"/>
      <c r="N24" s="145" t="n"/>
      <c r="O24" s="145" t="n"/>
      <c r="P24" s="145" t="n"/>
      <c r="Q24" s="145" t="n"/>
      <c r="R24" s="145" t="n"/>
      <c r="S24" s="145" t="n"/>
      <c r="T24" s="145" t="n"/>
      <c r="U24" s="145" t="n"/>
      <c r="X24" s="145" t="n"/>
      <c r="Y24" s="145" t="n"/>
      <c r="AC24" s="145" t="n"/>
      <c r="AD24" s="145" t="n"/>
      <c r="AH24" s="145" t="n"/>
      <c r="AI24" s="145" t="n"/>
      <c r="AJ24" s="145" t="n"/>
      <c r="AK24" s="145" t="n"/>
      <c r="AL24" s="145" t="n"/>
      <c r="AM24" s="145" t="n"/>
      <c r="AN24" s="145" t="n"/>
      <c r="AO24" s="145" t="n"/>
      <c r="AP24" s="145" t="n"/>
      <c r="AQ24" s="145" t="n"/>
      <c r="AR24" s="145" t="n"/>
      <c r="AS24" s="145" t="n"/>
      <c r="AT24" s="146"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41" t="n"/>
      <c r="BV24" s="142" t="n"/>
      <c r="BW24" s="141" t="n"/>
      <c r="CG24" s="142" t="n"/>
      <c r="DU24" s="142" t="n"/>
      <c r="DV24" s="2" t="n"/>
      <c r="DW24" s="2" t="n"/>
      <c r="DX24" s="2" t="n"/>
      <c r="DY24" s="2" t="n"/>
      <c r="DZ24" s="2" t="n"/>
      <c r="EA24" s="2" t="n"/>
      <c r="EB24" s="2" t="n"/>
      <c r="EC24" s="2" t="n"/>
    </row>
    <row r="25" ht="6.75" customHeight="1" s="118">
      <c r="A25" s="2" t="n"/>
      <c r="B25" s="2" t="n"/>
      <c r="C25" s="2" t="n"/>
      <c r="D25" s="2" t="n"/>
      <c r="E25" s="157" t="inlineStr">
        <is>
          <t>ふ り が な</t>
        </is>
      </c>
      <c r="F25" s="138" t="n"/>
      <c r="G25" s="138" t="n"/>
      <c r="H25" s="138" t="n"/>
      <c r="I25" s="138" t="n"/>
      <c r="J25" s="138" t="n"/>
      <c r="K25" s="139" t="n"/>
      <c r="L25" s="158">
        <f>計算!$J$22</f>
        <v/>
      </c>
      <c r="M25" s="138" t="n"/>
      <c r="N25" s="138" t="n"/>
      <c r="O25" s="138" t="n"/>
      <c r="P25" s="138" t="n"/>
      <c r="Q25" s="138" t="n"/>
      <c r="R25" s="138" t="n"/>
      <c r="S25" s="138" t="n"/>
      <c r="T25" s="138" t="n"/>
      <c r="U25" s="138" t="n"/>
      <c r="V25" s="138" t="n"/>
      <c r="W25" s="138" t="n"/>
      <c r="X25" s="138" t="n"/>
      <c r="Y25" s="138" t="n"/>
      <c r="Z25" s="138" t="n"/>
      <c r="AA25" s="138" t="n"/>
      <c r="AB25" s="138" t="n"/>
      <c r="AC25" s="138" t="n"/>
      <c r="AD25" s="138" t="n"/>
      <c r="AE25" s="138" t="n"/>
      <c r="AF25" s="138" t="n"/>
      <c r="AG25" s="138" t="n"/>
      <c r="AH25" s="138" t="n"/>
      <c r="AI25" s="138" t="n"/>
      <c r="AJ25" s="138" t="n"/>
      <c r="AK25" s="138" t="n"/>
      <c r="AL25" s="138" t="n"/>
      <c r="AM25" s="138" t="n"/>
      <c r="AN25" s="138" t="n"/>
      <c r="AO25" s="138" t="n"/>
      <c r="AP25" s="138" t="n"/>
      <c r="AQ25" s="138" t="n"/>
      <c r="AR25" s="138" t="n"/>
      <c r="AS25" s="138" t="n"/>
      <c r="AT25" s="138" t="n"/>
      <c r="AU25" s="138" t="n"/>
      <c r="AV25" s="138" t="n"/>
      <c r="AW25" s="138" t="n"/>
      <c r="AX25" s="138" t="n"/>
      <c r="AY25" s="138" t="n"/>
      <c r="AZ25" s="138" t="n"/>
      <c r="BA25" s="138" t="n"/>
      <c r="BB25" s="138" t="n"/>
      <c r="BC25" s="138" t="n"/>
      <c r="BD25" s="138" t="n"/>
      <c r="BE25" s="138" t="n"/>
      <c r="BF25" s="138" t="n"/>
      <c r="BG25" s="138" t="n"/>
      <c r="BH25" s="138" t="n"/>
      <c r="BI25" s="139" t="n"/>
      <c r="BJ25" s="2" t="n"/>
      <c r="BK25" s="2" t="n"/>
      <c r="BL25" s="2" t="n"/>
      <c r="BM25" s="2" t="n"/>
      <c r="BN25" s="2" t="n"/>
      <c r="BO25" s="2" t="n"/>
      <c r="BP25" s="141" t="n"/>
      <c r="BV25" s="142" t="n"/>
      <c r="BW25" s="159">
        <f>計算!$W$22</f>
        <v/>
      </c>
      <c r="CG25" s="142" t="n"/>
      <c r="CH25" s="148">
        <f>計算!$X$22</f>
        <v/>
      </c>
      <c r="DU25" s="142" t="n"/>
      <c r="DV25" s="2" t="n"/>
      <c r="DW25" s="2" t="n"/>
      <c r="DX25" s="2" t="n"/>
      <c r="DY25" s="2" t="n"/>
      <c r="DZ25" s="2" t="n"/>
      <c r="EA25" s="2" t="n"/>
      <c r="EB25" s="2" t="n"/>
      <c r="EC25" s="2" t="n"/>
    </row>
    <row r="26" ht="6.75" customHeight="1" s="118">
      <c r="A26" s="2" t="n"/>
      <c r="B26" s="2" t="n"/>
      <c r="C26" s="2" t="n"/>
      <c r="D26" s="2" t="n"/>
      <c r="E26" s="141" t="n"/>
      <c r="K26" s="142" t="n"/>
      <c r="BI26" s="142" t="n"/>
      <c r="BJ26" s="2" t="n"/>
      <c r="BK26" s="2" t="n"/>
      <c r="BL26" s="2" t="n"/>
      <c r="BM26" s="2" t="n"/>
      <c r="BN26" s="2" t="n"/>
      <c r="BO26" s="2" t="n"/>
      <c r="BP26" s="141" t="n"/>
      <c r="BV26" s="142" t="n"/>
      <c r="BW26" s="141" t="n"/>
      <c r="CG26" s="142" t="n"/>
      <c r="DU26" s="142" t="n"/>
      <c r="DV26" s="2" t="n"/>
      <c r="DW26" s="2" t="n"/>
      <c r="DX26" s="2" t="n"/>
      <c r="DY26" s="2" t="n"/>
      <c r="DZ26" s="2" t="n"/>
      <c r="EA26" s="2" t="n"/>
      <c r="EB26" s="2" t="n"/>
      <c r="EC26" s="2" t="n"/>
    </row>
    <row r="27" ht="6.75" customHeight="1" s="118">
      <c r="A27" s="2" t="n"/>
      <c r="B27" s="2" t="n"/>
      <c r="C27" s="2" t="n"/>
      <c r="D27" s="2" t="n"/>
      <c r="E27" s="160" t="n"/>
      <c r="F27" s="161" t="n"/>
      <c r="G27" s="161" t="n"/>
      <c r="H27" s="161" t="n"/>
      <c r="I27" s="161" t="n"/>
      <c r="J27" s="161" t="n"/>
      <c r="K27" s="162" t="n"/>
      <c r="L27" s="161" t="n"/>
      <c r="M27" s="161" t="n"/>
      <c r="N27" s="161" t="n"/>
      <c r="O27" s="161" t="n"/>
      <c r="P27" s="161" t="n"/>
      <c r="Q27" s="161" t="n"/>
      <c r="R27" s="161" t="n"/>
      <c r="S27" s="161" t="n"/>
      <c r="T27" s="161" t="n"/>
      <c r="U27" s="161" t="n"/>
      <c r="V27" s="161" t="n"/>
      <c r="W27" s="161" t="n"/>
      <c r="X27" s="161" t="n"/>
      <c r="Y27" s="161" t="n"/>
      <c r="Z27" s="161" t="n"/>
      <c r="AA27" s="161" t="n"/>
      <c r="AB27" s="161" t="n"/>
      <c r="AC27" s="161" t="n"/>
      <c r="AD27" s="161" t="n"/>
      <c r="AE27" s="161" t="n"/>
      <c r="AF27" s="161" t="n"/>
      <c r="AG27" s="161" t="n"/>
      <c r="AH27" s="161" t="n"/>
      <c r="AI27" s="161" t="n"/>
      <c r="AJ27" s="161" t="n"/>
      <c r="AK27" s="161" t="n"/>
      <c r="AL27" s="161" t="n"/>
      <c r="AM27" s="161" t="n"/>
      <c r="AN27" s="161" t="n"/>
      <c r="AO27" s="161" t="n"/>
      <c r="AP27" s="161" t="n"/>
      <c r="AQ27" s="161" t="n"/>
      <c r="AR27" s="161" t="n"/>
      <c r="AS27" s="161" t="n"/>
      <c r="AT27" s="161" t="n"/>
      <c r="AU27" s="161" t="n"/>
      <c r="AV27" s="161" t="n"/>
      <c r="AW27" s="161" t="n"/>
      <c r="AX27" s="161" t="n"/>
      <c r="AY27" s="161" t="n"/>
      <c r="AZ27" s="161" t="n"/>
      <c r="BA27" s="161" t="n"/>
      <c r="BB27" s="161" t="n"/>
      <c r="BC27" s="161" t="n"/>
      <c r="BD27" s="161" t="n"/>
      <c r="BE27" s="161" t="n"/>
      <c r="BF27" s="161" t="n"/>
      <c r="BG27" s="161" t="n"/>
      <c r="BH27" s="161" t="n"/>
      <c r="BI27" s="162" t="n"/>
      <c r="BJ27" s="2" t="n"/>
      <c r="BK27" s="2" t="n"/>
      <c r="BL27" s="2" t="n"/>
      <c r="BM27" s="2" t="n"/>
      <c r="BN27" s="2" t="n"/>
      <c r="BO27" s="2" t="n"/>
      <c r="BP27" s="141" t="n"/>
      <c r="BV27" s="142" t="n"/>
      <c r="BW27" s="141" t="n"/>
      <c r="CG27" s="142" t="n"/>
      <c r="DU27" s="142" t="n"/>
      <c r="DV27" s="2" t="n"/>
      <c r="DW27" s="2" t="n"/>
      <c r="DX27" s="2" t="n"/>
      <c r="DY27" s="2" t="n"/>
      <c r="DZ27" s="2" t="n"/>
      <c r="EA27" s="2" t="n"/>
      <c r="EB27" s="2" t="n"/>
      <c r="EC27" s="2" t="n"/>
    </row>
    <row r="28" ht="6.75" customHeight="1" s="118">
      <c r="A28" s="2" t="n"/>
      <c r="B28" s="2" t="n"/>
      <c r="C28" s="2" t="n"/>
      <c r="D28" s="2" t="n"/>
      <c r="E28" s="163" t="inlineStr">
        <is>
          <t>現住所</t>
        </is>
      </c>
      <c r="F28" s="164" t="n"/>
      <c r="G28" s="164" t="n"/>
      <c r="H28" s="164" t="n"/>
      <c r="I28" s="164" t="n"/>
      <c r="J28" s="164" t="n"/>
      <c r="K28" s="165" t="n"/>
      <c r="L28" s="107" t="inlineStr">
        <is>
          <t>〒</t>
        </is>
      </c>
      <c r="M28" s="164" t="n"/>
      <c r="N28" s="164" t="n"/>
      <c r="O28" s="164" t="n"/>
      <c r="P28" s="166">
        <f>計算!$H$22</f>
        <v/>
      </c>
      <c r="Q28" s="164" t="n"/>
      <c r="R28" s="164" t="n"/>
      <c r="S28" s="164" t="n"/>
      <c r="T28" s="164" t="n"/>
      <c r="U28" s="164" t="n"/>
      <c r="V28" s="164" t="n"/>
      <c r="W28" s="164" t="n"/>
      <c r="X28" s="164" t="n"/>
      <c r="Y28" s="164" t="n"/>
      <c r="Z28" s="164" t="n"/>
      <c r="AA28" s="164" t="n"/>
      <c r="AB28" s="164" t="n"/>
      <c r="AC28" s="164" t="n"/>
      <c r="AD28" s="164" t="n"/>
      <c r="AE28" s="164" t="n"/>
      <c r="AF28" s="164" t="n"/>
      <c r="AG28" s="164" t="n"/>
      <c r="AH28" s="164" t="n"/>
      <c r="AI28" s="164" t="n"/>
      <c r="AJ28" s="164"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41" t="n"/>
      <c r="BV28" s="142" t="n"/>
      <c r="BW28" s="141" t="n"/>
      <c r="CG28" s="142" t="n"/>
      <c r="DU28" s="142" t="n"/>
      <c r="DV28" s="2" t="n"/>
      <c r="DW28" s="2" t="n"/>
      <c r="DX28" s="2" t="n"/>
      <c r="DY28" s="2" t="n"/>
      <c r="DZ28" s="2" t="n"/>
      <c r="EA28" s="2" t="n"/>
      <c r="EB28" s="2" t="n"/>
      <c r="EC28" s="2" t="n"/>
    </row>
    <row r="29" ht="4.5" customHeight="1" s="118">
      <c r="A29" s="2" t="n"/>
      <c r="B29" s="2" t="n"/>
      <c r="C29" s="2" t="n"/>
      <c r="D29" s="2" t="n"/>
      <c r="E29" s="141" t="n"/>
      <c r="K29" s="142" t="n"/>
      <c r="L29" s="141"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4" t="n"/>
      <c r="BQ29" s="145" t="n"/>
      <c r="BR29" s="145" t="n"/>
      <c r="BS29" s="145" t="n"/>
      <c r="BT29" s="145" t="n"/>
      <c r="BU29" s="145" t="n"/>
      <c r="BV29" s="146" t="n"/>
      <c r="BW29" s="144" t="n"/>
      <c r="BX29" s="145" t="n"/>
      <c r="BY29" s="145" t="n"/>
      <c r="BZ29" s="145" t="n"/>
      <c r="CA29" s="145" t="n"/>
      <c r="CB29" s="145" t="n"/>
      <c r="CC29" s="145" t="n"/>
      <c r="CD29" s="145" t="n"/>
      <c r="CE29" s="145" t="n"/>
      <c r="CF29" s="145" t="n"/>
      <c r="CG29" s="146" t="n"/>
      <c r="DU29" s="142" t="n"/>
      <c r="DV29" s="2" t="n"/>
      <c r="DW29" s="2" t="n"/>
      <c r="DX29" s="2" t="n"/>
      <c r="DY29" s="2" t="n"/>
      <c r="DZ29" s="2" t="n"/>
      <c r="EA29" s="2" t="n"/>
      <c r="EB29" s="2" t="n"/>
      <c r="EC29" s="2" t="n"/>
    </row>
    <row r="30" ht="6.75" customHeight="1" s="118">
      <c r="A30" s="2" t="n"/>
      <c r="B30" s="2" t="n"/>
      <c r="C30" s="2" t="n"/>
      <c r="D30" s="2" t="n"/>
      <c r="E30" s="141" t="n"/>
      <c r="K30" s="142" t="n"/>
      <c r="L30" s="141"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7" t="inlineStr">
        <is>
          <t>校内外の諸活動</t>
        </is>
      </c>
      <c r="BQ30" s="138" t="n"/>
      <c r="BR30" s="138" t="n"/>
      <c r="BS30" s="138" t="n"/>
      <c r="BT30" s="138" t="n"/>
      <c r="BU30" s="138" t="n"/>
      <c r="BV30" s="139" t="n"/>
      <c r="BW30" s="168">
        <f>計算!$Y$22</f>
        <v/>
      </c>
      <c r="BX30" s="138" t="n"/>
      <c r="BY30" s="138" t="n"/>
      <c r="BZ30" s="138" t="n"/>
      <c r="CA30" s="138" t="n"/>
      <c r="CB30" s="138" t="n"/>
      <c r="CC30" s="138" t="n"/>
      <c r="CD30" s="138" t="n"/>
      <c r="CE30" s="138" t="n"/>
      <c r="CF30" s="138" t="n"/>
      <c r="CG30" s="138" t="n"/>
      <c r="CH30" s="138" t="n"/>
      <c r="CI30" s="138" t="n"/>
      <c r="CJ30" s="138" t="n"/>
      <c r="CK30" s="138" t="n"/>
      <c r="CL30" s="138" t="n"/>
      <c r="CM30" s="138" t="n"/>
      <c r="CN30" s="138" t="n"/>
      <c r="CO30" s="138" t="n"/>
      <c r="CP30" s="138" t="n"/>
      <c r="CQ30" s="138" t="n"/>
      <c r="CR30" s="138" t="n"/>
      <c r="CS30" s="138" t="n"/>
      <c r="CT30" s="138" t="n"/>
      <c r="CU30" s="138" t="n"/>
      <c r="CV30" s="138" t="n"/>
      <c r="CW30" s="138" t="n"/>
      <c r="CX30" s="138" t="n"/>
      <c r="CY30" s="138" t="n"/>
      <c r="CZ30" s="138" t="n"/>
      <c r="DA30" s="138" t="n"/>
      <c r="DB30" s="138" t="n"/>
      <c r="DC30" s="138" t="n"/>
      <c r="DD30" s="138" t="n"/>
      <c r="DE30" s="138" t="n"/>
      <c r="DF30" s="138" t="n"/>
      <c r="DG30" s="138" t="n"/>
      <c r="DH30" s="138" t="n"/>
      <c r="DI30" s="138" t="n"/>
      <c r="DJ30" s="138" t="n"/>
      <c r="DK30" s="138" t="n"/>
      <c r="DL30" s="138" t="n"/>
      <c r="DM30" s="138" t="n"/>
      <c r="DN30" s="138" t="n"/>
      <c r="DO30" s="138" t="n"/>
      <c r="DP30" s="138" t="n"/>
      <c r="DQ30" s="138" t="n"/>
      <c r="DR30" s="138" t="n"/>
      <c r="DS30" s="138" t="n"/>
      <c r="DT30" s="138" t="n"/>
      <c r="DU30" s="139" t="n"/>
      <c r="DV30" s="7" t="n"/>
      <c r="DW30" s="2" t="n"/>
      <c r="DX30" s="2" t="n"/>
      <c r="DY30" s="2" t="n"/>
      <c r="DZ30" s="2" t="n"/>
      <c r="EA30" s="2" t="n"/>
      <c r="EB30" s="2" t="n"/>
      <c r="EC30" s="2" t="n"/>
    </row>
    <row r="31" ht="6.75" customHeight="1" s="118">
      <c r="A31" s="2" t="n"/>
      <c r="B31" s="2" t="n"/>
      <c r="C31" s="2" t="n"/>
      <c r="D31" s="2" t="n"/>
      <c r="E31" s="141" t="n"/>
      <c r="K31" s="142" t="n"/>
      <c r="L31" s="169">
        <f>計算!$I$22</f>
        <v/>
      </c>
      <c r="BI31" s="142" t="n"/>
      <c r="BJ31" s="2" t="n"/>
      <c r="BK31" s="2" t="n"/>
      <c r="BL31" s="2" t="n"/>
      <c r="BM31" s="2" t="n"/>
      <c r="BN31" s="2" t="n"/>
      <c r="BO31" s="2" t="n"/>
      <c r="BP31" s="141" t="n"/>
      <c r="BV31" s="142" t="n"/>
      <c r="DU31" s="142" t="n"/>
      <c r="DV31" s="7" t="n"/>
      <c r="DW31" s="2" t="n"/>
      <c r="DX31" s="2" t="n"/>
      <c r="DY31" s="2" t="n"/>
      <c r="DZ31" s="2" t="n"/>
      <c r="EA31" s="2" t="n"/>
      <c r="EB31" s="2" t="n"/>
      <c r="EC31" s="2" t="n"/>
    </row>
    <row r="32" ht="6.75" customHeight="1" s="118">
      <c r="A32" s="2" t="n"/>
      <c r="B32" s="2" t="n"/>
      <c r="C32" s="2" t="n"/>
      <c r="D32" s="2" t="n"/>
      <c r="E32" s="141" t="n"/>
      <c r="K32" s="142" t="n"/>
      <c r="L32" s="141" t="n"/>
      <c r="BI32" s="142" t="n"/>
      <c r="BJ32" s="2" t="n"/>
      <c r="BK32" s="2" t="n"/>
      <c r="BL32" s="2" t="n"/>
      <c r="BM32" s="2" t="n"/>
      <c r="BN32" s="2" t="n"/>
      <c r="BO32" s="2" t="n"/>
      <c r="BP32" s="141" t="n"/>
      <c r="BV32" s="142" t="n"/>
      <c r="DU32" s="142" t="n"/>
      <c r="DV32" s="7" t="n"/>
      <c r="DW32" s="2" t="n"/>
      <c r="DX32" s="2" t="n"/>
      <c r="DY32" s="2" t="n"/>
      <c r="DZ32" s="2" t="n"/>
      <c r="EA32" s="2" t="n"/>
      <c r="EB32" s="2" t="n"/>
      <c r="EC32" s="2" t="n"/>
    </row>
    <row r="33" ht="6.75" customHeight="1" s="118">
      <c r="A33" s="2" t="n"/>
      <c r="B33" s="2" t="n"/>
      <c r="C33" s="2" t="n"/>
      <c r="D33" s="2" t="n"/>
      <c r="E33" s="144" t="n"/>
      <c r="F33" s="145" t="n"/>
      <c r="G33" s="145" t="n"/>
      <c r="H33" s="145" t="n"/>
      <c r="I33" s="145" t="n"/>
      <c r="J33" s="145" t="n"/>
      <c r="K33" s="146" t="n"/>
      <c r="L33" s="144" t="n"/>
      <c r="M33" s="145" t="n"/>
      <c r="N33" s="145" t="n"/>
      <c r="O33" s="145" t="n"/>
      <c r="P33" s="145" t="n"/>
      <c r="Q33" s="145" t="n"/>
      <c r="R33" s="145" t="n"/>
      <c r="S33" s="145" t="n"/>
      <c r="T33" s="145" t="n"/>
      <c r="U33" s="145" t="n"/>
      <c r="V33" s="145" t="n"/>
      <c r="W33" s="145" t="n"/>
      <c r="X33" s="145" t="n"/>
      <c r="Y33" s="145" t="n"/>
      <c r="Z33" s="145" t="n"/>
      <c r="AA33" s="145" t="n"/>
      <c r="AB33" s="145" t="n"/>
      <c r="AC33" s="145" t="n"/>
      <c r="AD33" s="145" t="n"/>
      <c r="AE33" s="145" t="n"/>
      <c r="AF33" s="145" t="n"/>
      <c r="AG33" s="145" t="n"/>
      <c r="AH33" s="145" t="n"/>
      <c r="AI33" s="145" t="n"/>
      <c r="AJ33" s="145" t="n"/>
      <c r="AK33" s="145" t="n"/>
      <c r="AL33" s="145" t="n"/>
      <c r="AM33" s="145" t="n"/>
      <c r="AN33" s="145" t="n"/>
      <c r="AO33" s="145" t="n"/>
      <c r="AP33" s="145" t="n"/>
      <c r="AQ33" s="145" t="n"/>
      <c r="AR33" s="145" t="n"/>
      <c r="AS33" s="145" t="n"/>
      <c r="AT33" s="145" t="n"/>
      <c r="AU33" s="145" t="n"/>
      <c r="AV33" s="145" t="n"/>
      <c r="AW33" s="145" t="n"/>
      <c r="AX33" s="145" t="n"/>
      <c r="AY33" s="145" t="n"/>
      <c r="AZ33" s="145" t="n"/>
      <c r="BA33" s="145" t="n"/>
      <c r="BB33" s="145" t="n"/>
      <c r="BC33" s="145" t="n"/>
      <c r="BD33" s="145" t="n"/>
      <c r="BE33" s="145" t="n"/>
      <c r="BF33" s="145" t="n"/>
      <c r="BG33" s="145" t="n"/>
      <c r="BH33" s="145" t="n"/>
      <c r="BI33" s="146" t="n"/>
      <c r="BJ33" s="2" t="n"/>
      <c r="BK33" s="2" t="n"/>
      <c r="BL33" s="2" t="n"/>
      <c r="BM33" s="2" t="n"/>
      <c r="BN33" s="2" t="n"/>
      <c r="BO33" s="2" t="n"/>
      <c r="BP33" s="141" t="n"/>
      <c r="BV33" s="142" t="n"/>
      <c r="DU33" s="142" t="n"/>
      <c r="DV33" s="7" t="n"/>
      <c r="DW33" s="2" t="n"/>
      <c r="DX33" s="2" t="n"/>
      <c r="DY33" s="2" t="n"/>
      <c r="DZ33" s="2" t="n"/>
      <c r="EA33" s="2" t="n"/>
      <c r="EB33" s="2" t="n"/>
      <c r="EC33" s="2" t="n"/>
    </row>
    <row r="34" ht="6.75" customHeight="1" s="118">
      <c r="A34" s="2" t="n"/>
      <c r="B34" s="2" t="n"/>
      <c r="C34" s="2" t="n"/>
      <c r="D34" s="2" t="n"/>
      <c r="E34" s="157" t="inlineStr">
        <is>
          <t>ふ り が な</t>
        </is>
      </c>
      <c r="F34" s="138" t="n"/>
      <c r="G34" s="138" t="n"/>
      <c r="H34" s="138" t="n"/>
      <c r="I34" s="138" t="n"/>
      <c r="J34" s="138" t="n"/>
      <c r="K34" s="139" t="n"/>
      <c r="L34" s="158">
        <f>計算!$M$22</f>
        <v/>
      </c>
      <c r="M34" s="138" t="n"/>
      <c r="N34" s="138" t="n"/>
      <c r="O34" s="138" t="n"/>
      <c r="P34" s="138" t="n"/>
      <c r="Q34" s="138" t="n"/>
      <c r="R34" s="138" t="n"/>
      <c r="S34" s="138" t="n"/>
      <c r="T34" s="138" t="n"/>
      <c r="U34" s="138" t="n"/>
      <c r="V34" s="138" t="n"/>
      <c r="W34" s="138" t="n"/>
      <c r="X34" s="138" t="n"/>
      <c r="Y34" s="138" t="n"/>
      <c r="Z34" s="138" t="n"/>
      <c r="AA34" s="138" t="n"/>
      <c r="AB34" s="138" t="n"/>
      <c r="AC34" s="138" t="n"/>
      <c r="AD34" s="138" t="n"/>
      <c r="AE34" s="138" t="n"/>
      <c r="AF34" s="138" t="n"/>
      <c r="AG34" s="138" t="n"/>
      <c r="AH34" s="138" t="n"/>
      <c r="AI34" s="138" t="n"/>
      <c r="AJ34" s="138" t="n"/>
      <c r="AK34" s="138" t="n"/>
      <c r="AL34" s="138" t="n"/>
      <c r="AM34" s="138" t="n"/>
      <c r="AN34" s="138" t="n"/>
      <c r="AO34" s="138" t="n"/>
      <c r="AP34" s="138" t="n"/>
      <c r="AQ34" s="138" t="n"/>
      <c r="AR34" s="138" t="n"/>
      <c r="AS34" s="138" t="n"/>
      <c r="AT34" s="138" t="n"/>
      <c r="AU34" s="138" t="n"/>
      <c r="AV34" s="138" t="n"/>
      <c r="AW34" s="138" t="n"/>
      <c r="AX34" s="138" t="n"/>
      <c r="AY34" s="138" t="n"/>
      <c r="AZ34" s="138" t="n"/>
      <c r="BA34" s="138" t="n"/>
      <c r="BB34" s="138" t="n"/>
      <c r="BC34" s="138" t="n"/>
      <c r="BD34" s="138" t="n"/>
      <c r="BE34" s="138" t="n"/>
      <c r="BF34" s="138" t="n"/>
      <c r="BG34" s="138" t="n"/>
      <c r="BH34" s="138" t="n"/>
      <c r="BI34" s="139" t="n"/>
      <c r="BJ34" s="2" t="n"/>
      <c r="BK34" s="2" t="n"/>
      <c r="BL34" s="2" t="n"/>
      <c r="BM34" s="2" t="n"/>
      <c r="BN34" s="2" t="n"/>
      <c r="BO34" s="2" t="n"/>
      <c r="BP34" s="141" t="n"/>
      <c r="BV34" s="142" t="n"/>
      <c r="DU34" s="142" t="n"/>
      <c r="DV34" s="7" t="n"/>
      <c r="DW34" s="2" t="n"/>
      <c r="DX34" s="2" t="n"/>
      <c r="DY34" s="2" t="n"/>
      <c r="DZ34" s="2" t="n"/>
      <c r="EA34" s="2" t="n"/>
      <c r="EB34" s="2" t="n"/>
      <c r="EC34" s="2" t="n"/>
    </row>
    <row r="35" ht="6.75" customHeight="1" s="118">
      <c r="A35" s="2" t="n"/>
      <c r="B35" s="2" t="n"/>
      <c r="C35" s="2" t="n"/>
      <c r="D35" s="2" t="n"/>
      <c r="E35" s="141" t="n"/>
      <c r="K35" s="142" t="n"/>
      <c r="BI35" s="142" t="n"/>
      <c r="BJ35" s="2" t="n"/>
      <c r="BK35" s="2" t="n"/>
      <c r="BL35" s="2" t="n"/>
      <c r="BM35" s="2" t="n"/>
      <c r="BN35" s="2" t="n"/>
      <c r="BO35" s="2" t="n"/>
      <c r="BP35" s="141" t="n"/>
      <c r="BV35" s="142" t="n"/>
      <c r="DU35" s="142" t="n"/>
      <c r="DV35" s="7" t="n"/>
      <c r="DW35" s="2" t="n"/>
      <c r="DX35" s="2" t="n"/>
      <c r="DY35" s="2" t="n"/>
      <c r="DZ35" s="2" t="n"/>
      <c r="EA35" s="2" t="n"/>
      <c r="EB35" s="2" t="n"/>
      <c r="EC35" s="2" t="n"/>
    </row>
    <row r="36" ht="6.75" customHeight="1" s="118">
      <c r="A36" s="2" t="n"/>
      <c r="B36" s="2" t="n"/>
      <c r="C36" s="2" t="n"/>
      <c r="D36" s="2" t="n"/>
      <c r="E36" s="160" t="n"/>
      <c r="F36" s="161" t="n"/>
      <c r="G36" s="161" t="n"/>
      <c r="H36" s="161" t="n"/>
      <c r="I36" s="161" t="n"/>
      <c r="J36" s="161" t="n"/>
      <c r="K36" s="162" t="n"/>
      <c r="L36" s="161" t="n"/>
      <c r="M36" s="161" t="n"/>
      <c r="N36" s="161" t="n"/>
      <c r="O36" s="161" t="n"/>
      <c r="P36" s="161" t="n"/>
      <c r="Q36" s="161" t="n"/>
      <c r="R36" s="161" t="n"/>
      <c r="S36" s="161" t="n"/>
      <c r="T36" s="161" t="n"/>
      <c r="U36" s="161" t="n"/>
      <c r="V36" s="161" t="n"/>
      <c r="W36" s="161" t="n"/>
      <c r="X36" s="161" t="n"/>
      <c r="Y36" s="161" t="n"/>
      <c r="Z36" s="161" t="n"/>
      <c r="AA36" s="161" t="n"/>
      <c r="AB36" s="161" t="n"/>
      <c r="AC36" s="161" t="n"/>
      <c r="AD36" s="161" t="n"/>
      <c r="AE36" s="161" t="n"/>
      <c r="AF36" s="161" t="n"/>
      <c r="AG36" s="161" t="n"/>
      <c r="AH36" s="161" t="n"/>
      <c r="AI36" s="161" t="n"/>
      <c r="AJ36" s="161" t="n"/>
      <c r="AK36" s="161" t="n"/>
      <c r="AL36" s="161" t="n"/>
      <c r="AM36" s="161" t="n"/>
      <c r="AN36" s="161" t="n"/>
      <c r="AO36" s="161" t="n"/>
      <c r="AP36" s="161" t="n"/>
      <c r="AQ36" s="161" t="n"/>
      <c r="AR36" s="161" t="n"/>
      <c r="AS36" s="161" t="n"/>
      <c r="AT36" s="161" t="n"/>
      <c r="AU36" s="161" t="n"/>
      <c r="AV36" s="161" t="n"/>
      <c r="AW36" s="161" t="n"/>
      <c r="AX36" s="161" t="n"/>
      <c r="AY36" s="161" t="n"/>
      <c r="AZ36" s="161" t="n"/>
      <c r="BA36" s="161" t="n"/>
      <c r="BB36" s="161" t="n"/>
      <c r="BC36" s="161" t="n"/>
      <c r="BD36" s="161" t="n"/>
      <c r="BE36" s="161" t="n"/>
      <c r="BF36" s="161" t="n"/>
      <c r="BG36" s="161" t="n"/>
      <c r="BH36" s="161" t="n"/>
      <c r="BI36" s="162" t="n"/>
      <c r="BJ36" s="2" t="n"/>
      <c r="BK36" s="2" t="n"/>
      <c r="BL36" s="2" t="n"/>
      <c r="BM36" s="2" t="n"/>
      <c r="BN36" s="2" t="n"/>
      <c r="BO36" s="2" t="n"/>
      <c r="BP36" s="141" t="n"/>
      <c r="BV36" s="142" t="n"/>
      <c r="DU36" s="142" t="n"/>
      <c r="DV36" s="7" t="n"/>
      <c r="DW36" s="2" t="n"/>
      <c r="DX36" s="2" t="n"/>
      <c r="DY36" s="2" t="n"/>
      <c r="DZ36" s="2" t="n"/>
      <c r="EA36" s="2" t="n"/>
      <c r="EB36" s="2" t="n"/>
      <c r="EC36" s="2" t="n"/>
    </row>
    <row r="37" ht="6.75" customHeight="1" s="118">
      <c r="A37" s="2" t="n"/>
      <c r="B37" s="2" t="n"/>
      <c r="C37" s="2" t="n"/>
      <c r="D37" s="2" t="n"/>
      <c r="E37" s="163" t="inlineStr">
        <is>
          <t>連絡先</t>
        </is>
      </c>
      <c r="F37" s="164" t="n"/>
      <c r="G37" s="164" t="n"/>
      <c r="H37" s="164" t="n"/>
      <c r="I37" s="164" t="n"/>
      <c r="J37" s="164" t="n"/>
      <c r="K37" s="165" t="n"/>
      <c r="L37" s="107" t="inlineStr">
        <is>
          <t>〒</t>
        </is>
      </c>
      <c r="M37" s="164" t="n"/>
      <c r="N37" s="164" t="n"/>
      <c r="O37" s="164" t="n"/>
      <c r="P37" s="170">
        <f>計算!$K$22</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41" t="n"/>
      <c r="BV37" s="142" t="n"/>
      <c r="DU37" s="142" t="n"/>
      <c r="DV37" s="7" t="n"/>
      <c r="DW37" s="2" t="n"/>
      <c r="DX37" s="2" t="n"/>
      <c r="DY37" s="2" t="n"/>
      <c r="DZ37" s="2" t="n"/>
      <c r="EA37" s="2" t="n"/>
      <c r="EB37" s="2" t="n"/>
      <c r="EC37" s="2" t="n"/>
    </row>
    <row r="38" ht="6.75" customHeight="1" s="118">
      <c r="A38" s="2" t="n"/>
      <c r="B38" s="2" t="n"/>
      <c r="C38" s="2" t="n"/>
      <c r="D38" s="2" t="n"/>
      <c r="E38" s="141" t="n"/>
      <c r="K38" s="142" t="n"/>
      <c r="L38" s="141"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41" t="n"/>
      <c r="BV38" s="142" t="n"/>
      <c r="DU38" s="142" t="n"/>
      <c r="DV38" s="7" t="n"/>
      <c r="DW38" s="2" t="n"/>
      <c r="DX38" s="2" t="n"/>
      <c r="DY38" s="2" t="n"/>
      <c r="DZ38" s="2" t="n"/>
      <c r="EA38" s="2" t="n"/>
      <c r="EB38" s="2" t="n"/>
      <c r="EC38" s="2" t="n"/>
    </row>
    <row r="39" ht="6.75" customHeight="1" s="118">
      <c r="A39" s="2" t="n"/>
      <c r="B39" s="2" t="n"/>
      <c r="C39" s="2" t="n"/>
      <c r="D39" s="2" t="n"/>
      <c r="E39" s="141" t="n"/>
      <c r="K39" s="142" t="n"/>
      <c r="L39" s="141"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41" t="n"/>
      <c r="BV39" s="142" t="n"/>
      <c r="DU39" s="142" t="n"/>
      <c r="DV39" s="7" t="n"/>
      <c r="DW39" s="2" t="n"/>
      <c r="DX39" s="2" t="n"/>
      <c r="DY39" s="2" t="n"/>
      <c r="DZ39" s="2" t="n"/>
      <c r="EA39" s="2" t="n"/>
      <c r="EB39" s="2" t="n"/>
      <c r="EC39" s="2" t="n"/>
    </row>
    <row r="40" ht="6.75" customHeight="1" s="118">
      <c r="A40" s="2" t="n"/>
      <c r="B40" s="2" t="n"/>
      <c r="C40" s="2" t="n"/>
      <c r="D40" s="2" t="n"/>
      <c r="E40" s="141" t="n"/>
      <c r="K40" s="142" t="n"/>
      <c r="L40" s="171">
        <f>計算!$L$22</f>
        <v/>
      </c>
      <c r="BI40" s="142" t="n"/>
      <c r="BJ40" s="2" t="n"/>
      <c r="BK40" s="2" t="n"/>
      <c r="BL40" s="2" t="n"/>
      <c r="BM40" s="2" t="n"/>
      <c r="BN40" s="2" t="n"/>
      <c r="BO40" s="2" t="n"/>
      <c r="BP40" s="141" t="n"/>
      <c r="BV40" s="142" t="n"/>
      <c r="DU40" s="142" t="n"/>
      <c r="DV40" s="7" t="n"/>
      <c r="DW40" s="2" t="n"/>
      <c r="DX40" s="2" t="n"/>
      <c r="DY40" s="2" t="n"/>
      <c r="DZ40" s="2" t="n"/>
      <c r="EA40" s="2" t="n"/>
      <c r="EB40" s="2" t="n"/>
      <c r="EC40" s="2" t="n"/>
    </row>
    <row r="41" ht="6.75" customHeight="1" s="118">
      <c r="A41" s="2" t="n"/>
      <c r="B41" s="2" t="n"/>
      <c r="C41" s="2" t="n"/>
      <c r="D41" s="2" t="n"/>
      <c r="E41" s="144" t="n"/>
      <c r="F41" s="145" t="n"/>
      <c r="G41" s="145" t="n"/>
      <c r="H41" s="145" t="n"/>
      <c r="I41" s="145" t="n"/>
      <c r="J41" s="145" t="n"/>
      <c r="K41" s="146" t="n"/>
      <c r="L41" s="145" t="n"/>
      <c r="M41" s="145" t="n"/>
      <c r="N41" s="145" t="n"/>
      <c r="O41" s="145" t="n"/>
      <c r="P41" s="145" t="n"/>
      <c r="Q41" s="145" t="n"/>
      <c r="R41" s="145" t="n"/>
      <c r="S41" s="145" t="n"/>
      <c r="T41" s="145" t="n"/>
      <c r="U41" s="145" t="n"/>
      <c r="V41" s="145" t="n"/>
      <c r="W41" s="145" t="n"/>
      <c r="X41" s="145" t="n"/>
      <c r="Y41" s="145" t="n"/>
      <c r="Z41" s="145" t="n"/>
      <c r="AA41" s="145" t="n"/>
      <c r="AB41" s="145" t="n"/>
      <c r="AC41" s="145" t="n"/>
      <c r="AD41" s="145" t="n"/>
      <c r="AE41" s="145" t="n"/>
      <c r="AF41" s="145" t="n"/>
      <c r="AG41" s="145" t="n"/>
      <c r="AH41" s="145" t="n"/>
      <c r="AI41" s="145" t="n"/>
      <c r="AJ41" s="145" t="n"/>
      <c r="AK41" s="145" t="n"/>
      <c r="AL41" s="145" t="n"/>
      <c r="AM41" s="145" t="n"/>
      <c r="AN41" s="145" t="n"/>
      <c r="AO41" s="145" t="n"/>
      <c r="AP41" s="145" t="n"/>
      <c r="AQ41" s="145" t="n"/>
      <c r="AR41" s="145" t="n"/>
      <c r="AS41" s="145" t="n"/>
      <c r="AT41" s="145" t="n"/>
      <c r="AU41" s="145" t="n"/>
      <c r="AV41" s="145" t="n"/>
      <c r="AW41" s="145" t="n"/>
      <c r="AX41" s="145" t="n"/>
      <c r="AY41" s="145" t="n"/>
      <c r="AZ41" s="145" t="n"/>
      <c r="BA41" s="145" t="n"/>
      <c r="BB41" s="145" t="n"/>
      <c r="BC41" s="145" t="n"/>
      <c r="BD41" s="145" t="n"/>
      <c r="BE41" s="145" t="n"/>
      <c r="BF41" s="145" t="n"/>
      <c r="BG41" s="145" t="n"/>
      <c r="BH41" s="145" t="n"/>
      <c r="BI41" s="146" t="n"/>
      <c r="BJ41" s="2" t="n"/>
      <c r="BK41" s="2" t="n"/>
      <c r="BL41" s="2" t="n"/>
      <c r="BM41" s="2" t="n"/>
      <c r="BN41" s="2" t="n"/>
      <c r="BO41" s="2" t="n"/>
      <c r="BP41" s="141" t="n"/>
      <c r="BV41" s="142" t="n"/>
      <c r="DU41" s="142"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41" t="n"/>
      <c r="BV42" s="142" t="n"/>
      <c r="DU42" s="142"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41" t="n"/>
      <c r="BV43" s="142" t="n"/>
      <c r="DU43" s="142"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41" t="n"/>
      <c r="BV44" s="142" t="n"/>
      <c r="DU44" s="142"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41" t="n"/>
      <c r="BV45" s="142" t="n"/>
      <c r="DU45" s="142"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41" t="n"/>
      <c r="BV46" s="142" t="n"/>
      <c r="DU46" s="142"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2" t="n"/>
      <c r="BQ47" s="138" t="n"/>
      <c r="BR47" s="173" t="n"/>
      <c r="BS47" s="138" t="n"/>
      <c r="BT47" s="138" t="n"/>
      <c r="BU47" s="28" t="n"/>
      <c r="BV47" s="29" t="n"/>
      <c r="BW47" s="174">
        <f>計算!$Z$22</f>
        <v/>
      </c>
      <c r="BX47" s="138" t="n"/>
      <c r="BY47" s="138" t="n"/>
      <c r="BZ47" s="138" t="n"/>
      <c r="CA47" s="138" t="n"/>
      <c r="CB47" s="138" t="n"/>
      <c r="CC47" s="138" t="n"/>
      <c r="CD47" s="138" t="n"/>
      <c r="CE47" s="138" t="n"/>
      <c r="CF47" s="138" t="n"/>
      <c r="CG47" s="138" t="n"/>
      <c r="CH47" s="138" t="n"/>
      <c r="CI47" s="138" t="n"/>
      <c r="CJ47" s="138" t="n"/>
      <c r="CK47" s="138" t="n"/>
      <c r="CL47" s="138" t="n"/>
      <c r="CM47" s="138" t="n"/>
      <c r="CN47" s="138" t="n"/>
      <c r="CO47" s="138" t="n"/>
      <c r="CP47" s="138" t="n"/>
      <c r="CQ47" s="138" t="n"/>
      <c r="CR47" s="138" t="n"/>
      <c r="CS47" s="138" t="n"/>
      <c r="CT47" s="138" t="n"/>
      <c r="CU47" s="138" t="n"/>
      <c r="CV47" s="138" t="n"/>
      <c r="CW47" s="138" t="n"/>
      <c r="CX47" s="138" t="n"/>
      <c r="CY47" s="138" t="n"/>
      <c r="CZ47" s="138" t="n"/>
      <c r="DA47" s="138" t="n"/>
      <c r="DB47" s="138" t="n"/>
      <c r="DC47" s="138" t="n"/>
      <c r="DD47" s="138" t="n"/>
      <c r="DE47" s="138" t="n"/>
      <c r="DF47" s="138" t="n"/>
      <c r="DG47" s="138" t="n"/>
      <c r="DH47" s="138" t="n"/>
      <c r="DI47" s="138" t="n"/>
      <c r="DJ47" s="138" t="n"/>
      <c r="DK47" s="138" t="n"/>
      <c r="DL47" s="138" t="n"/>
      <c r="DM47" s="138" t="n"/>
      <c r="DN47" s="138" t="n"/>
      <c r="DO47" s="138" t="n"/>
      <c r="DP47" s="138" t="n"/>
      <c r="DQ47" s="138" t="n"/>
      <c r="DR47" s="138" t="n"/>
      <c r="DS47" s="138" t="n"/>
      <c r="DT47" s="138" t="n"/>
      <c r="DU47" s="139"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41" t="n"/>
      <c r="BU48" s="31" t="n"/>
      <c r="BV48" s="32" t="n"/>
      <c r="DU48" s="142"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41" t="n"/>
      <c r="BU49" s="72" t="n"/>
      <c r="BV49" s="142" t="n"/>
      <c r="DU49" s="142"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41" t="n"/>
      <c r="BV50" s="142" t="n"/>
      <c r="DU50" s="142"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41" t="n"/>
      <c r="BV51" s="142" t="n"/>
      <c r="DU51" s="142"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41" t="n"/>
      <c r="BV52" s="142" t="n"/>
      <c r="DU52" s="142" t="n"/>
      <c r="DV52" s="7" t="n"/>
      <c r="DW52" s="2" t="n"/>
      <c r="DX52" s="2" t="n"/>
      <c r="DY52" s="2" t="n"/>
      <c r="DZ52" s="2" t="n"/>
      <c r="EA52" s="2" t="n"/>
      <c r="EB52" s="2" t="n"/>
      <c r="EC52" s="2" t="n"/>
    </row>
    <row r="53" ht="6.75" customHeight="1" s="118">
      <c r="A53" s="2" t="n"/>
      <c r="B53" s="2" t="n"/>
      <c r="C53" s="2" t="n"/>
      <c r="D53" s="2" t="n"/>
      <c r="E53" s="175" t="inlineStr">
        <is>
          <t>在籍校</t>
        </is>
      </c>
      <c r="F53" s="138" t="n"/>
      <c r="G53" s="138" t="n"/>
      <c r="H53" s="138" t="n"/>
      <c r="I53" s="138" t="n"/>
      <c r="J53" s="138" t="n"/>
      <c r="K53" s="139"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8" t="n"/>
      <c r="AY53" s="138" t="n"/>
      <c r="AZ53" s="138" t="n"/>
      <c r="BA53" s="138" t="n"/>
      <c r="BB53" s="138" t="n"/>
      <c r="BC53" s="138" t="n"/>
      <c r="BD53" s="138" t="n"/>
      <c r="BE53" s="138" t="n"/>
      <c r="BF53" s="138" t="n"/>
      <c r="BG53" s="138" t="n"/>
      <c r="BH53" s="138" t="n"/>
      <c r="BI53" s="139" t="n"/>
      <c r="BJ53" s="2" t="n"/>
      <c r="BK53" s="2" t="n"/>
      <c r="BL53" s="2" t="n"/>
      <c r="BM53" s="2" t="n"/>
      <c r="BN53" s="2" t="n"/>
      <c r="BO53" s="2" t="n"/>
      <c r="BP53" s="141" t="n"/>
      <c r="BV53" s="142" t="n"/>
      <c r="DU53" s="142" t="n"/>
      <c r="DV53" s="2" t="n"/>
      <c r="DW53" s="2" t="n"/>
      <c r="DX53" s="2" t="n"/>
      <c r="DY53" s="2" t="n"/>
      <c r="DZ53" s="2" t="n"/>
      <c r="EA53" s="2" t="n"/>
      <c r="EB53" s="2" t="n"/>
      <c r="EC53" s="2" t="n"/>
    </row>
    <row r="54" ht="6.75" customHeight="1" s="118">
      <c r="A54" s="2" t="n"/>
      <c r="B54" s="2" t="n"/>
      <c r="C54" s="2" t="n"/>
      <c r="D54" s="2" t="n"/>
      <c r="E54" s="141" t="n"/>
      <c r="K54" s="142" t="n"/>
      <c r="L54" s="36" t="n"/>
      <c r="M54" s="19" t="n"/>
      <c r="N54" s="19" t="n"/>
      <c r="O54" s="19" t="n"/>
      <c r="P54" s="19" t="n"/>
      <c r="Q54" s="19" t="n"/>
      <c r="R54" s="19" t="n"/>
      <c r="S54" s="19" t="n"/>
      <c r="T54" s="19" t="n"/>
      <c r="U54" s="19" t="n"/>
      <c r="V54" s="19" t="n"/>
      <c r="W54" s="19" t="n"/>
      <c r="X54" s="37" t="n"/>
      <c r="Y54" s="176">
        <f>計算!$N$22</f>
        <v/>
      </c>
      <c r="BI54" s="142" t="n"/>
      <c r="BJ54" s="2" t="n"/>
      <c r="BK54" s="2" t="n"/>
      <c r="BL54" s="2" t="n"/>
      <c r="BM54" s="2" t="n"/>
      <c r="BN54" s="2" t="n"/>
      <c r="BO54" s="2" t="n"/>
      <c r="BP54" s="141" t="n"/>
      <c r="BV54" s="142" t="n"/>
      <c r="DU54" s="142" t="n"/>
      <c r="DV54" s="2" t="n"/>
      <c r="DW54" s="2" t="n"/>
      <c r="DX54" s="2" t="n"/>
      <c r="DY54" s="2" t="n"/>
      <c r="DZ54" s="2" t="n"/>
      <c r="EA54" s="2" t="n"/>
      <c r="EB54" s="2" t="n"/>
      <c r="EC54" s="2" t="n"/>
    </row>
    <row r="55" ht="6.75" customHeight="1" s="118">
      <c r="A55" s="2" t="n"/>
      <c r="B55" s="2" t="n"/>
      <c r="C55" s="2" t="n"/>
      <c r="D55" s="2" t="n"/>
      <c r="E55" s="141" t="n"/>
      <c r="K55" s="142" t="n"/>
      <c r="L55" s="36" t="n"/>
      <c r="M55" s="19" t="n"/>
      <c r="N55" s="19" t="n"/>
      <c r="O55" s="19" t="n"/>
      <c r="P55" s="177">
        <f>設定!$B$6</f>
        <v/>
      </c>
      <c r="S55" s="11" t="n"/>
      <c r="T55" s="11" t="n"/>
      <c r="U55" s="177">
        <f>設定!$B$7</f>
        <v/>
      </c>
      <c r="W55" s="11" t="n"/>
      <c r="X55" s="12" t="n"/>
      <c r="Y55" s="141" t="n"/>
      <c r="BI55" s="142" t="n"/>
      <c r="BJ55" s="2" t="n"/>
      <c r="BK55" s="2" t="n"/>
      <c r="BL55" s="2" t="n"/>
      <c r="BM55" s="2" t="n"/>
      <c r="BN55" s="2" t="n"/>
      <c r="BO55" s="2" t="n"/>
      <c r="BP55" s="141" t="n"/>
      <c r="BV55" s="142" t="n"/>
      <c r="DU55" s="142" t="n"/>
      <c r="DV55" s="2" t="n"/>
      <c r="DW55" s="2" t="n"/>
      <c r="DX55" s="2" t="n"/>
      <c r="DY55" s="2" t="n"/>
      <c r="DZ55" s="2" t="n"/>
      <c r="EA55" s="2" t="n"/>
      <c r="EB55" s="2" t="n"/>
      <c r="EC55" s="2" t="n"/>
    </row>
    <row r="56" ht="6.75" customHeight="1" s="118">
      <c r="A56" s="2" t="n"/>
      <c r="B56" s="2" t="n"/>
      <c r="C56" s="2" t="n"/>
      <c r="D56" s="2" t="n"/>
      <c r="E56" s="141" t="n"/>
      <c r="K56" s="142" t="n"/>
      <c r="L56" s="92" t="inlineStr">
        <is>
          <t>令和</t>
        </is>
      </c>
      <c r="S56" s="52" t="inlineStr">
        <is>
          <t>年</t>
        </is>
      </c>
      <c r="W56" s="53" t="inlineStr">
        <is>
          <t>月</t>
        </is>
      </c>
      <c r="X56" s="142" t="n"/>
      <c r="Y56" s="141" t="n"/>
      <c r="BI56" s="142" t="n"/>
      <c r="BJ56" s="2" t="n"/>
      <c r="BK56" s="2" t="n"/>
      <c r="BL56" s="2" t="n"/>
      <c r="BM56" s="2" t="n"/>
      <c r="BN56" s="2" t="n"/>
      <c r="BO56" s="2" t="n"/>
      <c r="BP56" s="141" t="n"/>
      <c r="BV56" s="142" t="n"/>
      <c r="DU56" s="142" t="n"/>
      <c r="DV56" s="2" t="n"/>
      <c r="DW56" s="2" t="n"/>
      <c r="DX56" s="2" t="n"/>
      <c r="DY56" s="2" t="n"/>
      <c r="DZ56" s="2" t="n"/>
      <c r="EA56" s="2" t="n"/>
      <c r="EB56" s="2" t="n"/>
      <c r="EC56" s="2" t="n"/>
    </row>
    <row r="57" ht="6.75" customHeight="1" s="118">
      <c r="A57" s="2" t="n"/>
      <c r="B57" s="2" t="n"/>
      <c r="C57" s="2" t="n"/>
      <c r="D57" s="2" t="n"/>
      <c r="E57" s="141" t="n"/>
      <c r="K57" s="142" t="n"/>
      <c r="L57" s="141" t="n"/>
      <c r="X57" s="142" t="n"/>
      <c r="Y57" s="141" t="n"/>
      <c r="AW57" s="75" t="inlineStr">
        <is>
          <t>卒業</t>
        </is>
      </c>
      <c r="BI57" s="142" t="n"/>
      <c r="BJ57" s="2" t="n"/>
      <c r="BK57" s="2" t="n"/>
      <c r="BL57" s="2" t="n"/>
      <c r="BM57" s="2" t="n"/>
      <c r="BN57" s="2" t="n"/>
      <c r="BO57" s="2" t="n"/>
      <c r="BP57" s="141" t="n"/>
      <c r="BV57" s="142" t="n"/>
      <c r="DU57" s="142" t="n"/>
      <c r="DV57" s="2" t="n"/>
      <c r="DW57" s="2" t="n"/>
      <c r="DX57" s="2" t="n"/>
      <c r="DY57" s="2" t="n"/>
      <c r="DZ57" s="2" t="n"/>
      <c r="EA57" s="2" t="n"/>
      <c r="EB57" s="2" t="n"/>
      <c r="EC57" s="2" t="n"/>
    </row>
    <row r="58" ht="6.75" customHeight="1" s="118">
      <c r="A58" s="2" t="n"/>
      <c r="B58" s="2" t="n"/>
      <c r="C58" s="2" t="n"/>
      <c r="D58" s="2" t="n"/>
      <c r="E58" s="141" t="n"/>
      <c r="K58" s="142" t="n"/>
      <c r="L58" s="36" t="n"/>
      <c r="M58" s="19" t="n"/>
      <c r="N58" s="19" t="n"/>
      <c r="O58" s="19" t="n"/>
      <c r="P58" s="19" t="n"/>
      <c r="Q58" s="19" t="n"/>
      <c r="R58" s="19" t="n"/>
      <c r="S58" s="19" t="n"/>
      <c r="T58" s="19" t="n"/>
      <c r="U58" s="19" t="n"/>
      <c r="V58" s="19" t="n"/>
      <c r="W58" s="19" t="n"/>
      <c r="X58" s="37" t="n"/>
      <c r="Y58" s="141" t="n"/>
      <c r="BI58" s="142" t="n"/>
      <c r="BJ58" s="2" t="n"/>
      <c r="BK58" s="2" t="n"/>
      <c r="BL58" s="2" t="n"/>
      <c r="BM58" s="2" t="n"/>
      <c r="BN58" s="2" t="n"/>
      <c r="BO58" s="2" t="n"/>
      <c r="BP58" s="141" t="n"/>
      <c r="BV58" s="142" t="n"/>
      <c r="DU58" s="142" t="n"/>
      <c r="DV58" s="2" t="n"/>
      <c r="DW58" s="2" t="n"/>
      <c r="DX58" s="2" t="n"/>
      <c r="DY58" s="2" t="n"/>
      <c r="DZ58" s="2" t="n"/>
      <c r="EA58" s="2" t="n"/>
      <c r="EB58" s="2" t="n"/>
      <c r="EC58" s="2" t="n"/>
    </row>
    <row r="59" ht="6.75" customHeight="1" s="118">
      <c r="A59" s="2" t="n"/>
      <c r="B59" s="2" t="n"/>
      <c r="C59" s="2" t="n"/>
      <c r="D59" s="2" t="n"/>
      <c r="E59" s="141" t="n"/>
      <c r="K59" s="142" t="n"/>
      <c r="L59" s="36" t="n"/>
      <c r="M59" s="19" t="n"/>
      <c r="N59" s="19" t="n"/>
      <c r="O59" s="19" t="n"/>
      <c r="P59" s="19" t="n"/>
      <c r="Q59" s="19" t="n"/>
      <c r="R59" s="19" t="n"/>
      <c r="S59" s="19" t="n"/>
      <c r="T59" s="19" t="n"/>
      <c r="U59" s="19" t="n"/>
      <c r="V59" s="19" t="n"/>
      <c r="W59" s="19" t="n"/>
      <c r="X59" s="37" t="n"/>
      <c r="Y59" s="141" t="n"/>
      <c r="BI59" s="142" t="n"/>
      <c r="BJ59" s="2" t="n"/>
      <c r="BK59" s="2" t="n"/>
      <c r="BL59" s="2" t="n"/>
      <c r="BM59" s="2" t="n"/>
      <c r="BN59" s="2" t="n"/>
      <c r="BO59" s="2" t="n"/>
      <c r="BP59" s="141" t="n"/>
      <c r="BV59" s="142" t="n"/>
      <c r="DU59" s="142" t="n"/>
      <c r="DV59" s="2" t="n"/>
      <c r="DW59" s="2" t="n"/>
      <c r="DX59" s="2" t="n"/>
      <c r="DY59" s="2" t="n"/>
      <c r="DZ59" s="2" t="n"/>
      <c r="EA59" s="2" t="n"/>
      <c r="EB59" s="2" t="n"/>
      <c r="EC59" s="2" t="n"/>
    </row>
    <row r="60" ht="6.75" customHeight="1" s="118">
      <c r="A60" s="2" t="n"/>
      <c r="B60" s="2" t="n"/>
      <c r="C60" s="2" t="n"/>
      <c r="D60" s="2" t="n"/>
      <c r="E60" s="144" t="n"/>
      <c r="F60" s="145" t="n"/>
      <c r="G60" s="145" t="n"/>
      <c r="H60" s="145" t="n"/>
      <c r="I60" s="145" t="n"/>
      <c r="J60" s="145" t="n"/>
      <c r="K60" s="146"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5" t="n"/>
      <c r="AX60" s="145" t="n"/>
      <c r="AY60" s="145" t="n"/>
      <c r="AZ60" s="145" t="n"/>
      <c r="BA60" s="145" t="n"/>
      <c r="BB60" s="145" t="n"/>
      <c r="BC60" s="145" t="n"/>
      <c r="BD60" s="145" t="n"/>
      <c r="BE60" s="145" t="n"/>
      <c r="BF60" s="145" t="n"/>
      <c r="BG60" s="145" t="n"/>
      <c r="BH60" s="145" t="n"/>
      <c r="BI60" s="146" t="n"/>
      <c r="BJ60" s="2" t="n"/>
      <c r="BK60" s="2" t="n"/>
      <c r="BL60" s="2" t="n"/>
      <c r="BM60" s="2" t="n"/>
      <c r="BN60" s="2" t="n"/>
      <c r="BO60" s="2" t="n"/>
      <c r="BP60" s="141" t="n"/>
      <c r="BV60" s="142" t="n"/>
      <c r="DU60" s="142"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8" t="n"/>
      <c r="U61" s="17" t="n"/>
      <c r="V61" s="17" t="n"/>
      <c r="W61" s="76" t="n"/>
      <c r="X61" s="138"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41" t="n"/>
      <c r="BV61" s="142" t="n"/>
      <c r="DU61" s="142"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41" t="n"/>
      <c r="BV62" s="142" t="n"/>
      <c r="DU62" s="142"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41" t="n"/>
      <c r="BV63" s="142" t="n"/>
      <c r="DU63" s="142" t="n"/>
      <c r="DV63" s="2" t="n"/>
      <c r="DW63" s="2" t="n"/>
      <c r="DX63" s="2" t="n"/>
      <c r="DY63" s="2" t="n"/>
      <c r="DZ63" s="2" t="n"/>
      <c r="EA63" s="2" t="n"/>
      <c r="EB63" s="2" t="n"/>
      <c r="EC63" s="2" t="n"/>
    </row>
    <row r="64" ht="6.75" customHeight="1" s="118">
      <c r="A64" s="2" t="n"/>
      <c r="B64" s="2" t="n"/>
      <c r="C64" s="2" t="n"/>
      <c r="D64" s="2" t="n"/>
      <c r="E64" s="178" t="inlineStr">
        <is>
          <t>職　歴</t>
        </is>
      </c>
      <c r="K64" s="142" t="n"/>
      <c r="L64" s="54" t="inlineStr">
        <is>
          <t>平成</t>
        </is>
      </c>
      <c r="M64" s="138" t="n"/>
      <c r="N64" s="138" t="n"/>
      <c r="O64" s="138" t="n"/>
      <c r="P64" s="19" t="n"/>
      <c r="Q64" s="19" t="n"/>
      <c r="R64" s="19" t="n"/>
      <c r="S64" s="19" t="n"/>
      <c r="T64" s="19" t="n"/>
      <c r="U64" s="19" t="n"/>
      <c r="V64" s="19" t="n"/>
      <c r="W64" s="19" t="n"/>
      <c r="X64" s="37" t="n"/>
      <c r="Y64" s="169">
        <f>計算!$AD$22</f>
        <v/>
      </c>
      <c r="BI64" s="142" t="n"/>
      <c r="BJ64" s="2" t="n"/>
      <c r="BK64" s="2" t="n"/>
      <c r="BL64" s="2" t="n"/>
      <c r="BM64" s="2" t="n"/>
      <c r="BN64" s="2" t="n"/>
      <c r="BO64" s="2" t="n"/>
      <c r="BP64" s="141" t="n"/>
      <c r="BV64" s="142" t="n"/>
      <c r="DU64" s="142" t="n"/>
      <c r="DV64" s="2" t="n"/>
      <c r="DW64" s="2" t="n"/>
      <c r="DX64" s="2" t="n"/>
      <c r="DY64" s="2" t="n"/>
      <c r="DZ64" s="2" t="n"/>
      <c r="EA64" s="2" t="n"/>
      <c r="EB64" s="2" t="n"/>
      <c r="EC64" s="2" t="n"/>
    </row>
    <row r="65" ht="6.75" customHeight="1" s="118">
      <c r="A65" s="2" t="n"/>
      <c r="B65" s="2" t="n"/>
      <c r="C65" s="2" t="n"/>
      <c r="D65" s="2" t="n"/>
      <c r="E65" s="141" t="n"/>
      <c r="K65" s="142" t="n"/>
      <c r="L65" s="141" t="n"/>
      <c r="P65" s="19" t="n"/>
      <c r="Q65" s="19" t="n"/>
      <c r="R65" s="19" t="n"/>
      <c r="S65" s="19" t="n"/>
      <c r="T65" s="19" t="n"/>
      <c r="U65" s="19" t="n"/>
      <c r="V65" s="19" t="n"/>
      <c r="W65" s="19" t="n"/>
      <c r="X65" s="37" t="n"/>
      <c r="Y65" s="141" t="n"/>
      <c r="BI65" s="142" t="n"/>
      <c r="BJ65" s="2" t="n"/>
      <c r="BK65" s="2" t="n"/>
      <c r="BL65" s="2" t="n"/>
      <c r="BM65" s="2" t="n"/>
      <c r="BN65" s="2" t="n"/>
      <c r="BO65" s="2" t="n"/>
      <c r="BP65" s="141" t="n"/>
      <c r="BV65" s="142" t="n"/>
      <c r="DU65" s="142" t="n"/>
      <c r="DV65" s="2" t="n"/>
      <c r="DW65" s="2" t="n"/>
      <c r="DX65" s="2" t="n"/>
      <c r="DY65" s="2" t="n"/>
      <c r="DZ65" s="2" t="n"/>
      <c r="EA65" s="2" t="n"/>
      <c r="EB65" s="2" t="n"/>
      <c r="EC65" s="2" t="n"/>
    </row>
    <row r="66" ht="6.75" customHeight="1" s="118">
      <c r="A66" s="2" t="n"/>
      <c r="B66" s="2" t="n"/>
      <c r="C66" s="2" t="n"/>
      <c r="D66" s="2" t="n"/>
      <c r="E66" s="141" t="n"/>
      <c r="K66" s="142" t="n"/>
      <c r="L66" s="141" t="n"/>
      <c r="P66" s="177">
        <f>計算!$AB$22</f>
        <v/>
      </c>
      <c r="S66" s="52" t="inlineStr">
        <is>
          <t>年</t>
        </is>
      </c>
      <c r="U66" s="177">
        <f>計算!$AC$22</f>
        <v/>
      </c>
      <c r="W66" s="53" t="inlineStr">
        <is>
          <t>月</t>
        </is>
      </c>
      <c r="X66" s="142" t="n"/>
      <c r="Y66" s="141" t="n"/>
      <c r="BI66" s="142" t="n"/>
      <c r="BJ66" s="2" t="n"/>
      <c r="BK66" s="2" t="n"/>
      <c r="BL66" s="2" t="n"/>
      <c r="BM66" s="2" t="n"/>
      <c r="BN66" s="2" t="n"/>
      <c r="BO66" s="2" t="n"/>
      <c r="BP66" s="141" t="n"/>
      <c r="BV66" s="142" t="n"/>
      <c r="DU66" s="142" t="n"/>
      <c r="DV66" s="2" t="n"/>
      <c r="DW66" s="2" t="n"/>
      <c r="DX66" s="2" t="n"/>
      <c r="DY66" s="2" t="n"/>
      <c r="DZ66" s="2" t="n"/>
      <c r="EA66" s="2" t="n"/>
      <c r="EB66" s="2" t="n"/>
      <c r="EC66" s="2" t="n"/>
    </row>
    <row r="67" ht="6.75" customHeight="1" s="118">
      <c r="A67" s="2" t="n"/>
      <c r="B67" s="2" t="n"/>
      <c r="C67" s="2" t="n"/>
      <c r="D67" s="2" t="n"/>
      <c r="E67" s="141" t="n"/>
      <c r="K67" s="142" t="n"/>
      <c r="L67" s="49" t="inlineStr">
        <is>
          <t>令和</t>
        </is>
      </c>
      <c r="X67" s="142" t="n"/>
      <c r="Y67" s="141" t="n"/>
      <c r="BI67" s="142" t="n"/>
      <c r="BJ67" s="2" t="n"/>
      <c r="BK67" s="2" t="n"/>
      <c r="BL67" s="2" t="n"/>
      <c r="BM67" s="2" t="n"/>
      <c r="BN67" s="2" t="n"/>
      <c r="BO67" s="2" t="n"/>
      <c r="BP67" s="141" t="n"/>
      <c r="BV67" s="142" t="n"/>
      <c r="DU67" s="142" t="n"/>
      <c r="DV67" s="2" t="n"/>
      <c r="DW67" s="2" t="n"/>
      <c r="DX67" s="2" t="n"/>
      <c r="DY67" s="2" t="n"/>
      <c r="DZ67" s="2" t="n"/>
      <c r="EA67" s="2" t="n"/>
      <c r="EB67" s="2" t="n"/>
      <c r="EC67" s="2" t="n"/>
    </row>
    <row r="68" ht="6.75" customHeight="1" s="118">
      <c r="A68" s="2" t="n"/>
      <c r="B68" s="2" t="n"/>
      <c r="C68" s="2" t="n"/>
      <c r="D68" s="2" t="n"/>
      <c r="E68" s="141" t="n"/>
      <c r="K68" s="142" t="n"/>
      <c r="L68" s="141" t="n"/>
      <c r="P68" s="19" t="n"/>
      <c r="Q68" s="19" t="n"/>
      <c r="R68" s="19" t="n"/>
      <c r="S68" s="19" t="n"/>
      <c r="T68" s="19" t="n"/>
      <c r="U68" s="19" t="n"/>
      <c r="V68" s="19" t="n"/>
      <c r="W68" s="19" t="n"/>
      <c r="X68" s="37" t="n"/>
      <c r="Y68" s="141" t="n"/>
      <c r="BI68" s="142" t="n"/>
      <c r="BJ68" s="2" t="n"/>
      <c r="BK68" s="2" t="n"/>
      <c r="BL68" s="2" t="n"/>
      <c r="BM68" s="2" t="n"/>
      <c r="BN68" s="2" t="n"/>
      <c r="BO68" s="2" t="n"/>
      <c r="BP68" s="141" t="n"/>
      <c r="BV68" s="142" t="n"/>
      <c r="DU68" s="142" t="n"/>
      <c r="DV68" s="2" t="n"/>
      <c r="DW68" s="2" t="n"/>
      <c r="DX68" s="2" t="n"/>
      <c r="DY68" s="2" t="n"/>
      <c r="DZ68" s="2" t="n"/>
      <c r="EA68" s="2" t="n"/>
      <c r="EB68" s="2" t="n"/>
      <c r="EC68" s="2" t="n"/>
    </row>
    <row r="69" ht="5.25" customHeight="1" s="118">
      <c r="A69" s="2" t="n"/>
      <c r="B69" s="2" t="n"/>
      <c r="C69" s="2" t="n"/>
      <c r="D69" s="2" t="n"/>
      <c r="E69" s="141" t="n"/>
      <c r="K69" s="142" t="n"/>
      <c r="L69" s="144" t="n"/>
      <c r="M69" s="145" t="n"/>
      <c r="N69" s="145" t="n"/>
      <c r="O69" s="145" t="n"/>
      <c r="P69" s="20" t="n"/>
      <c r="Q69" s="20" t="n"/>
      <c r="R69" s="20" t="n"/>
      <c r="S69" s="20" t="n"/>
      <c r="T69" s="20" t="n"/>
      <c r="U69" s="20" t="n"/>
      <c r="V69" s="20" t="n"/>
      <c r="W69" s="20" t="n"/>
      <c r="X69" s="39" t="n"/>
      <c r="Y69" s="144" t="n"/>
      <c r="Z69" s="145" t="n"/>
      <c r="AA69" s="145" t="n"/>
      <c r="AB69" s="145" t="n"/>
      <c r="AC69" s="145" t="n"/>
      <c r="AD69" s="145" t="n"/>
      <c r="AE69" s="145" t="n"/>
      <c r="AF69" s="145" t="n"/>
      <c r="AG69" s="145" t="n"/>
      <c r="AH69" s="145" t="n"/>
      <c r="AI69" s="145" t="n"/>
      <c r="AJ69" s="145" t="n"/>
      <c r="AK69" s="145" t="n"/>
      <c r="AL69" s="145" t="n"/>
      <c r="AM69" s="145" t="n"/>
      <c r="AN69" s="145" t="n"/>
      <c r="AO69" s="145" t="n"/>
      <c r="AP69" s="145" t="n"/>
      <c r="AQ69" s="145" t="n"/>
      <c r="AR69" s="145" t="n"/>
      <c r="AS69" s="145" t="n"/>
      <c r="AT69" s="145" t="n"/>
      <c r="AU69" s="145" t="n"/>
      <c r="AV69" s="145" t="n"/>
      <c r="AW69" s="145" t="n"/>
      <c r="AX69" s="145" t="n"/>
      <c r="AY69" s="145" t="n"/>
      <c r="AZ69" s="145" t="n"/>
      <c r="BA69" s="145" t="n"/>
      <c r="BB69" s="145" t="n"/>
      <c r="BC69" s="145" t="n"/>
      <c r="BD69" s="145" t="n"/>
      <c r="BE69" s="145" t="n"/>
      <c r="BF69" s="145" t="n"/>
      <c r="BG69" s="145" t="n"/>
      <c r="BH69" s="145" t="n"/>
      <c r="BI69" s="146" t="n"/>
      <c r="BJ69" s="2" t="n"/>
      <c r="BK69" s="2" t="n"/>
      <c r="BL69" s="2" t="n"/>
      <c r="BM69" s="2" t="n"/>
      <c r="BN69" s="2" t="n"/>
      <c r="BO69" s="2" t="n"/>
      <c r="BP69" s="141" t="n"/>
      <c r="BV69" s="142" t="n"/>
      <c r="DU69" s="142" t="n"/>
      <c r="DV69" s="2" t="n"/>
      <c r="DW69" s="2" t="n"/>
      <c r="DX69" s="2" t="n"/>
      <c r="DY69" s="2" t="n"/>
      <c r="DZ69" s="2" t="n"/>
      <c r="EA69" s="2" t="n"/>
      <c r="EB69" s="2" t="n"/>
      <c r="EC69" s="2" t="n"/>
    </row>
    <row r="70" ht="6.75" customHeight="1" s="118">
      <c r="A70" s="2" t="n"/>
      <c r="B70" s="2" t="n"/>
      <c r="C70" s="2" t="n"/>
      <c r="D70" s="2" t="n"/>
      <c r="E70" s="141" t="n"/>
      <c r="K70" s="142" t="n"/>
      <c r="L70" s="54" t="inlineStr">
        <is>
          <t>平成</t>
        </is>
      </c>
      <c r="M70" s="138" t="n"/>
      <c r="N70" s="138" t="n"/>
      <c r="O70" s="138" t="n"/>
      <c r="P70" s="18" t="n"/>
      <c r="Q70" s="18" t="n"/>
      <c r="R70" s="18" t="n"/>
      <c r="S70" s="18" t="n"/>
      <c r="T70" s="18" t="n"/>
      <c r="U70" s="18" t="n"/>
      <c r="V70" s="18" t="n"/>
      <c r="W70" s="18" t="n"/>
      <c r="X70" s="35" t="n"/>
      <c r="Y70" s="169">
        <f>計算!$AG$22</f>
        <v/>
      </c>
      <c r="BI70" s="142" t="n"/>
      <c r="BJ70" s="2" t="n"/>
      <c r="BK70" s="2" t="n"/>
      <c r="BL70" s="2" t="n"/>
      <c r="BM70" s="2" t="n"/>
      <c r="BN70" s="2" t="n"/>
      <c r="BO70" s="2" t="n"/>
      <c r="BP70" s="141" t="n"/>
      <c r="BV70" s="142" t="n"/>
      <c r="DU70" s="142" t="n"/>
      <c r="DV70" s="2" t="n"/>
      <c r="DW70" s="2" t="n"/>
      <c r="DX70" s="2" t="n"/>
      <c r="DY70" s="2" t="n"/>
      <c r="DZ70" s="2" t="n"/>
      <c r="EA70" s="2" t="n"/>
      <c r="EB70" s="2" t="n"/>
      <c r="EC70" s="2" t="n"/>
    </row>
    <row r="71" ht="6.75" customHeight="1" s="118">
      <c r="A71" s="2" t="n"/>
      <c r="B71" s="2" t="n"/>
      <c r="C71" s="2" t="n"/>
      <c r="D71" s="2" t="n"/>
      <c r="E71" s="141" t="n"/>
      <c r="K71" s="142" t="n"/>
      <c r="L71" s="141" t="n"/>
      <c r="P71" s="19" t="n"/>
      <c r="Q71" s="19" t="n"/>
      <c r="R71" s="19" t="n"/>
      <c r="S71" s="19" t="n"/>
      <c r="T71" s="19" t="n"/>
      <c r="U71" s="19" t="n"/>
      <c r="V71" s="19" t="n"/>
      <c r="W71" s="19" t="n"/>
      <c r="X71" s="37" t="n"/>
      <c r="Y71" s="141" t="n"/>
      <c r="BI71" s="142" t="n"/>
      <c r="BJ71" s="2" t="n"/>
      <c r="BK71" s="2" t="n"/>
      <c r="BL71" s="2" t="n"/>
      <c r="BM71" s="2" t="n"/>
      <c r="BN71" s="2" t="n"/>
      <c r="BO71" s="2" t="n"/>
      <c r="BP71" s="141" t="n"/>
      <c r="BV71" s="142" t="n"/>
      <c r="DU71" s="142" t="n"/>
      <c r="DV71" s="2" t="n"/>
      <c r="DW71" s="2" t="n"/>
      <c r="DX71" s="2" t="n"/>
      <c r="DY71" s="2" t="n"/>
      <c r="DZ71" s="2" t="n"/>
      <c r="EA71" s="2" t="n"/>
      <c r="EB71" s="2" t="n"/>
      <c r="EC71" s="2" t="n"/>
    </row>
    <row r="72" ht="6.75" customHeight="1" s="118">
      <c r="A72" s="2" t="n"/>
      <c r="B72" s="2" t="n"/>
      <c r="C72" s="2" t="n"/>
      <c r="D72" s="2" t="n"/>
      <c r="E72" s="141" t="n"/>
      <c r="K72" s="142" t="n"/>
      <c r="L72" s="141" t="n"/>
      <c r="P72" s="177">
        <f>計算!$AE$22</f>
        <v/>
      </c>
      <c r="S72" s="52" t="inlineStr">
        <is>
          <t>年</t>
        </is>
      </c>
      <c r="U72" s="177">
        <f>計算!$AF$22</f>
        <v/>
      </c>
      <c r="W72" s="53" t="inlineStr">
        <is>
          <t>月</t>
        </is>
      </c>
      <c r="X72" s="142" t="n"/>
      <c r="Y72" s="141" t="n"/>
      <c r="BI72" s="142" t="n"/>
      <c r="BJ72" s="2" t="n"/>
      <c r="BK72" s="2" t="n"/>
      <c r="BL72" s="2" t="n"/>
      <c r="BM72" s="2" t="n"/>
      <c r="BN72" s="2" t="n"/>
      <c r="BO72" s="2" t="n"/>
      <c r="BP72" s="141" t="n"/>
      <c r="BV72" s="142" t="n"/>
      <c r="DU72" s="142" t="n"/>
      <c r="DV72" s="2" t="n"/>
      <c r="DW72" s="2" t="n"/>
      <c r="DX72" s="2" t="n"/>
      <c r="DY72" s="2" t="n"/>
      <c r="DZ72" s="2" t="n"/>
      <c r="EA72" s="2" t="n"/>
      <c r="EB72" s="2" t="n"/>
      <c r="EC72" s="2" t="n"/>
    </row>
    <row r="73" ht="6.75" customHeight="1" s="118">
      <c r="A73" s="2" t="n"/>
      <c r="B73" s="2" t="n"/>
      <c r="C73" s="2" t="n"/>
      <c r="D73" s="2" t="n"/>
      <c r="E73" s="141" t="n"/>
      <c r="K73" s="142" t="n"/>
      <c r="L73" s="49" t="inlineStr">
        <is>
          <t>令和</t>
        </is>
      </c>
      <c r="X73" s="142" t="n"/>
      <c r="Y73" s="141" t="n"/>
      <c r="BI73" s="142" t="n"/>
      <c r="BJ73" s="2" t="n"/>
      <c r="BK73" s="2" t="n"/>
      <c r="BL73" s="2" t="n"/>
      <c r="BM73" s="2" t="n"/>
      <c r="BN73" s="2" t="n"/>
      <c r="BO73" s="2" t="n"/>
      <c r="BP73" s="141" t="n"/>
      <c r="BV73" s="142" t="n"/>
      <c r="DU73" s="142" t="n"/>
      <c r="DV73" s="2" t="n"/>
      <c r="DW73" s="2" t="n"/>
      <c r="DX73" s="2" t="n"/>
      <c r="DY73" s="2" t="n"/>
      <c r="DZ73" s="2" t="n"/>
      <c r="EA73" s="2" t="n"/>
      <c r="EB73" s="2" t="n"/>
      <c r="EC73" s="2" t="n"/>
    </row>
    <row r="74" ht="6.75" customHeight="1" s="118">
      <c r="A74" s="2" t="n"/>
      <c r="B74" s="2" t="n"/>
      <c r="C74" s="2" t="n"/>
      <c r="D74" s="2" t="n"/>
      <c r="E74" s="141" t="n"/>
      <c r="K74" s="142" t="n"/>
      <c r="L74" s="141" t="n"/>
      <c r="P74" s="19" t="n"/>
      <c r="Q74" s="19" t="n"/>
      <c r="R74" s="19" t="n"/>
      <c r="S74" s="19" t="n"/>
      <c r="T74" s="19" t="n"/>
      <c r="U74" s="19" t="n"/>
      <c r="V74" s="19" t="n"/>
      <c r="W74" s="19" t="n"/>
      <c r="X74" s="37" t="n"/>
      <c r="Y74" s="141" t="n"/>
      <c r="BI74" s="142" t="n"/>
      <c r="BJ74" s="2" t="n"/>
      <c r="BK74" s="2" t="n"/>
      <c r="BL74" s="2" t="n"/>
      <c r="BM74" s="2" t="n"/>
      <c r="BN74" s="2" t="n"/>
      <c r="BO74" s="2" t="n"/>
      <c r="BP74" s="141" t="n"/>
      <c r="BU74" s="43" t="n"/>
      <c r="BV74" s="44" t="n"/>
      <c r="DU74" s="142" t="n"/>
      <c r="DV74" s="2" t="n"/>
      <c r="DW74" s="2" t="n"/>
      <c r="DX74" s="2" t="n"/>
      <c r="DY74" s="2" t="n"/>
      <c r="DZ74" s="2" t="n"/>
      <c r="EA74" s="2" t="n"/>
      <c r="EB74" s="2" t="n"/>
      <c r="EC74" s="2" t="n"/>
    </row>
    <row r="75" ht="4.5" customHeight="1" s="118">
      <c r="A75" s="2" t="n"/>
      <c r="B75" s="2" t="n"/>
      <c r="C75" s="2" t="n"/>
      <c r="D75" s="2" t="n"/>
      <c r="E75" s="141" t="n"/>
      <c r="K75" s="142" t="n"/>
      <c r="L75" s="144" t="n"/>
      <c r="M75" s="145" t="n"/>
      <c r="N75" s="145" t="n"/>
      <c r="O75" s="145" t="n"/>
      <c r="P75" s="20" t="n"/>
      <c r="Q75" s="20" t="n"/>
      <c r="R75" s="20" t="n"/>
      <c r="S75" s="20" t="n"/>
      <c r="T75" s="20" t="n"/>
      <c r="U75" s="20" t="n"/>
      <c r="V75" s="20" t="n"/>
      <c r="W75" s="20" t="n"/>
      <c r="X75" s="39" t="n"/>
      <c r="Y75" s="144" t="n"/>
      <c r="Z75" s="145" t="n"/>
      <c r="AA75" s="145" t="n"/>
      <c r="AB75" s="145" t="n"/>
      <c r="AC75" s="145" t="n"/>
      <c r="AD75" s="145" t="n"/>
      <c r="AE75" s="145" t="n"/>
      <c r="AF75" s="145" t="n"/>
      <c r="AG75" s="145" t="n"/>
      <c r="AH75" s="145" t="n"/>
      <c r="AI75" s="145" t="n"/>
      <c r="AJ75" s="145" t="n"/>
      <c r="AK75" s="145" t="n"/>
      <c r="AL75" s="145" t="n"/>
      <c r="AM75" s="145" t="n"/>
      <c r="AN75" s="145" t="n"/>
      <c r="AO75" s="145" t="n"/>
      <c r="AP75" s="145" t="n"/>
      <c r="AQ75" s="145" t="n"/>
      <c r="AR75" s="145" t="n"/>
      <c r="AS75" s="145" t="n"/>
      <c r="AT75" s="145" t="n"/>
      <c r="AU75" s="145" t="n"/>
      <c r="AV75" s="145" t="n"/>
      <c r="AW75" s="145" t="n"/>
      <c r="AX75" s="145" t="n"/>
      <c r="AY75" s="145" t="n"/>
      <c r="AZ75" s="145" t="n"/>
      <c r="BA75" s="145" t="n"/>
      <c r="BB75" s="145" t="n"/>
      <c r="BC75" s="145" t="n"/>
      <c r="BD75" s="145" t="n"/>
      <c r="BE75" s="145" t="n"/>
      <c r="BF75" s="145" t="n"/>
      <c r="BG75" s="145" t="n"/>
      <c r="BH75" s="145" t="n"/>
      <c r="BI75" s="146" t="n"/>
      <c r="BJ75" s="2" t="n"/>
      <c r="BK75" s="2" t="n"/>
      <c r="BL75" s="2" t="n"/>
      <c r="BM75" s="2" t="n"/>
      <c r="BN75" s="2" t="n"/>
      <c r="BO75" s="2" t="n"/>
      <c r="BP75" s="144" t="n"/>
      <c r="BQ75" s="145" t="n"/>
      <c r="BR75" s="145" t="n"/>
      <c r="BS75" s="145" t="n"/>
      <c r="BT75" s="145" t="n"/>
      <c r="BU75" s="42" t="n"/>
      <c r="BV75" s="45" t="n"/>
      <c r="BW75" s="145" t="n"/>
      <c r="BX75" s="145" t="n"/>
      <c r="BY75" s="145" t="n"/>
      <c r="BZ75" s="145" t="n"/>
      <c r="CA75" s="145" t="n"/>
      <c r="CB75" s="145" t="n"/>
      <c r="CC75" s="145" t="n"/>
      <c r="CD75" s="145" t="n"/>
      <c r="CE75" s="145" t="n"/>
      <c r="CF75" s="145" t="n"/>
      <c r="CG75" s="145" t="n"/>
      <c r="CH75" s="145" t="n"/>
      <c r="CI75" s="145" t="n"/>
      <c r="CJ75" s="145" t="n"/>
      <c r="CK75" s="145" t="n"/>
      <c r="CL75" s="145" t="n"/>
      <c r="CM75" s="145" t="n"/>
      <c r="CN75" s="145" t="n"/>
      <c r="CO75" s="145" t="n"/>
      <c r="CP75" s="145" t="n"/>
      <c r="CQ75" s="145" t="n"/>
      <c r="CR75" s="145" t="n"/>
      <c r="CS75" s="145" t="n"/>
      <c r="CT75" s="145" t="n"/>
      <c r="CU75" s="145" t="n"/>
      <c r="CV75" s="145" t="n"/>
      <c r="CW75" s="145" t="n"/>
      <c r="CX75" s="145" t="n"/>
      <c r="CY75" s="145" t="n"/>
      <c r="CZ75" s="145" t="n"/>
      <c r="DA75" s="145" t="n"/>
      <c r="DB75" s="145" t="n"/>
      <c r="DC75" s="145" t="n"/>
      <c r="DD75" s="145" t="n"/>
      <c r="DE75" s="145" t="n"/>
      <c r="DF75" s="145" t="n"/>
      <c r="DG75" s="145" t="n"/>
      <c r="DH75" s="145" t="n"/>
      <c r="DI75" s="145" t="n"/>
      <c r="DJ75" s="145" t="n"/>
      <c r="DK75" s="145" t="n"/>
      <c r="DL75" s="145" t="n"/>
      <c r="DM75" s="145" t="n"/>
      <c r="DN75" s="145" t="n"/>
      <c r="DO75" s="145" t="n"/>
      <c r="DP75" s="145" t="n"/>
      <c r="DQ75" s="145" t="n"/>
      <c r="DR75" s="145" t="n"/>
      <c r="DS75" s="145" t="n"/>
      <c r="DT75" s="145" t="n"/>
      <c r="DU75" s="146" t="n"/>
      <c r="DV75" s="2" t="n"/>
      <c r="DW75" s="2" t="n"/>
      <c r="DX75" s="2" t="n"/>
      <c r="DY75" s="2" t="n"/>
      <c r="DZ75" s="2" t="n"/>
      <c r="EA75" s="2" t="n"/>
      <c r="EB75" s="2" t="n"/>
      <c r="EC75" s="2" t="n"/>
    </row>
    <row r="76" ht="6.75" customHeight="1" s="118">
      <c r="A76" s="2" t="n"/>
      <c r="B76" s="2" t="n"/>
      <c r="C76" s="2" t="n"/>
      <c r="D76" s="2" t="n"/>
      <c r="E76" s="141" t="n"/>
      <c r="K76" s="142" t="n"/>
      <c r="L76" s="54" t="inlineStr">
        <is>
          <t>平成</t>
        </is>
      </c>
      <c r="M76" s="138" t="n"/>
      <c r="N76" s="138" t="n"/>
      <c r="O76" s="138"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7" t="inlineStr">
        <is>
          <t>備　考</t>
        </is>
      </c>
      <c r="BQ76" s="138" t="n"/>
      <c r="BR76" s="138" t="n"/>
      <c r="BS76" s="138" t="n"/>
      <c r="BT76" s="138" t="n"/>
      <c r="BU76" s="138" t="n"/>
      <c r="BV76" s="139" t="n"/>
      <c r="BW76" s="174">
        <f>計算!$AA$22</f>
        <v/>
      </c>
      <c r="BX76" s="138" t="n"/>
      <c r="BY76" s="138" t="n"/>
      <c r="BZ76" s="138" t="n"/>
      <c r="CA76" s="138" t="n"/>
      <c r="CB76" s="138" t="n"/>
      <c r="CC76" s="138" t="n"/>
      <c r="CD76" s="138" t="n"/>
      <c r="CE76" s="138" t="n"/>
      <c r="CF76" s="138" t="n"/>
      <c r="CG76" s="138" t="n"/>
      <c r="CH76" s="138" t="n"/>
      <c r="CI76" s="138" t="n"/>
      <c r="CJ76" s="138" t="n"/>
      <c r="CK76" s="138" t="n"/>
      <c r="CL76" s="138" t="n"/>
      <c r="CM76" s="138" t="n"/>
      <c r="CN76" s="138" t="n"/>
      <c r="CO76" s="138" t="n"/>
      <c r="CP76" s="138" t="n"/>
      <c r="CQ76" s="138" t="n"/>
      <c r="CR76" s="138" t="n"/>
      <c r="CS76" s="138" t="n"/>
      <c r="CT76" s="138" t="n"/>
      <c r="CU76" s="138" t="n"/>
      <c r="CV76" s="138" t="n"/>
      <c r="CW76" s="138" t="n"/>
      <c r="CX76" s="138" t="n"/>
      <c r="CY76" s="138" t="n"/>
      <c r="CZ76" s="138" t="n"/>
      <c r="DA76" s="138" t="n"/>
      <c r="DB76" s="138" t="n"/>
      <c r="DC76" s="138" t="n"/>
      <c r="DD76" s="138" t="n"/>
      <c r="DE76" s="138" t="n"/>
      <c r="DF76" s="138" t="n"/>
      <c r="DG76" s="138" t="n"/>
      <c r="DH76" s="138" t="n"/>
      <c r="DI76" s="138" t="n"/>
      <c r="DJ76" s="138" t="n"/>
      <c r="DK76" s="138" t="n"/>
      <c r="DL76" s="138" t="n"/>
      <c r="DM76" s="138" t="n"/>
      <c r="DN76" s="138" t="n"/>
      <c r="DO76" s="138" t="n"/>
      <c r="DP76" s="138" t="n"/>
      <c r="DQ76" s="138" t="n"/>
      <c r="DR76" s="138" t="n"/>
      <c r="DS76" s="138" t="n"/>
      <c r="DT76" s="138" t="n"/>
      <c r="DU76" s="139" t="n"/>
      <c r="DV76" s="2" t="n"/>
      <c r="DW76" s="2" t="n"/>
      <c r="DX76" s="2" t="n"/>
      <c r="DY76" s="2" t="n"/>
      <c r="DZ76" s="2" t="n"/>
      <c r="EA76" s="2" t="n"/>
      <c r="EB76" s="2" t="n"/>
      <c r="EC76" s="2" t="n"/>
    </row>
    <row r="77" ht="6.75" customHeight="1" s="118">
      <c r="A77" s="2" t="n"/>
      <c r="B77" s="2" t="n"/>
      <c r="C77" s="2" t="n"/>
      <c r="D77" s="2" t="n"/>
      <c r="E77" s="141" t="n"/>
      <c r="K77" s="142" t="n"/>
      <c r="L77" s="141"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41" t="n"/>
      <c r="BV77" s="142" t="n"/>
      <c r="DU77" s="142" t="n"/>
      <c r="DV77" s="2" t="n"/>
      <c r="DW77" s="2" t="n"/>
      <c r="DX77" s="2" t="n"/>
      <c r="DY77" s="2" t="n"/>
      <c r="DZ77" s="2" t="n"/>
      <c r="EA77" s="2" t="n"/>
      <c r="EB77" s="2" t="n"/>
      <c r="EC77" s="2" t="n"/>
    </row>
    <row r="78" ht="6.75" customHeight="1" s="118">
      <c r="A78" s="2" t="n"/>
      <c r="B78" s="2" t="n"/>
      <c r="C78" s="2" t="n"/>
      <c r="D78" s="2" t="n"/>
      <c r="E78" s="141" t="n"/>
      <c r="K78" s="142" t="n"/>
      <c r="L78" s="141" t="n"/>
      <c r="P78" s="19" t="n"/>
      <c r="Q78" s="19" t="n"/>
      <c r="R78" s="19" t="n"/>
      <c r="S78" s="52" t="inlineStr">
        <is>
          <t>年</t>
        </is>
      </c>
      <c r="U78" s="11" t="n"/>
      <c r="V78" s="11" t="n"/>
      <c r="W78" s="53" t="inlineStr">
        <is>
          <t>月</t>
        </is>
      </c>
      <c r="X78" s="142"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41" t="n"/>
      <c r="BV78" s="142" t="n"/>
      <c r="DU78" s="142" t="n"/>
      <c r="DV78" s="2" t="n"/>
      <c r="DW78" s="2" t="n"/>
      <c r="DX78" s="2" t="n"/>
      <c r="DY78" s="2" t="n"/>
      <c r="DZ78" s="2" t="n"/>
      <c r="EA78" s="2" t="n"/>
      <c r="EB78" s="2" t="n"/>
      <c r="EC78" s="2" t="n"/>
    </row>
    <row r="79" ht="6.75" customHeight="1" s="118">
      <c r="A79" s="2" t="n"/>
      <c r="B79" s="2" t="n"/>
      <c r="C79" s="2" t="n"/>
      <c r="D79" s="2" t="n"/>
      <c r="E79" s="141" t="n"/>
      <c r="K79" s="142" t="n"/>
      <c r="L79" s="49" t="inlineStr">
        <is>
          <t>令和</t>
        </is>
      </c>
      <c r="P79" s="19" t="n"/>
      <c r="Q79" s="19" t="n"/>
      <c r="R79" s="19" t="n"/>
      <c r="U79" s="11" t="n"/>
      <c r="V79" s="11" t="n"/>
      <c r="X79" s="142"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41" t="n"/>
      <c r="BV79" s="142" t="n"/>
      <c r="DU79" s="142" t="n"/>
      <c r="DV79" s="2" t="n"/>
      <c r="DW79" s="2" t="n"/>
      <c r="DX79" s="2" t="n"/>
      <c r="DY79" s="2" t="n"/>
      <c r="DZ79" s="2" t="n"/>
      <c r="EA79" s="2" t="n"/>
      <c r="EB79" s="2" t="n"/>
      <c r="EC79" s="2" t="n"/>
    </row>
    <row r="80" ht="6.75" customHeight="1" s="118">
      <c r="A80" s="2" t="n"/>
      <c r="B80" s="2" t="n"/>
      <c r="C80" s="2" t="n"/>
      <c r="D80" s="2" t="n"/>
      <c r="E80" s="141" t="n"/>
      <c r="K80" s="142" t="n"/>
      <c r="L80" s="141"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41" t="n"/>
      <c r="BV80" s="142" t="n"/>
      <c r="DU80" s="142" t="n"/>
      <c r="DV80" s="2" t="n"/>
      <c r="DW80" s="2" t="n"/>
      <c r="DX80" s="2" t="n"/>
      <c r="DY80" s="2" t="n"/>
      <c r="DZ80" s="2" t="n"/>
      <c r="EA80" s="2" t="n"/>
      <c r="EB80" s="2" t="n"/>
      <c r="EC80" s="2" t="n"/>
    </row>
    <row r="81" ht="3.75" customHeight="1" s="118">
      <c r="A81" s="2" t="n"/>
      <c r="B81" s="2" t="n"/>
      <c r="C81" s="2" t="n"/>
      <c r="D81" s="2" t="n"/>
      <c r="E81" s="141" t="n"/>
      <c r="K81" s="142" t="n"/>
      <c r="L81" s="144" t="n"/>
      <c r="M81" s="145" t="n"/>
      <c r="N81" s="145" t="n"/>
      <c r="O81" s="145"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41" t="n"/>
      <c r="BV81" s="142" t="n"/>
      <c r="DU81" s="142" t="n"/>
      <c r="DV81" s="2" t="n"/>
      <c r="DW81" s="2" t="n"/>
      <c r="DX81" s="2" t="n"/>
      <c r="DY81" s="2" t="n"/>
      <c r="DZ81" s="2" t="n"/>
      <c r="EA81" s="2" t="n"/>
      <c r="EB81" s="2" t="n"/>
      <c r="EC81" s="2" t="n"/>
    </row>
    <row r="82" ht="6.75" customHeight="1" s="118">
      <c r="A82" s="2" t="n"/>
      <c r="B82" s="2" t="n"/>
      <c r="C82" s="2" t="n"/>
      <c r="D82" s="2" t="n"/>
      <c r="E82" s="141" t="n"/>
      <c r="K82" s="142" t="n"/>
      <c r="L82" s="54" t="inlineStr">
        <is>
          <t>平成</t>
        </is>
      </c>
      <c r="M82" s="138" t="n"/>
      <c r="N82" s="138" t="n"/>
      <c r="O82" s="138"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41" t="n"/>
      <c r="BV82" s="142" t="n"/>
      <c r="DU82" s="142" t="n"/>
      <c r="DV82" s="2" t="n"/>
      <c r="DW82" s="2" t="n"/>
      <c r="DX82" s="2" t="n"/>
      <c r="DY82" s="2" t="n"/>
      <c r="DZ82" s="2" t="n"/>
      <c r="EA82" s="2" t="n"/>
      <c r="EB82" s="2" t="n"/>
      <c r="EC82" s="2" t="n"/>
    </row>
    <row r="83" ht="6.75" customHeight="1" s="118">
      <c r="A83" s="2" t="n"/>
      <c r="B83" s="2" t="n"/>
      <c r="C83" s="2" t="n"/>
      <c r="D83" s="2" t="n"/>
      <c r="E83" s="141" t="n"/>
      <c r="K83" s="142" t="n"/>
      <c r="L83" s="141"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41" t="n"/>
      <c r="BV83" s="142" t="n"/>
      <c r="DU83" s="142" t="n"/>
      <c r="DV83" s="2" t="n"/>
      <c r="DW83" s="2" t="n"/>
      <c r="DX83" s="2" t="n"/>
      <c r="DY83" s="2" t="n"/>
      <c r="DZ83" s="2" t="n"/>
      <c r="EA83" s="2" t="n"/>
      <c r="EB83" s="2" t="n"/>
      <c r="EC83" s="2" t="n"/>
    </row>
    <row r="84" ht="6.75" customHeight="1" s="118">
      <c r="A84" s="2" t="n"/>
      <c r="B84" s="2" t="n"/>
      <c r="C84" s="2" t="n"/>
      <c r="D84" s="2" t="n"/>
      <c r="E84" s="141" t="n"/>
      <c r="K84" s="142" t="n"/>
      <c r="L84" s="141" t="n"/>
      <c r="P84" s="19" t="n"/>
      <c r="Q84" s="19" t="n"/>
      <c r="R84" s="19" t="n"/>
      <c r="S84" s="52" t="inlineStr">
        <is>
          <t>年</t>
        </is>
      </c>
      <c r="U84" s="11" t="n"/>
      <c r="V84" s="11" t="n"/>
      <c r="W84" s="53" t="inlineStr">
        <is>
          <t>月</t>
        </is>
      </c>
      <c r="X84" s="142"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41" t="n"/>
      <c r="BV84" s="142" t="n"/>
      <c r="DU84" s="142" t="n"/>
      <c r="DV84" s="2" t="n"/>
      <c r="DW84" s="2" t="n"/>
      <c r="DX84" s="2" t="n"/>
      <c r="DY84" s="2" t="n"/>
      <c r="DZ84" s="2" t="n"/>
      <c r="EA84" s="2" t="n"/>
      <c r="EB84" s="2" t="n"/>
      <c r="EC84" s="2" t="n"/>
    </row>
    <row r="85" ht="6.75" customHeight="1" s="118">
      <c r="A85" s="2" t="n"/>
      <c r="B85" s="2" t="n"/>
      <c r="C85" s="2" t="n"/>
      <c r="D85" s="2" t="n"/>
      <c r="E85" s="141" t="n"/>
      <c r="K85" s="142" t="n"/>
      <c r="L85" s="49" t="inlineStr">
        <is>
          <t>令和</t>
        </is>
      </c>
      <c r="P85" s="19" t="n"/>
      <c r="Q85" s="19" t="n"/>
      <c r="R85" s="19" t="n"/>
      <c r="U85" s="11" t="n"/>
      <c r="V85" s="11" t="n"/>
      <c r="X85" s="142"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41" t="n"/>
      <c r="BV85" s="142" t="n"/>
      <c r="DU85" s="142" t="n"/>
      <c r="DV85" s="2" t="n"/>
      <c r="DW85" s="2" t="n"/>
      <c r="DX85" s="2" t="n"/>
      <c r="DY85" s="2" t="n"/>
      <c r="DZ85" s="2" t="n"/>
      <c r="EA85" s="2" t="n"/>
      <c r="EB85" s="2" t="n"/>
      <c r="EC85" s="2" t="n"/>
    </row>
    <row r="86" ht="6.75" customHeight="1" s="118">
      <c r="A86" s="2" t="n"/>
      <c r="B86" s="2" t="n"/>
      <c r="C86" s="2" t="n"/>
      <c r="D86" s="2" t="n"/>
      <c r="E86" s="141" t="n"/>
      <c r="K86" s="142" t="n"/>
      <c r="L86" s="141"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41" t="n"/>
      <c r="BV86" s="142" t="n"/>
      <c r="DU86" s="142" t="n"/>
      <c r="DV86" s="2" t="n"/>
      <c r="DW86" s="2" t="n"/>
      <c r="DX86" s="2" t="n"/>
      <c r="DY86" s="2" t="n"/>
      <c r="DZ86" s="2" t="n"/>
      <c r="EA86" s="2" t="n"/>
      <c r="EB86" s="2" t="n"/>
      <c r="EC86" s="2" t="n"/>
    </row>
    <row r="87" ht="6.75" customHeight="1" s="118">
      <c r="A87" s="2" t="n"/>
      <c r="B87" s="2" t="n"/>
      <c r="C87" s="2" t="n"/>
      <c r="D87" s="2" t="n"/>
      <c r="E87" s="144" t="n"/>
      <c r="F87" s="145" t="n"/>
      <c r="G87" s="145" t="n"/>
      <c r="H87" s="145" t="n"/>
      <c r="I87" s="145" t="n"/>
      <c r="J87" s="145" t="n"/>
      <c r="K87" s="146" t="n"/>
      <c r="L87" s="144" t="n"/>
      <c r="M87" s="145" t="n"/>
      <c r="N87" s="145" t="n"/>
      <c r="O87" s="145"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4" t="n"/>
      <c r="BQ87" s="145" t="n"/>
      <c r="BR87" s="145" t="n"/>
      <c r="BS87" s="145" t="n"/>
      <c r="BT87" s="145" t="n"/>
      <c r="BU87" s="145" t="n"/>
      <c r="BV87" s="146" t="n"/>
      <c r="BW87" s="145" t="n"/>
      <c r="BX87" s="145" t="n"/>
      <c r="BY87" s="145" t="n"/>
      <c r="BZ87" s="145" t="n"/>
      <c r="CA87" s="145" t="n"/>
      <c r="CB87" s="145" t="n"/>
      <c r="CC87" s="145" t="n"/>
      <c r="CD87" s="145" t="n"/>
      <c r="CE87" s="145" t="n"/>
      <c r="CF87" s="145" t="n"/>
      <c r="CG87" s="145" t="n"/>
      <c r="CH87" s="145" t="n"/>
      <c r="CI87" s="145" t="n"/>
      <c r="CJ87" s="145" t="n"/>
      <c r="CK87" s="145" t="n"/>
      <c r="CL87" s="145" t="n"/>
      <c r="CM87" s="145" t="n"/>
      <c r="CN87" s="145" t="n"/>
      <c r="CO87" s="145" t="n"/>
      <c r="CP87" s="145" t="n"/>
      <c r="CQ87" s="145" t="n"/>
      <c r="CR87" s="145" t="n"/>
      <c r="CS87" s="145" t="n"/>
      <c r="CT87" s="145" t="n"/>
      <c r="CU87" s="145" t="n"/>
      <c r="CV87" s="145" t="n"/>
      <c r="CW87" s="145" t="n"/>
      <c r="CX87" s="145" t="n"/>
      <c r="CY87" s="145" t="n"/>
      <c r="CZ87" s="145" t="n"/>
      <c r="DA87" s="145" t="n"/>
      <c r="DB87" s="145" t="n"/>
      <c r="DC87" s="145" t="n"/>
      <c r="DD87" s="145" t="n"/>
      <c r="DE87" s="145" t="n"/>
      <c r="DF87" s="145" t="n"/>
      <c r="DG87" s="145" t="n"/>
      <c r="DH87" s="145" t="n"/>
      <c r="DI87" s="145" t="n"/>
      <c r="DJ87" s="145" t="n"/>
      <c r="DK87" s="145" t="n"/>
      <c r="DL87" s="145" t="n"/>
      <c r="DM87" s="145" t="n"/>
      <c r="DN87" s="145" t="n"/>
      <c r="DO87" s="145" t="n"/>
      <c r="DP87" s="145" t="n"/>
      <c r="DQ87" s="145" t="n"/>
      <c r="DR87" s="145" t="n"/>
      <c r="DS87" s="145" t="n"/>
      <c r="DT87" s="145" t="n"/>
      <c r="DU87" s="146"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30.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7" t="inlineStr">
        <is>
          <t xml:space="preserve">資 　格  等      </t>
        </is>
      </c>
      <c r="BQ5" s="138" t="n"/>
      <c r="BR5" s="138" t="n"/>
      <c r="BS5" s="138" t="n"/>
      <c r="BT5" s="138" t="n"/>
      <c r="BU5" s="138" t="n"/>
      <c r="BV5" s="139" t="n"/>
      <c r="BW5" s="140" t="inlineStr">
        <is>
          <t>取  得  年  月</t>
        </is>
      </c>
      <c r="BX5" s="138" t="n"/>
      <c r="BY5" s="138" t="n"/>
      <c r="BZ5" s="138" t="n"/>
      <c r="CA5" s="138" t="n"/>
      <c r="CB5" s="138" t="n"/>
      <c r="CC5" s="138" t="n"/>
      <c r="CD5" s="138" t="n"/>
      <c r="CE5" s="138" t="n"/>
      <c r="CF5" s="138" t="n"/>
      <c r="CG5" s="139" t="n"/>
      <c r="CH5" s="140" t="inlineStr">
        <is>
          <t>資       格       等       の       名       称</t>
        </is>
      </c>
      <c r="CI5" s="138" t="n"/>
      <c r="CJ5" s="138" t="n"/>
      <c r="CK5" s="138" t="n"/>
      <c r="CL5" s="138" t="n"/>
      <c r="CM5" s="138" t="n"/>
      <c r="CN5" s="138" t="n"/>
      <c r="CO5" s="138" t="n"/>
      <c r="CP5" s="138" t="n"/>
      <c r="CQ5" s="138" t="n"/>
      <c r="CR5" s="138" t="n"/>
      <c r="CS5" s="138" t="n"/>
      <c r="CT5" s="138" t="n"/>
      <c r="CU5" s="138" t="n"/>
      <c r="CV5" s="138" t="n"/>
      <c r="CW5" s="138" t="n"/>
      <c r="CX5" s="138" t="n"/>
      <c r="CY5" s="138" t="n"/>
      <c r="CZ5" s="138" t="n"/>
      <c r="DA5" s="138" t="n"/>
      <c r="DB5" s="138" t="n"/>
      <c r="DC5" s="138" t="n"/>
      <c r="DD5" s="138" t="n"/>
      <c r="DE5" s="138" t="n"/>
      <c r="DF5" s="138" t="n"/>
      <c r="DG5" s="138" t="n"/>
      <c r="DH5" s="138" t="n"/>
      <c r="DI5" s="138" t="n"/>
      <c r="DJ5" s="138" t="n"/>
      <c r="DK5" s="138" t="n"/>
      <c r="DL5" s="138" t="n"/>
      <c r="DM5" s="138" t="n"/>
      <c r="DN5" s="138" t="n"/>
      <c r="DO5" s="138" t="n"/>
      <c r="DP5" s="138" t="n"/>
      <c r="DQ5" s="138" t="n"/>
      <c r="DR5" s="138" t="n"/>
      <c r="DS5" s="138" t="n"/>
      <c r="DT5" s="138" t="n"/>
      <c r="DU5" s="139"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41" t="n"/>
      <c r="BV6" s="142" t="n"/>
      <c r="BW6" s="141" t="n"/>
      <c r="CG6" s="142" t="n"/>
      <c r="CH6" s="141" t="n"/>
      <c r="DU6" s="142"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41" t="n"/>
      <c r="BV7" s="142" t="n"/>
      <c r="BW7" s="141" t="n"/>
      <c r="CG7" s="142" t="n"/>
      <c r="CH7" s="141" t="n"/>
      <c r="DU7" s="142"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3">
        <f>IF(N(設定!$B$3)=0,"",YEAR(設定!$B$3)-2018)</f>
        <v/>
      </c>
      <c r="AG8" s="95" t="inlineStr">
        <is>
          <t>年</t>
        </is>
      </c>
      <c r="AI8" s="143">
        <f>IF(N(設定!$B$3)=0,"",MONTH(設定!$B$3))</f>
        <v/>
      </c>
      <c r="AL8" s="95" t="inlineStr">
        <is>
          <t>月</t>
        </is>
      </c>
      <c r="AN8" s="143">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41" t="n"/>
      <c r="BV8" s="142" t="n"/>
      <c r="BW8" s="144" t="n"/>
      <c r="BX8" s="145" t="n"/>
      <c r="BY8" s="145" t="n"/>
      <c r="BZ8" s="145" t="n"/>
      <c r="CA8" s="145" t="n"/>
      <c r="CB8" s="145" t="n"/>
      <c r="CC8" s="145" t="n"/>
      <c r="CD8" s="145" t="n"/>
      <c r="CE8" s="145" t="n"/>
      <c r="CF8" s="145" t="n"/>
      <c r="CG8" s="146" t="n"/>
      <c r="CH8" s="144" t="n"/>
      <c r="CI8" s="145" t="n"/>
      <c r="CJ8" s="145" t="n"/>
      <c r="CK8" s="145" t="n"/>
      <c r="CL8" s="145" t="n"/>
      <c r="CM8" s="145" t="n"/>
      <c r="CN8" s="145" t="n"/>
      <c r="CO8" s="145" t="n"/>
      <c r="CP8" s="145" t="n"/>
      <c r="CQ8" s="145" t="n"/>
      <c r="CR8" s="145" t="n"/>
      <c r="CS8" s="145" t="n"/>
      <c r="CT8" s="145" t="n"/>
      <c r="CU8" s="145" t="n"/>
      <c r="CV8" s="145" t="n"/>
      <c r="CW8" s="145" t="n"/>
      <c r="CX8" s="145" t="n"/>
      <c r="CY8" s="145" t="n"/>
      <c r="CZ8" s="145" t="n"/>
      <c r="DA8" s="145" t="n"/>
      <c r="DB8" s="145" t="n"/>
      <c r="DC8" s="145" t="n"/>
      <c r="DD8" s="145" t="n"/>
      <c r="DE8" s="145" t="n"/>
      <c r="DF8" s="145" t="n"/>
      <c r="DG8" s="145" t="n"/>
      <c r="DH8" s="145" t="n"/>
      <c r="DI8" s="145" t="n"/>
      <c r="DJ8" s="145" t="n"/>
      <c r="DK8" s="145" t="n"/>
      <c r="DL8" s="145" t="n"/>
      <c r="DM8" s="145" t="n"/>
      <c r="DN8" s="145" t="n"/>
      <c r="DO8" s="145" t="n"/>
      <c r="DP8" s="145" t="n"/>
      <c r="DQ8" s="145" t="n"/>
      <c r="DR8" s="145" t="n"/>
      <c r="DS8" s="145" t="n"/>
      <c r="DT8" s="145" t="n"/>
      <c r="DU8" s="146"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41" t="n"/>
      <c r="BV9" s="142" t="n"/>
      <c r="BW9" s="147">
        <f>計算!$O$23</f>
        <v/>
      </c>
      <c r="CG9" s="142" t="n"/>
      <c r="CH9" s="148">
        <f>計算!$P$23</f>
        <v/>
      </c>
      <c r="DU9" s="142"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5" t="n"/>
      <c r="AA10" s="145" t="n"/>
      <c r="AB10" s="145" t="n"/>
      <c r="AC10" s="145" t="n"/>
      <c r="AD10" s="145" t="n"/>
      <c r="AE10" s="145" t="n"/>
      <c r="AF10" s="145" t="n"/>
      <c r="AG10" s="145" t="n"/>
      <c r="AH10" s="145" t="n"/>
      <c r="AI10" s="145" t="n"/>
      <c r="AJ10" s="145" t="n"/>
      <c r="AK10" s="145" t="n"/>
      <c r="AL10" s="145" t="n"/>
      <c r="AM10" s="145" t="n"/>
      <c r="AN10" s="145" t="n"/>
      <c r="AO10" s="145" t="n"/>
      <c r="AP10" s="145" t="n"/>
      <c r="AQ10" s="145" t="n"/>
      <c r="AR10" s="145" t="n"/>
      <c r="AS10" s="145" t="n"/>
      <c r="AT10" s="145" t="n"/>
      <c r="AU10" s="12" t="n"/>
      <c r="AV10" s="7" t="n"/>
      <c r="BI10" s="8" t="n"/>
      <c r="BJ10" s="7" t="n"/>
      <c r="BK10" s="2" t="n"/>
      <c r="BL10" s="2" t="n"/>
      <c r="BM10" s="2" t="n"/>
      <c r="BN10" s="2" t="n"/>
      <c r="BO10" s="2" t="n"/>
      <c r="BP10" s="141" t="n"/>
      <c r="BV10" s="142" t="n"/>
      <c r="BW10" s="141" t="n"/>
      <c r="CG10" s="142" t="n"/>
      <c r="DU10" s="142" t="n"/>
      <c r="DV10" s="2" t="n"/>
      <c r="DW10" s="2" t="n"/>
      <c r="DX10" s="2" t="n"/>
      <c r="DY10" s="2" t="n"/>
      <c r="DZ10" s="2" t="n"/>
      <c r="EA10" s="2" t="n"/>
      <c r="EB10" s="2" t="n"/>
      <c r="EC10" s="2" t="n"/>
    </row>
    <row r="11" ht="6.75" customHeight="1" s="118">
      <c r="A11" s="2" t="n"/>
      <c r="B11" s="2" t="n"/>
      <c r="C11" s="2" t="n"/>
      <c r="D11" s="2" t="n"/>
      <c r="E11" s="140" t="inlineStr">
        <is>
          <t>ふ り が な</t>
        </is>
      </c>
      <c r="F11" s="138" t="n"/>
      <c r="G11" s="138" t="n"/>
      <c r="H11" s="138" t="n"/>
      <c r="I11" s="138" t="n"/>
      <c r="J11" s="138" t="n"/>
      <c r="K11" s="139" t="n"/>
      <c r="L11" s="149">
        <f>計算!$C$23</f>
        <v/>
      </c>
      <c r="M11" s="138" t="n"/>
      <c r="N11" s="138" t="n"/>
      <c r="O11" s="138" t="n"/>
      <c r="P11" s="138" t="n"/>
      <c r="Q11" s="138" t="n"/>
      <c r="R11" s="138" t="n"/>
      <c r="S11" s="138" t="n"/>
      <c r="T11" s="138" t="n"/>
      <c r="U11" s="138" t="n"/>
      <c r="V11" s="138" t="n"/>
      <c r="W11" s="138" t="n"/>
      <c r="X11" s="138" t="n"/>
      <c r="Y11" s="138" t="n"/>
      <c r="Z11" s="138" t="n"/>
      <c r="AA11" s="138" t="n"/>
      <c r="AB11" s="138" t="n"/>
      <c r="AC11" s="138" t="n"/>
      <c r="AD11" s="138" t="n"/>
      <c r="AE11" s="138" t="n"/>
      <c r="AF11" s="138" t="n"/>
      <c r="AG11" s="138" t="n"/>
      <c r="AH11" s="138" t="n"/>
      <c r="AI11" s="138" t="n"/>
      <c r="AJ11" s="138" t="n"/>
      <c r="AK11" s="138" t="n"/>
      <c r="AL11" s="138" t="n"/>
      <c r="AM11" s="138" t="n"/>
      <c r="AN11" s="138" t="n"/>
      <c r="AO11" s="138" t="n"/>
      <c r="AP11" s="138" t="n"/>
      <c r="AQ11" s="138" t="n"/>
      <c r="AR11" s="138" t="n"/>
      <c r="AS11" s="138" t="n"/>
      <c r="AT11" s="139"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41" t="n"/>
      <c r="BV11" s="142" t="n"/>
      <c r="BW11" s="141" t="n"/>
      <c r="CG11" s="142" t="n"/>
      <c r="DU11" s="142" t="n"/>
      <c r="DV11" s="2" t="n"/>
      <c r="DW11" s="2" t="n"/>
      <c r="DX11" s="2" t="n"/>
      <c r="DY11" s="2" t="n"/>
      <c r="DZ11" s="2" t="n"/>
      <c r="EA11" s="2" t="n"/>
      <c r="EB11" s="2" t="n"/>
      <c r="EC11" s="2" t="n"/>
    </row>
    <row r="12" ht="6.75" customHeight="1" s="118">
      <c r="A12" s="2" t="n"/>
      <c r="B12" s="2" t="n"/>
      <c r="C12" s="2" t="n"/>
      <c r="D12" s="2" t="n"/>
      <c r="E12" s="141" t="n"/>
      <c r="K12" s="142" t="n"/>
      <c r="AT12" s="142"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41" t="n"/>
      <c r="BV12" s="142" t="n"/>
      <c r="BW12" s="141" t="n"/>
      <c r="CG12" s="142" t="n"/>
      <c r="DU12" s="142" t="n"/>
      <c r="DV12" s="2" t="n"/>
      <c r="DW12" s="2" t="n"/>
      <c r="DX12" s="2" t="n"/>
      <c r="DY12" s="2" t="n"/>
      <c r="DZ12" s="2" t="n"/>
      <c r="EA12" s="2" t="n"/>
      <c r="EB12" s="2" t="n"/>
      <c r="EC12" s="2" t="n"/>
    </row>
    <row r="13" ht="6.75" customHeight="1" s="118">
      <c r="A13" s="2" t="n"/>
      <c r="B13" s="2" t="n"/>
      <c r="C13" s="2" t="n"/>
      <c r="D13" s="2" t="n"/>
      <c r="E13" s="141" t="n"/>
      <c r="K13" s="142" t="n"/>
      <c r="AT13" s="142"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41" t="n"/>
      <c r="BV13" s="142" t="n"/>
      <c r="BW13" s="147">
        <f>計算!$Q$23</f>
        <v/>
      </c>
      <c r="CG13" s="142" t="n"/>
      <c r="CH13" s="148">
        <f>計算!$R$23</f>
        <v/>
      </c>
      <c r="DU13" s="142" t="n"/>
      <c r="DV13" s="2" t="n"/>
      <c r="DW13" s="2" t="n"/>
      <c r="DX13" s="2" t="n"/>
      <c r="DY13" s="2" t="n"/>
      <c r="DZ13" s="2" t="n"/>
      <c r="EA13" s="2" t="n"/>
      <c r="EB13" s="2" t="n"/>
      <c r="EC13" s="2" t="n"/>
    </row>
    <row r="14" ht="6.75" customHeight="1" s="118">
      <c r="A14" s="2" t="n"/>
      <c r="B14" s="2" t="n"/>
      <c r="C14" s="2" t="n"/>
      <c r="D14" s="2" t="n"/>
      <c r="E14" s="144" t="n"/>
      <c r="F14" s="145" t="n"/>
      <c r="G14" s="145" t="n"/>
      <c r="H14" s="145" t="n"/>
      <c r="I14" s="145" t="n"/>
      <c r="J14" s="145" t="n"/>
      <c r="K14" s="146" t="n"/>
      <c r="L14" s="145" t="n"/>
      <c r="M14" s="145" t="n"/>
      <c r="N14" s="145" t="n"/>
      <c r="O14" s="145" t="n"/>
      <c r="P14" s="145" t="n"/>
      <c r="Q14" s="145" t="n"/>
      <c r="R14" s="145" t="n"/>
      <c r="S14" s="145" t="n"/>
      <c r="T14" s="145" t="n"/>
      <c r="U14" s="145" t="n"/>
      <c r="V14" s="145" t="n"/>
      <c r="W14" s="145" t="n"/>
      <c r="X14" s="145" t="n"/>
      <c r="Y14" s="145" t="n"/>
      <c r="Z14" s="145" t="n"/>
      <c r="AA14" s="145" t="n"/>
      <c r="AB14" s="145" t="n"/>
      <c r="AC14" s="145" t="n"/>
      <c r="AD14" s="145" t="n"/>
      <c r="AE14" s="145" t="n"/>
      <c r="AF14" s="145" t="n"/>
      <c r="AG14" s="145" t="n"/>
      <c r="AH14" s="145" t="n"/>
      <c r="AI14" s="145" t="n"/>
      <c r="AJ14" s="145" t="n"/>
      <c r="AK14" s="145" t="n"/>
      <c r="AL14" s="145" t="n"/>
      <c r="AM14" s="145" t="n"/>
      <c r="AN14" s="145" t="n"/>
      <c r="AO14" s="145" t="n"/>
      <c r="AP14" s="145" t="n"/>
      <c r="AQ14" s="145" t="n"/>
      <c r="AR14" s="145" t="n"/>
      <c r="AS14" s="145" t="n"/>
      <c r="AT14" s="146"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41" t="n"/>
      <c r="BV14" s="142" t="n"/>
      <c r="BW14" s="141" t="n"/>
      <c r="CG14" s="142" t="n"/>
      <c r="DU14" s="142" t="n"/>
      <c r="DV14" s="2" t="n"/>
      <c r="DW14" s="2" t="n"/>
      <c r="DX14" s="2" t="n"/>
      <c r="DY14" s="2" t="n"/>
      <c r="DZ14" s="2" t="n"/>
      <c r="EA14" s="2" t="n"/>
      <c r="EB14" s="2" t="n"/>
      <c r="EC14" s="2" t="n"/>
    </row>
    <row r="15" ht="6.75" customHeight="1" s="118">
      <c r="A15" s="2" t="n"/>
      <c r="B15" s="2" t="n"/>
      <c r="C15" s="2" t="n"/>
      <c r="D15" s="2" t="n"/>
      <c r="E15" s="150" t="inlineStr">
        <is>
          <t>名　前</t>
        </is>
      </c>
      <c r="F15" s="138" t="n"/>
      <c r="G15" s="138" t="n"/>
      <c r="H15" s="138" t="n"/>
      <c r="I15" s="138" t="n"/>
      <c r="J15" s="138" t="n"/>
      <c r="K15" s="139" t="n"/>
      <c r="L15" s="151">
        <f>計算!$B$23</f>
        <v/>
      </c>
      <c r="M15" s="138" t="n"/>
      <c r="N15" s="138" t="n"/>
      <c r="O15" s="138" t="n"/>
      <c r="P15" s="138" t="n"/>
      <c r="Q15" s="138" t="n"/>
      <c r="R15" s="138" t="n"/>
      <c r="S15" s="138" t="n"/>
      <c r="T15" s="138" t="n"/>
      <c r="U15" s="138" t="n"/>
      <c r="V15" s="138" t="n"/>
      <c r="W15" s="138" t="n"/>
      <c r="X15" s="138" t="n"/>
      <c r="Y15" s="138" t="n"/>
      <c r="Z15" s="138" t="n"/>
      <c r="AA15" s="138" t="n"/>
      <c r="AB15" s="138" t="n"/>
      <c r="AC15" s="138" t="n"/>
      <c r="AD15" s="138" t="n"/>
      <c r="AE15" s="138" t="n"/>
      <c r="AF15" s="138" t="n"/>
      <c r="AG15" s="138" t="n"/>
      <c r="AH15" s="138" t="n"/>
      <c r="AI15" s="138" t="n"/>
      <c r="AJ15" s="138" t="n"/>
      <c r="AK15" s="138" t="n"/>
      <c r="AL15" s="138" t="n"/>
      <c r="AM15" s="138" t="n"/>
      <c r="AN15" s="138" t="n"/>
      <c r="AO15" s="138" t="n"/>
      <c r="AP15" s="138" t="n"/>
      <c r="AQ15" s="138" t="n"/>
      <c r="AR15" s="138" t="n"/>
      <c r="AS15" s="138" t="n"/>
      <c r="AT15" s="139"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41" t="n"/>
      <c r="BV15" s="142" t="n"/>
      <c r="BW15" s="141" t="n"/>
      <c r="CG15" s="142" t="n"/>
      <c r="DU15" s="142" t="n"/>
      <c r="DV15" s="2" t="n"/>
      <c r="DW15" s="2" t="n"/>
      <c r="DX15" s="2" t="n"/>
      <c r="DY15" s="2" t="n"/>
      <c r="DZ15" s="2" t="n"/>
      <c r="EA15" s="2" t="n"/>
      <c r="EB15" s="2" t="n"/>
      <c r="EC15" s="2" t="n"/>
    </row>
    <row r="16" ht="6.75" customHeight="1" s="118">
      <c r="A16" s="2" t="n"/>
      <c r="B16" s="2" t="n"/>
      <c r="C16" s="2" t="n"/>
      <c r="D16" s="2" t="n"/>
      <c r="E16" s="141" t="n"/>
      <c r="K16" s="142" t="n"/>
      <c r="L16" s="141" t="n"/>
      <c r="AT16" s="142" t="n"/>
      <c r="AU16" s="8" t="n"/>
      <c r="AV16" s="7" t="n"/>
      <c r="AW16" s="2" t="n"/>
      <c r="AX16" s="52" t="inlineStr">
        <is>
          <t>（30×40mm）</t>
        </is>
      </c>
      <c r="BH16" s="2" t="n"/>
      <c r="BI16" s="8" t="n"/>
      <c r="BJ16" s="7" t="n"/>
      <c r="BK16" s="2" t="n"/>
      <c r="BL16" s="2" t="n"/>
      <c r="BM16" s="2" t="n"/>
      <c r="BN16" s="2" t="n"/>
      <c r="BO16" s="2" t="n"/>
      <c r="BP16" s="141" t="n"/>
      <c r="BV16" s="142" t="n"/>
      <c r="BW16" s="141" t="n"/>
      <c r="CG16" s="142" t="n"/>
      <c r="DU16" s="142" t="n"/>
      <c r="DV16" s="2" t="n"/>
      <c r="DW16" s="2" t="n"/>
      <c r="DX16" s="2" t="n"/>
      <c r="DY16" s="2" t="n"/>
      <c r="DZ16" s="2" t="n"/>
      <c r="EA16" s="2" t="n"/>
      <c r="EB16" s="2" t="n"/>
      <c r="EC16" s="2" t="n"/>
    </row>
    <row r="17" ht="6.75" customHeight="1" s="118">
      <c r="A17" s="2" t="n"/>
      <c r="B17" s="2" t="n"/>
      <c r="C17" s="2" t="n"/>
      <c r="D17" s="2" t="n"/>
      <c r="E17" s="141" t="n"/>
      <c r="K17" s="142" t="n"/>
      <c r="L17" s="141" t="n"/>
      <c r="AT17" s="142" t="n"/>
      <c r="AU17" s="8" t="n"/>
      <c r="AV17" s="7" t="n"/>
      <c r="AW17" s="2" t="n"/>
      <c r="BH17" s="2" t="n"/>
      <c r="BI17" s="8" t="n"/>
      <c r="BJ17" s="7" t="n"/>
      <c r="BK17" s="2" t="n"/>
      <c r="BL17" s="2" t="n"/>
      <c r="BM17" s="2" t="n"/>
      <c r="BN17" s="2" t="n"/>
      <c r="BO17" s="2" t="n"/>
      <c r="BP17" s="141" t="n"/>
      <c r="BV17" s="142" t="n"/>
      <c r="BW17" s="147">
        <f>計算!$S$23</f>
        <v/>
      </c>
      <c r="CG17" s="142" t="n"/>
      <c r="CH17" s="148">
        <f>計算!$T$23</f>
        <v/>
      </c>
      <c r="DU17" s="142" t="n"/>
      <c r="DV17" s="2" t="n"/>
      <c r="DW17" s="2" t="n"/>
      <c r="DX17" s="2" t="n"/>
      <c r="DY17" s="2" t="n"/>
      <c r="DZ17" s="2" t="n"/>
      <c r="EA17" s="2" t="n"/>
      <c r="EB17" s="2" t="n"/>
      <c r="EC17" s="2" t="n"/>
    </row>
    <row r="18" ht="6.75" customHeight="1" s="118">
      <c r="A18" s="2" t="n"/>
      <c r="B18" s="2" t="n"/>
      <c r="C18" s="2" t="n"/>
      <c r="D18" s="2" t="n"/>
      <c r="E18" s="141" t="n"/>
      <c r="K18" s="142" t="n"/>
      <c r="L18" s="141" t="n"/>
      <c r="AT18" s="142"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41" t="n"/>
      <c r="BV18" s="142" t="n"/>
      <c r="BW18" s="141" t="n"/>
      <c r="CG18" s="142" t="n"/>
      <c r="DU18" s="142" t="n"/>
      <c r="DV18" s="2" t="n"/>
      <c r="DW18" s="2" t="n"/>
      <c r="DX18" s="2" t="n"/>
      <c r="DY18" s="2" t="n"/>
      <c r="DZ18" s="2" t="n"/>
      <c r="EA18" s="2" t="n"/>
      <c r="EB18" s="2" t="n"/>
      <c r="EC18" s="2" t="n"/>
    </row>
    <row r="19" ht="6.75" customHeight="1" s="118">
      <c r="A19" s="2" t="n"/>
      <c r="B19" s="2" t="n"/>
      <c r="C19" s="2" t="n"/>
      <c r="D19" s="2" t="n"/>
      <c r="E19" s="141" t="n"/>
      <c r="K19" s="142" t="n"/>
      <c r="L19" s="141" t="n"/>
      <c r="AT19" s="142"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41" t="n"/>
      <c r="BV19" s="142" t="n"/>
      <c r="BW19" s="141" t="n"/>
      <c r="CG19" s="142" t="n"/>
      <c r="DU19" s="142" t="n"/>
      <c r="DV19" s="2" t="n"/>
      <c r="DW19" s="2" t="n"/>
      <c r="DX19" s="2" t="n"/>
      <c r="DY19" s="2" t="n"/>
      <c r="DZ19" s="2" t="n"/>
      <c r="EA19" s="2" t="n"/>
      <c r="EB19" s="2" t="n"/>
      <c r="EC19" s="2" t="n"/>
    </row>
    <row r="20" ht="4.5" customHeight="1" s="118">
      <c r="A20" s="2" t="n"/>
      <c r="B20" s="2" t="n"/>
      <c r="C20" s="2" t="n"/>
      <c r="D20" s="2" t="n"/>
      <c r="E20" s="144" t="n"/>
      <c r="F20" s="145" t="n"/>
      <c r="G20" s="145" t="n"/>
      <c r="H20" s="145" t="n"/>
      <c r="I20" s="145" t="n"/>
      <c r="J20" s="145" t="n"/>
      <c r="K20" s="146" t="n"/>
      <c r="L20" s="144" t="n"/>
      <c r="M20" s="145" t="n"/>
      <c r="N20" s="145" t="n"/>
      <c r="O20" s="145" t="n"/>
      <c r="P20" s="145" t="n"/>
      <c r="Q20" s="145" t="n"/>
      <c r="R20" s="145" t="n"/>
      <c r="S20" s="145" t="n"/>
      <c r="T20" s="145" t="n"/>
      <c r="U20" s="145" t="n"/>
      <c r="V20" s="145" t="n"/>
      <c r="W20" s="145" t="n"/>
      <c r="X20" s="145" t="n"/>
      <c r="Y20" s="145" t="n"/>
      <c r="Z20" s="145" t="n"/>
      <c r="AA20" s="145" t="n"/>
      <c r="AB20" s="145" t="n"/>
      <c r="AC20" s="145" t="n"/>
      <c r="AD20" s="145" t="n"/>
      <c r="AE20" s="145" t="n"/>
      <c r="AF20" s="145" t="n"/>
      <c r="AG20" s="145" t="n"/>
      <c r="AH20" s="145" t="n"/>
      <c r="AI20" s="145" t="n"/>
      <c r="AJ20" s="145" t="n"/>
      <c r="AK20" s="145" t="n"/>
      <c r="AL20" s="145" t="n"/>
      <c r="AM20" s="145" t="n"/>
      <c r="AN20" s="145" t="n"/>
      <c r="AO20" s="145" t="n"/>
      <c r="AP20" s="145" t="n"/>
      <c r="AQ20" s="145" t="n"/>
      <c r="AR20" s="145" t="n"/>
      <c r="AS20" s="145" t="n"/>
      <c r="AT20" s="146"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41" t="n"/>
      <c r="BV20" s="142" t="n"/>
      <c r="BW20" s="141" t="n"/>
      <c r="CG20" s="142" t="n"/>
      <c r="DU20" s="142" t="n"/>
      <c r="DV20" s="2" t="n"/>
      <c r="DW20" s="2" t="n"/>
      <c r="DX20" s="2" t="n"/>
      <c r="DY20" s="2" t="n"/>
      <c r="DZ20" s="2" t="n"/>
      <c r="EA20" s="2" t="n"/>
      <c r="EB20" s="2" t="n"/>
      <c r="EC20" s="2" t="n"/>
    </row>
    <row r="21" ht="6.75" customHeight="1" s="118">
      <c r="A21" s="2" t="n"/>
      <c r="B21" s="2" t="n"/>
      <c r="C21" s="2" t="n"/>
      <c r="D21" s="2" t="n"/>
      <c r="E21" s="150" t="inlineStr">
        <is>
          <t>生年月日</t>
        </is>
      </c>
      <c r="F21" s="138" t="n"/>
      <c r="G21" s="138" t="n"/>
      <c r="H21" s="138" t="n"/>
      <c r="I21" s="138" t="n"/>
      <c r="J21" s="138" t="n"/>
      <c r="K21" s="139" t="n"/>
      <c r="L21" s="152" t="inlineStr">
        <is>
          <t>昭和 ・ 平成</t>
        </is>
      </c>
      <c r="M21" s="138" t="n"/>
      <c r="N21" s="138" t="n"/>
      <c r="O21" s="138" t="n"/>
      <c r="P21" s="138" t="n"/>
      <c r="Q21" s="138" t="n"/>
      <c r="R21" s="138" t="n"/>
      <c r="S21" s="138" t="n"/>
      <c r="T21" s="138" t="n"/>
      <c r="U21" s="138" t="n"/>
      <c r="V21" s="153">
        <f>計算!$D$23</f>
        <v/>
      </c>
      <c r="W21" s="138" t="n"/>
      <c r="X21" s="154" t="inlineStr">
        <is>
          <t>年</t>
        </is>
      </c>
      <c r="Y21" s="138" t="n"/>
      <c r="Z21" s="153">
        <f>計算!$E$23</f>
        <v/>
      </c>
      <c r="AA21" s="138" t="n"/>
      <c r="AB21" s="138" t="n"/>
      <c r="AC21" s="154" t="inlineStr">
        <is>
          <t>月</t>
        </is>
      </c>
      <c r="AD21" s="138" t="n"/>
      <c r="AE21" s="153">
        <f>計算!$F$23</f>
        <v/>
      </c>
      <c r="AF21" s="138" t="n"/>
      <c r="AG21" s="138" t="n"/>
      <c r="AH21" s="154" t="inlineStr">
        <is>
          <t>日　生 （満</t>
        </is>
      </c>
      <c r="AI21" s="138" t="n"/>
      <c r="AJ21" s="138" t="n"/>
      <c r="AK21" s="138" t="n"/>
      <c r="AL21" s="138" t="n"/>
      <c r="AM21" s="138" t="n"/>
      <c r="AN21" s="138" t="n"/>
      <c r="AO21" s="138" t="n"/>
      <c r="AP21" s="155">
        <f>計算!$G$23</f>
        <v/>
      </c>
      <c r="AQ21" s="138" t="n"/>
      <c r="AR21" s="156" t="inlineStr">
        <is>
          <t>歳）</t>
        </is>
      </c>
      <c r="AS21" s="138" t="n"/>
      <c r="AT21" s="139"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41" t="n"/>
      <c r="BV21" s="142" t="n"/>
      <c r="BW21" s="147">
        <f>計算!$U$23</f>
        <v/>
      </c>
      <c r="CG21" s="142" t="n"/>
      <c r="CH21" s="148">
        <f>計算!$V$23</f>
        <v/>
      </c>
      <c r="DU21" s="142" t="n"/>
      <c r="DV21" s="2" t="n"/>
      <c r="DW21" s="2" t="n"/>
      <c r="DX21" s="2" t="n"/>
      <c r="DY21" s="2" t="n"/>
      <c r="DZ21" s="2" t="n"/>
      <c r="EA21" s="2" t="n"/>
      <c r="EB21" s="2" t="n"/>
      <c r="EC21" s="2" t="n"/>
    </row>
    <row r="22" ht="6.75" customHeight="1" s="118">
      <c r="A22" s="2" t="n"/>
      <c r="B22" s="2" t="n"/>
      <c r="C22" s="2" t="n"/>
      <c r="D22" s="2" t="n"/>
      <c r="E22" s="141" t="n"/>
      <c r="K22" s="142" t="n"/>
      <c r="L22" s="141" t="n"/>
      <c r="AT22" s="142"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41" t="n"/>
      <c r="BV22" s="142" t="n"/>
      <c r="BW22" s="141" t="n"/>
      <c r="CG22" s="142" t="n"/>
      <c r="DU22" s="142" t="n"/>
      <c r="DV22" s="2" t="n"/>
      <c r="DW22" s="2" t="n"/>
      <c r="DX22" s="2" t="n"/>
      <c r="DY22" s="2" t="n"/>
      <c r="DZ22" s="2" t="n"/>
      <c r="EA22" s="2" t="n"/>
      <c r="EB22" s="2" t="n"/>
      <c r="EC22" s="2" t="n"/>
    </row>
    <row r="23" ht="6.75" customHeight="1" s="118">
      <c r="A23" s="2" t="n"/>
      <c r="B23" s="2" t="n"/>
      <c r="C23" s="2" t="n"/>
      <c r="D23" s="2" t="n"/>
      <c r="E23" s="141" t="n"/>
      <c r="K23" s="142" t="n"/>
      <c r="L23" s="141" t="n"/>
      <c r="AT23" s="142"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41" t="n"/>
      <c r="BV23" s="142" t="n"/>
      <c r="BW23" s="141" t="n"/>
      <c r="CG23" s="142" t="n"/>
      <c r="DU23" s="142" t="n"/>
      <c r="DV23" s="2" t="n"/>
      <c r="DW23" s="2" t="n"/>
      <c r="DX23" s="2" t="n"/>
      <c r="DY23" s="2" t="n"/>
      <c r="DZ23" s="2" t="n"/>
      <c r="EA23" s="2" t="n"/>
      <c r="EB23" s="2" t="n"/>
      <c r="EC23" s="2" t="n"/>
    </row>
    <row r="24" ht="3.75" customHeight="1" s="118">
      <c r="A24" s="2" t="n"/>
      <c r="B24" s="2" t="n"/>
      <c r="C24" s="2" t="n"/>
      <c r="D24" s="2" t="n"/>
      <c r="E24" s="144" t="n"/>
      <c r="F24" s="145" t="n"/>
      <c r="G24" s="145" t="n"/>
      <c r="H24" s="145" t="n"/>
      <c r="I24" s="145" t="n"/>
      <c r="J24" s="145" t="n"/>
      <c r="K24" s="146" t="n"/>
      <c r="L24" s="144" t="n"/>
      <c r="M24" s="145" t="n"/>
      <c r="N24" s="145" t="n"/>
      <c r="O24" s="145" t="n"/>
      <c r="P24" s="145" t="n"/>
      <c r="Q24" s="145" t="n"/>
      <c r="R24" s="145" t="n"/>
      <c r="S24" s="145" t="n"/>
      <c r="T24" s="145" t="n"/>
      <c r="U24" s="145" t="n"/>
      <c r="X24" s="145" t="n"/>
      <c r="Y24" s="145" t="n"/>
      <c r="AC24" s="145" t="n"/>
      <c r="AD24" s="145" t="n"/>
      <c r="AH24" s="145" t="n"/>
      <c r="AI24" s="145" t="n"/>
      <c r="AJ24" s="145" t="n"/>
      <c r="AK24" s="145" t="n"/>
      <c r="AL24" s="145" t="n"/>
      <c r="AM24" s="145" t="n"/>
      <c r="AN24" s="145" t="n"/>
      <c r="AO24" s="145" t="n"/>
      <c r="AP24" s="145" t="n"/>
      <c r="AQ24" s="145" t="n"/>
      <c r="AR24" s="145" t="n"/>
      <c r="AS24" s="145" t="n"/>
      <c r="AT24" s="146"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41" t="n"/>
      <c r="BV24" s="142" t="n"/>
      <c r="BW24" s="141" t="n"/>
      <c r="CG24" s="142" t="n"/>
      <c r="DU24" s="142" t="n"/>
      <c r="DV24" s="2" t="n"/>
      <c r="DW24" s="2" t="n"/>
      <c r="DX24" s="2" t="n"/>
      <c r="DY24" s="2" t="n"/>
      <c r="DZ24" s="2" t="n"/>
      <c r="EA24" s="2" t="n"/>
      <c r="EB24" s="2" t="n"/>
      <c r="EC24" s="2" t="n"/>
    </row>
    <row r="25" ht="6.75" customHeight="1" s="118">
      <c r="A25" s="2" t="n"/>
      <c r="B25" s="2" t="n"/>
      <c r="C25" s="2" t="n"/>
      <c r="D25" s="2" t="n"/>
      <c r="E25" s="157" t="inlineStr">
        <is>
          <t>ふ り が な</t>
        </is>
      </c>
      <c r="F25" s="138" t="n"/>
      <c r="G25" s="138" t="n"/>
      <c r="H25" s="138" t="n"/>
      <c r="I25" s="138" t="n"/>
      <c r="J25" s="138" t="n"/>
      <c r="K25" s="139" t="n"/>
      <c r="L25" s="158">
        <f>計算!$J$23</f>
        <v/>
      </c>
      <c r="M25" s="138" t="n"/>
      <c r="N25" s="138" t="n"/>
      <c r="O25" s="138" t="n"/>
      <c r="P25" s="138" t="n"/>
      <c r="Q25" s="138" t="n"/>
      <c r="R25" s="138" t="n"/>
      <c r="S25" s="138" t="n"/>
      <c r="T25" s="138" t="n"/>
      <c r="U25" s="138" t="n"/>
      <c r="V25" s="138" t="n"/>
      <c r="W25" s="138" t="n"/>
      <c r="X25" s="138" t="n"/>
      <c r="Y25" s="138" t="n"/>
      <c r="Z25" s="138" t="n"/>
      <c r="AA25" s="138" t="n"/>
      <c r="AB25" s="138" t="n"/>
      <c r="AC25" s="138" t="n"/>
      <c r="AD25" s="138" t="n"/>
      <c r="AE25" s="138" t="n"/>
      <c r="AF25" s="138" t="n"/>
      <c r="AG25" s="138" t="n"/>
      <c r="AH25" s="138" t="n"/>
      <c r="AI25" s="138" t="n"/>
      <c r="AJ25" s="138" t="n"/>
      <c r="AK25" s="138" t="n"/>
      <c r="AL25" s="138" t="n"/>
      <c r="AM25" s="138" t="n"/>
      <c r="AN25" s="138" t="n"/>
      <c r="AO25" s="138" t="n"/>
      <c r="AP25" s="138" t="n"/>
      <c r="AQ25" s="138" t="n"/>
      <c r="AR25" s="138" t="n"/>
      <c r="AS25" s="138" t="n"/>
      <c r="AT25" s="138" t="n"/>
      <c r="AU25" s="138" t="n"/>
      <c r="AV25" s="138" t="n"/>
      <c r="AW25" s="138" t="n"/>
      <c r="AX25" s="138" t="n"/>
      <c r="AY25" s="138" t="n"/>
      <c r="AZ25" s="138" t="n"/>
      <c r="BA25" s="138" t="n"/>
      <c r="BB25" s="138" t="n"/>
      <c r="BC25" s="138" t="n"/>
      <c r="BD25" s="138" t="n"/>
      <c r="BE25" s="138" t="n"/>
      <c r="BF25" s="138" t="n"/>
      <c r="BG25" s="138" t="n"/>
      <c r="BH25" s="138" t="n"/>
      <c r="BI25" s="139" t="n"/>
      <c r="BJ25" s="2" t="n"/>
      <c r="BK25" s="2" t="n"/>
      <c r="BL25" s="2" t="n"/>
      <c r="BM25" s="2" t="n"/>
      <c r="BN25" s="2" t="n"/>
      <c r="BO25" s="2" t="n"/>
      <c r="BP25" s="141" t="n"/>
      <c r="BV25" s="142" t="n"/>
      <c r="BW25" s="159">
        <f>計算!$W$23</f>
        <v/>
      </c>
      <c r="CG25" s="142" t="n"/>
      <c r="CH25" s="148">
        <f>計算!$X$23</f>
        <v/>
      </c>
      <c r="DU25" s="142" t="n"/>
      <c r="DV25" s="2" t="n"/>
      <c r="DW25" s="2" t="n"/>
      <c r="DX25" s="2" t="n"/>
      <c r="DY25" s="2" t="n"/>
      <c r="DZ25" s="2" t="n"/>
      <c r="EA25" s="2" t="n"/>
      <c r="EB25" s="2" t="n"/>
      <c r="EC25" s="2" t="n"/>
    </row>
    <row r="26" ht="6.75" customHeight="1" s="118">
      <c r="A26" s="2" t="n"/>
      <c r="B26" s="2" t="n"/>
      <c r="C26" s="2" t="n"/>
      <c r="D26" s="2" t="n"/>
      <c r="E26" s="141" t="n"/>
      <c r="K26" s="142" t="n"/>
      <c r="BI26" s="142" t="n"/>
      <c r="BJ26" s="2" t="n"/>
      <c r="BK26" s="2" t="n"/>
      <c r="BL26" s="2" t="n"/>
      <c r="BM26" s="2" t="n"/>
      <c r="BN26" s="2" t="n"/>
      <c r="BO26" s="2" t="n"/>
      <c r="BP26" s="141" t="n"/>
      <c r="BV26" s="142" t="n"/>
      <c r="BW26" s="141" t="n"/>
      <c r="CG26" s="142" t="n"/>
      <c r="DU26" s="142" t="n"/>
      <c r="DV26" s="2" t="n"/>
      <c r="DW26" s="2" t="n"/>
      <c r="DX26" s="2" t="n"/>
      <c r="DY26" s="2" t="n"/>
      <c r="DZ26" s="2" t="n"/>
      <c r="EA26" s="2" t="n"/>
      <c r="EB26" s="2" t="n"/>
      <c r="EC26" s="2" t="n"/>
    </row>
    <row r="27" ht="6.75" customHeight="1" s="118">
      <c r="A27" s="2" t="n"/>
      <c r="B27" s="2" t="n"/>
      <c r="C27" s="2" t="n"/>
      <c r="D27" s="2" t="n"/>
      <c r="E27" s="160" t="n"/>
      <c r="F27" s="161" t="n"/>
      <c r="G27" s="161" t="n"/>
      <c r="H27" s="161" t="n"/>
      <c r="I27" s="161" t="n"/>
      <c r="J27" s="161" t="n"/>
      <c r="K27" s="162" t="n"/>
      <c r="L27" s="161" t="n"/>
      <c r="M27" s="161" t="n"/>
      <c r="N27" s="161" t="n"/>
      <c r="O27" s="161" t="n"/>
      <c r="P27" s="161" t="n"/>
      <c r="Q27" s="161" t="n"/>
      <c r="R27" s="161" t="n"/>
      <c r="S27" s="161" t="n"/>
      <c r="T27" s="161" t="n"/>
      <c r="U27" s="161" t="n"/>
      <c r="V27" s="161" t="n"/>
      <c r="W27" s="161" t="n"/>
      <c r="X27" s="161" t="n"/>
      <c r="Y27" s="161" t="n"/>
      <c r="Z27" s="161" t="n"/>
      <c r="AA27" s="161" t="n"/>
      <c r="AB27" s="161" t="n"/>
      <c r="AC27" s="161" t="n"/>
      <c r="AD27" s="161" t="n"/>
      <c r="AE27" s="161" t="n"/>
      <c r="AF27" s="161" t="n"/>
      <c r="AG27" s="161" t="n"/>
      <c r="AH27" s="161" t="n"/>
      <c r="AI27" s="161" t="n"/>
      <c r="AJ27" s="161" t="n"/>
      <c r="AK27" s="161" t="n"/>
      <c r="AL27" s="161" t="n"/>
      <c r="AM27" s="161" t="n"/>
      <c r="AN27" s="161" t="n"/>
      <c r="AO27" s="161" t="n"/>
      <c r="AP27" s="161" t="n"/>
      <c r="AQ27" s="161" t="n"/>
      <c r="AR27" s="161" t="n"/>
      <c r="AS27" s="161" t="n"/>
      <c r="AT27" s="161" t="n"/>
      <c r="AU27" s="161" t="n"/>
      <c r="AV27" s="161" t="n"/>
      <c r="AW27" s="161" t="n"/>
      <c r="AX27" s="161" t="n"/>
      <c r="AY27" s="161" t="n"/>
      <c r="AZ27" s="161" t="n"/>
      <c r="BA27" s="161" t="n"/>
      <c r="BB27" s="161" t="n"/>
      <c r="BC27" s="161" t="n"/>
      <c r="BD27" s="161" t="n"/>
      <c r="BE27" s="161" t="n"/>
      <c r="BF27" s="161" t="n"/>
      <c r="BG27" s="161" t="n"/>
      <c r="BH27" s="161" t="n"/>
      <c r="BI27" s="162" t="n"/>
      <c r="BJ27" s="2" t="n"/>
      <c r="BK27" s="2" t="n"/>
      <c r="BL27" s="2" t="n"/>
      <c r="BM27" s="2" t="n"/>
      <c r="BN27" s="2" t="n"/>
      <c r="BO27" s="2" t="n"/>
      <c r="BP27" s="141" t="n"/>
      <c r="BV27" s="142" t="n"/>
      <c r="BW27" s="141" t="n"/>
      <c r="CG27" s="142" t="n"/>
      <c r="DU27" s="142" t="n"/>
      <c r="DV27" s="2" t="n"/>
      <c r="DW27" s="2" t="n"/>
      <c r="DX27" s="2" t="n"/>
      <c r="DY27" s="2" t="n"/>
      <c r="DZ27" s="2" t="n"/>
      <c r="EA27" s="2" t="n"/>
      <c r="EB27" s="2" t="n"/>
      <c r="EC27" s="2" t="n"/>
    </row>
    <row r="28" ht="6.75" customHeight="1" s="118">
      <c r="A28" s="2" t="n"/>
      <c r="B28" s="2" t="n"/>
      <c r="C28" s="2" t="n"/>
      <c r="D28" s="2" t="n"/>
      <c r="E28" s="163" t="inlineStr">
        <is>
          <t>現住所</t>
        </is>
      </c>
      <c r="F28" s="164" t="n"/>
      <c r="G28" s="164" t="n"/>
      <c r="H28" s="164" t="n"/>
      <c r="I28" s="164" t="n"/>
      <c r="J28" s="164" t="n"/>
      <c r="K28" s="165" t="n"/>
      <c r="L28" s="107" t="inlineStr">
        <is>
          <t>〒</t>
        </is>
      </c>
      <c r="M28" s="164" t="n"/>
      <c r="N28" s="164" t="n"/>
      <c r="O28" s="164" t="n"/>
      <c r="P28" s="166">
        <f>計算!$H$23</f>
        <v/>
      </c>
      <c r="Q28" s="164" t="n"/>
      <c r="R28" s="164" t="n"/>
      <c r="S28" s="164" t="n"/>
      <c r="T28" s="164" t="n"/>
      <c r="U28" s="164" t="n"/>
      <c r="V28" s="164" t="n"/>
      <c r="W28" s="164" t="n"/>
      <c r="X28" s="164" t="n"/>
      <c r="Y28" s="164" t="n"/>
      <c r="Z28" s="164" t="n"/>
      <c r="AA28" s="164" t="n"/>
      <c r="AB28" s="164" t="n"/>
      <c r="AC28" s="164" t="n"/>
      <c r="AD28" s="164" t="n"/>
      <c r="AE28" s="164" t="n"/>
      <c r="AF28" s="164" t="n"/>
      <c r="AG28" s="164" t="n"/>
      <c r="AH28" s="164" t="n"/>
      <c r="AI28" s="164" t="n"/>
      <c r="AJ28" s="164"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41" t="n"/>
      <c r="BV28" s="142" t="n"/>
      <c r="BW28" s="141" t="n"/>
      <c r="CG28" s="142" t="n"/>
      <c r="DU28" s="142" t="n"/>
      <c r="DV28" s="2" t="n"/>
      <c r="DW28" s="2" t="n"/>
      <c r="DX28" s="2" t="n"/>
      <c r="DY28" s="2" t="n"/>
      <c r="DZ28" s="2" t="n"/>
      <c r="EA28" s="2" t="n"/>
      <c r="EB28" s="2" t="n"/>
      <c r="EC28" s="2" t="n"/>
    </row>
    <row r="29" ht="4.5" customHeight="1" s="118">
      <c r="A29" s="2" t="n"/>
      <c r="B29" s="2" t="n"/>
      <c r="C29" s="2" t="n"/>
      <c r="D29" s="2" t="n"/>
      <c r="E29" s="141" t="n"/>
      <c r="K29" s="142" t="n"/>
      <c r="L29" s="141"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4" t="n"/>
      <c r="BQ29" s="145" t="n"/>
      <c r="BR29" s="145" t="n"/>
      <c r="BS29" s="145" t="n"/>
      <c r="BT29" s="145" t="n"/>
      <c r="BU29" s="145" t="n"/>
      <c r="BV29" s="146" t="n"/>
      <c r="BW29" s="144" t="n"/>
      <c r="BX29" s="145" t="n"/>
      <c r="BY29" s="145" t="n"/>
      <c r="BZ29" s="145" t="n"/>
      <c r="CA29" s="145" t="n"/>
      <c r="CB29" s="145" t="n"/>
      <c r="CC29" s="145" t="n"/>
      <c r="CD29" s="145" t="n"/>
      <c r="CE29" s="145" t="n"/>
      <c r="CF29" s="145" t="n"/>
      <c r="CG29" s="146" t="n"/>
      <c r="DU29" s="142" t="n"/>
      <c r="DV29" s="2" t="n"/>
      <c r="DW29" s="2" t="n"/>
      <c r="DX29" s="2" t="n"/>
      <c r="DY29" s="2" t="n"/>
      <c r="DZ29" s="2" t="n"/>
      <c r="EA29" s="2" t="n"/>
      <c r="EB29" s="2" t="n"/>
      <c r="EC29" s="2" t="n"/>
    </row>
    <row r="30" ht="6.75" customHeight="1" s="118">
      <c r="A30" s="2" t="n"/>
      <c r="B30" s="2" t="n"/>
      <c r="C30" s="2" t="n"/>
      <c r="D30" s="2" t="n"/>
      <c r="E30" s="141" t="n"/>
      <c r="K30" s="142" t="n"/>
      <c r="L30" s="141"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7" t="inlineStr">
        <is>
          <t>校内外の諸活動</t>
        </is>
      </c>
      <c r="BQ30" s="138" t="n"/>
      <c r="BR30" s="138" t="n"/>
      <c r="BS30" s="138" t="n"/>
      <c r="BT30" s="138" t="n"/>
      <c r="BU30" s="138" t="n"/>
      <c r="BV30" s="139" t="n"/>
      <c r="BW30" s="168">
        <f>計算!$Y$23</f>
        <v/>
      </c>
      <c r="BX30" s="138" t="n"/>
      <c r="BY30" s="138" t="n"/>
      <c r="BZ30" s="138" t="n"/>
      <c r="CA30" s="138" t="n"/>
      <c r="CB30" s="138" t="n"/>
      <c r="CC30" s="138" t="n"/>
      <c r="CD30" s="138" t="n"/>
      <c r="CE30" s="138" t="n"/>
      <c r="CF30" s="138" t="n"/>
      <c r="CG30" s="138" t="n"/>
      <c r="CH30" s="138" t="n"/>
      <c r="CI30" s="138" t="n"/>
      <c r="CJ30" s="138" t="n"/>
      <c r="CK30" s="138" t="n"/>
      <c r="CL30" s="138" t="n"/>
      <c r="CM30" s="138" t="n"/>
      <c r="CN30" s="138" t="n"/>
      <c r="CO30" s="138" t="n"/>
      <c r="CP30" s="138" t="n"/>
      <c r="CQ30" s="138" t="n"/>
      <c r="CR30" s="138" t="n"/>
      <c r="CS30" s="138" t="n"/>
      <c r="CT30" s="138" t="n"/>
      <c r="CU30" s="138" t="n"/>
      <c r="CV30" s="138" t="n"/>
      <c r="CW30" s="138" t="n"/>
      <c r="CX30" s="138" t="n"/>
      <c r="CY30" s="138" t="n"/>
      <c r="CZ30" s="138" t="n"/>
      <c r="DA30" s="138" t="n"/>
      <c r="DB30" s="138" t="n"/>
      <c r="DC30" s="138" t="n"/>
      <c r="DD30" s="138" t="n"/>
      <c r="DE30" s="138" t="n"/>
      <c r="DF30" s="138" t="n"/>
      <c r="DG30" s="138" t="n"/>
      <c r="DH30" s="138" t="n"/>
      <c r="DI30" s="138" t="n"/>
      <c r="DJ30" s="138" t="n"/>
      <c r="DK30" s="138" t="n"/>
      <c r="DL30" s="138" t="n"/>
      <c r="DM30" s="138" t="n"/>
      <c r="DN30" s="138" t="n"/>
      <c r="DO30" s="138" t="n"/>
      <c r="DP30" s="138" t="n"/>
      <c r="DQ30" s="138" t="n"/>
      <c r="DR30" s="138" t="n"/>
      <c r="DS30" s="138" t="n"/>
      <c r="DT30" s="138" t="n"/>
      <c r="DU30" s="139" t="n"/>
      <c r="DV30" s="7" t="n"/>
      <c r="DW30" s="2" t="n"/>
      <c r="DX30" s="2" t="n"/>
      <c r="DY30" s="2" t="n"/>
      <c r="DZ30" s="2" t="n"/>
      <c r="EA30" s="2" t="n"/>
      <c r="EB30" s="2" t="n"/>
      <c r="EC30" s="2" t="n"/>
    </row>
    <row r="31" ht="6.75" customHeight="1" s="118">
      <c r="A31" s="2" t="n"/>
      <c r="B31" s="2" t="n"/>
      <c r="C31" s="2" t="n"/>
      <c r="D31" s="2" t="n"/>
      <c r="E31" s="141" t="n"/>
      <c r="K31" s="142" t="n"/>
      <c r="L31" s="169">
        <f>計算!$I$23</f>
        <v/>
      </c>
      <c r="BI31" s="142" t="n"/>
      <c r="BJ31" s="2" t="n"/>
      <c r="BK31" s="2" t="n"/>
      <c r="BL31" s="2" t="n"/>
      <c r="BM31" s="2" t="n"/>
      <c r="BN31" s="2" t="n"/>
      <c r="BO31" s="2" t="n"/>
      <c r="BP31" s="141" t="n"/>
      <c r="BV31" s="142" t="n"/>
      <c r="DU31" s="142" t="n"/>
      <c r="DV31" s="7" t="n"/>
      <c r="DW31" s="2" t="n"/>
      <c r="DX31" s="2" t="n"/>
      <c r="DY31" s="2" t="n"/>
      <c r="DZ31" s="2" t="n"/>
      <c r="EA31" s="2" t="n"/>
      <c r="EB31" s="2" t="n"/>
      <c r="EC31" s="2" t="n"/>
    </row>
    <row r="32" ht="6.75" customHeight="1" s="118">
      <c r="A32" s="2" t="n"/>
      <c r="B32" s="2" t="n"/>
      <c r="C32" s="2" t="n"/>
      <c r="D32" s="2" t="n"/>
      <c r="E32" s="141" t="n"/>
      <c r="K32" s="142" t="n"/>
      <c r="L32" s="141" t="n"/>
      <c r="BI32" s="142" t="n"/>
      <c r="BJ32" s="2" t="n"/>
      <c r="BK32" s="2" t="n"/>
      <c r="BL32" s="2" t="n"/>
      <c r="BM32" s="2" t="n"/>
      <c r="BN32" s="2" t="n"/>
      <c r="BO32" s="2" t="n"/>
      <c r="BP32" s="141" t="n"/>
      <c r="BV32" s="142" t="n"/>
      <c r="DU32" s="142" t="n"/>
      <c r="DV32" s="7" t="n"/>
      <c r="DW32" s="2" t="n"/>
      <c r="DX32" s="2" t="n"/>
      <c r="DY32" s="2" t="n"/>
      <c r="DZ32" s="2" t="n"/>
      <c r="EA32" s="2" t="n"/>
      <c r="EB32" s="2" t="n"/>
      <c r="EC32" s="2" t="n"/>
    </row>
    <row r="33" ht="6.75" customHeight="1" s="118">
      <c r="A33" s="2" t="n"/>
      <c r="B33" s="2" t="n"/>
      <c r="C33" s="2" t="n"/>
      <c r="D33" s="2" t="n"/>
      <c r="E33" s="144" t="n"/>
      <c r="F33" s="145" t="n"/>
      <c r="G33" s="145" t="n"/>
      <c r="H33" s="145" t="n"/>
      <c r="I33" s="145" t="n"/>
      <c r="J33" s="145" t="n"/>
      <c r="K33" s="146" t="n"/>
      <c r="L33" s="144" t="n"/>
      <c r="M33" s="145" t="n"/>
      <c r="N33" s="145" t="n"/>
      <c r="O33" s="145" t="n"/>
      <c r="P33" s="145" t="n"/>
      <c r="Q33" s="145" t="n"/>
      <c r="R33" s="145" t="n"/>
      <c r="S33" s="145" t="n"/>
      <c r="T33" s="145" t="n"/>
      <c r="U33" s="145" t="n"/>
      <c r="V33" s="145" t="n"/>
      <c r="W33" s="145" t="n"/>
      <c r="X33" s="145" t="n"/>
      <c r="Y33" s="145" t="n"/>
      <c r="Z33" s="145" t="n"/>
      <c r="AA33" s="145" t="n"/>
      <c r="AB33" s="145" t="n"/>
      <c r="AC33" s="145" t="n"/>
      <c r="AD33" s="145" t="n"/>
      <c r="AE33" s="145" t="n"/>
      <c r="AF33" s="145" t="n"/>
      <c r="AG33" s="145" t="n"/>
      <c r="AH33" s="145" t="n"/>
      <c r="AI33" s="145" t="n"/>
      <c r="AJ33" s="145" t="n"/>
      <c r="AK33" s="145" t="n"/>
      <c r="AL33" s="145" t="n"/>
      <c r="AM33" s="145" t="n"/>
      <c r="AN33" s="145" t="n"/>
      <c r="AO33" s="145" t="n"/>
      <c r="AP33" s="145" t="n"/>
      <c r="AQ33" s="145" t="n"/>
      <c r="AR33" s="145" t="n"/>
      <c r="AS33" s="145" t="n"/>
      <c r="AT33" s="145" t="n"/>
      <c r="AU33" s="145" t="n"/>
      <c r="AV33" s="145" t="n"/>
      <c r="AW33" s="145" t="n"/>
      <c r="AX33" s="145" t="n"/>
      <c r="AY33" s="145" t="n"/>
      <c r="AZ33" s="145" t="n"/>
      <c r="BA33" s="145" t="n"/>
      <c r="BB33" s="145" t="n"/>
      <c r="BC33" s="145" t="n"/>
      <c r="BD33" s="145" t="n"/>
      <c r="BE33" s="145" t="n"/>
      <c r="BF33" s="145" t="n"/>
      <c r="BG33" s="145" t="n"/>
      <c r="BH33" s="145" t="n"/>
      <c r="BI33" s="146" t="n"/>
      <c r="BJ33" s="2" t="n"/>
      <c r="BK33" s="2" t="n"/>
      <c r="BL33" s="2" t="n"/>
      <c r="BM33" s="2" t="n"/>
      <c r="BN33" s="2" t="n"/>
      <c r="BO33" s="2" t="n"/>
      <c r="BP33" s="141" t="n"/>
      <c r="BV33" s="142" t="n"/>
      <c r="DU33" s="142" t="n"/>
      <c r="DV33" s="7" t="n"/>
      <c r="DW33" s="2" t="n"/>
      <c r="DX33" s="2" t="n"/>
      <c r="DY33" s="2" t="n"/>
      <c r="DZ33" s="2" t="n"/>
      <c r="EA33" s="2" t="n"/>
      <c r="EB33" s="2" t="n"/>
      <c r="EC33" s="2" t="n"/>
    </row>
    <row r="34" ht="6.75" customHeight="1" s="118">
      <c r="A34" s="2" t="n"/>
      <c r="B34" s="2" t="n"/>
      <c r="C34" s="2" t="n"/>
      <c r="D34" s="2" t="n"/>
      <c r="E34" s="157" t="inlineStr">
        <is>
          <t>ふ り が な</t>
        </is>
      </c>
      <c r="F34" s="138" t="n"/>
      <c r="G34" s="138" t="n"/>
      <c r="H34" s="138" t="n"/>
      <c r="I34" s="138" t="n"/>
      <c r="J34" s="138" t="n"/>
      <c r="K34" s="139" t="n"/>
      <c r="L34" s="158">
        <f>計算!$M$23</f>
        <v/>
      </c>
      <c r="M34" s="138" t="n"/>
      <c r="N34" s="138" t="n"/>
      <c r="O34" s="138" t="n"/>
      <c r="P34" s="138" t="n"/>
      <c r="Q34" s="138" t="n"/>
      <c r="R34" s="138" t="n"/>
      <c r="S34" s="138" t="n"/>
      <c r="T34" s="138" t="n"/>
      <c r="U34" s="138" t="n"/>
      <c r="V34" s="138" t="n"/>
      <c r="W34" s="138" t="n"/>
      <c r="X34" s="138" t="n"/>
      <c r="Y34" s="138" t="n"/>
      <c r="Z34" s="138" t="n"/>
      <c r="AA34" s="138" t="n"/>
      <c r="AB34" s="138" t="n"/>
      <c r="AC34" s="138" t="n"/>
      <c r="AD34" s="138" t="n"/>
      <c r="AE34" s="138" t="n"/>
      <c r="AF34" s="138" t="n"/>
      <c r="AG34" s="138" t="n"/>
      <c r="AH34" s="138" t="n"/>
      <c r="AI34" s="138" t="n"/>
      <c r="AJ34" s="138" t="n"/>
      <c r="AK34" s="138" t="n"/>
      <c r="AL34" s="138" t="n"/>
      <c r="AM34" s="138" t="n"/>
      <c r="AN34" s="138" t="n"/>
      <c r="AO34" s="138" t="n"/>
      <c r="AP34" s="138" t="n"/>
      <c r="AQ34" s="138" t="n"/>
      <c r="AR34" s="138" t="n"/>
      <c r="AS34" s="138" t="n"/>
      <c r="AT34" s="138" t="n"/>
      <c r="AU34" s="138" t="n"/>
      <c r="AV34" s="138" t="n"/>
      <c r="AW34" s="138" t="n"/>
      <c r="AX34" s="138" t="n"/>
      <c r="AY34" s="138" t="n"/>
      <c r="AZ34" s="138" t="n"/>
      <c r="BA34" s="138" t="n"/>
      <c r="BB34" s="138" t="n"/>
      <c r="BC34" s="138" t="n"/>
      <c r="BD34" s="138" t="n"/>
      <c r="BE34" s="138" t="n"/>
      <c r="BF34" s="138" t="n"/>
      <c r="BG34" s="138" t="n"/>
      <c r="BH34" s="138" t="n"/>
      <c r="BI34" s="139" t="n"/>
      <c r="BJ34" s="2" t="n"/>
      <c r="BK34" s="2" t="n"/>
      <c r="BL34" s="2" t="n"/>
      <c r="BM34" s="2" t="n"/>
      <c r="BN34" s="2" t="n"/>
      <c r="BO34" s="2" t="n"/>
      <c r="BP34" s="141" t="n"/>
      <c r="BV34" s="142" t="n"/>
      <c r="DU34" s="142" t="n"/>
      <c r="DV34" s="7" t="n"/>
      <c r="DW34" s="2" t="n"/>
      <c r="DX34" s="2" t="n"/>
      <c r="DY34" s="2" t="n"/>
      <c r="DZ34" s="2" t="n"/>
      <c r="EA34" s="2" t="n"/>
      <c r="EB34" s="2" t="n"/>
      <c r="EC34" s="2" t="n"/>
    </row>
    <row r="35" ht="6.75" customHeight="1" s="118">
      <c r="A35" s="2" t="n"/>
      <c r="B35" s="2" t="n"/>
      <c r="C35" s="2" t="n"/>
      <c r="D35" s="2" t="n"/>
      <c r="E35" s="141" t="n"/>
      <c r="K35" s="142" t="n"/>
      <c r="BI35" s="142" t="n"/>
      <c r="BJ35" s="2" t="n"/>
      <c r="BK35" s="2" t="n"/>
      <c r="BL35" s="2" t="n"/>
      <c r="BM35" s="2" t="n"/>
      <c r="BN35" s="2" t="n"/>
      <c r="BO35" s="2" t="n"/>
      <c r="BP35" s="141" t="n"/>
      <c r="BV35" s="142" t="n"/>
      <c r="DU35" s="142" t="n"/>
      <c r="DV35" s="7" t="n"/>
      <c r="DW35" s="2" t="n"/>
      <c r="DX35" s="2" t="n"/>
      <c r="DY35" s="2" t="n"/>
      <c r="DZ35" s="2" t="n"/>
      <c r="EA35" s="2" t="n"/>
      <c r="EB35" s="2" t="n"/>
      <c r="EC35" s="2" t="n"/>
    </row>
    <row r="36" ht="6.75" customHeight="1" s="118">
      <c r="A36" s="2" t="n"/>
      <c r="B36" s="2" t="n"/>
      <c r="C36" s="2" t="n"/>
      <c r="D36" s="2" t="n"/>
      <c r="E36" s="160" t="n"/>
      <c r="F36" s="161" t="n"/>
      <c r="G36" s="161" t="n"/>
      <c r="H36" s="161" t="n"/>
      <c r="I36" s="161" t="n"/>
      <c r="J36" s="161" t="n"/>
      <c r="K36" s="162" t="n"/>
      <c r="L36" s="161" t="n"/>
      <c r="M36" s="161" t="n"/>
      <c r="N36" s="161" t="n"/>
      <c r="O36" s="161" t="n"/>
      <c r="P36" s="161" t="n"/>
      <c r="Q36" s="161" t="n"/>
      <c r="R36" s="161" t="n"/>
      <c r="S36" s="161" t="n"/>
      <c r="T36" s="161" t="n"/>
      <c r="U36" s="161" t="n"/>
      <c r="V36" s="161" t="n"/>
      <c r="W36" s="161" t="n"/>
      <c r="X36" s="161" t="n"/>
      <c r="Y36" s="161" t="n"/>
      <c r="Z36" s="161" t="n"/>
      <c r="AA36" s="161" t="n"/>
      <c r="AB36" s="161" t="n"/>
      <c r="AC36" s="161" t="n"/>
      <c r="AD36" s="161" t="n"/>
      <c r="AE36" s="161" t="n"/>
      <c r="AF36" s="161" t="n"/>
      <c r="AG36" s="161" t="n"/>
      <c r="AH36" s="161" t="n"/>
      <c r="AI36" s="161" t="n"/>
      <c r="AJ36" s="161" t="n"/>
      <c r="AK36" s="161" t="n"/>
      <c r="AL36" s="161" t="n"/>
      <c r="AM36" s="161" t="n"/>
      <c r="AN36" s="161" t="n"/>
      <c r="AO36" s="161" t="n"/>
      <c r="AP36" s="161" t="n"/>
      <c r="AQ36" s="161" t="n"/>
      <c r="AR36" s="161" t="n"/>
      <c r="AS36" s="161" t="n"/>
      <c r="AT36" s="161" t="n"/>
      <c r="AU36" s="161" t="n"/>
      <c r="AV36" s="161" t="n"/>
      <c r="AW36" s="161" t="n"/>
      <c r="AX36" s="161" t="n"/>
      <c r="AY36" s="161" t="n"/>
      <c r="AZ36" s="161" t="n"/>
      <c r="BA36" s="161" t="n"/>
      <c r="BB36" s="161" t="n"/>
      <c r="BC36" s="161" t="n"/>
      <c r="BD36" s="161" t="n"/>
      <c r="BE36" s="161" t="n"/>
      <c r="BF36" s="161" t="n"/>
      <c r="BG36" s="161" t="n"/>
      <c r="BH36" s="161" t="n"/>
      <c r="BI36" s="162" t="n"/>
      <c r="BJ36" s="2" t="n"/>
      <c r="BK36" s="2" t="n"/>
      <c r="BL36" s="2" t="n"/>
      <c r="BM36" s="2" t="n"/>
      <c r="BN36" s="2" t="n"/>
      <c r="BO36" s="2" t="n"/>
      <c r="BP36" s="141" t="n"/>
      <c r="BV36" s="142" t="n"/>
      <c r="DU36" s="142" t="n"/>
      <c r="DV36" s="7" t="n"/>
      <c r="DW36" s="2" t="n"/>
      <c r="DX36" s="2" t="n"/>
      <c r="DY36" s="2" t="n"/>
      <c r="DZ36" s="2" t="n"/>
      <c r="EA36" s="2" t="n"/>
      <c r="EB36" s="2" t="n"/>
      <c r="EC36" s="2" t="n"/>
    </row>
    <row r="37" ht="6.75" customHeight="1" s="118">
      <c r="A37" s="2" t="n"/>
      <c r="B37" s="2" t="n"/>
      <c r="C37" s="2" t="n"/>
      <c r="D37" s="2" t="n"/>
      <c r="E37" s="163" t="inlineStr">
        <is>
          <t>連絡先</t>
        </is>
      </c>
      <c r="F37" s="164" t="n"/>
      <c r="G37" s="164" t="n"/>
      <c r="H37" s="164" t="n"/>
      <c r="I37" s="164" t="n"/>
      <c r="J37" s="164" t="n"/>
      <c r="K37" s="165" t="n"/>
      <c r="L37" s="107" t="inlineStr">
        <is>
          <t>〒</t>
        </is>
      </c>
      <c r="M37" s="164" t="n"/>
      <c r="N37" s="164" t="n"/>
      <c r="O37" s="164" t="n"/>
      <c r="P37" s="170">
        <f>計算!$K$23</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41" t="n"/>
      <c r="BV37" s="142" t="n"/>
      <c r="DU37" s="142" t="n"/>
      <c r="DV37" s="7" t="n"/>
      <c r="DW37" s="2" t="n"/>
      <c r="DX37" s="2" t="n"/>
      <c r="DY37" s="2" t="n"/>
      <c r="DZ37" s="2" t="n"/>
      <c r="EA37" s="2" t="n"/>
      <c r="EB37" s="2" t="n"/>
      <c r="EC37" s="2" t="n"/>
    </row>
    <row r="38" ht="6.75" customHeight="1" s="118">
      <c r="A38" s="2" t="n"/>
      <c r="B38" s="2" t="n"/>
      <c r="C38" s="2" t="n"/>
      <c r="D38" s="2" t="n"/>
      <c r="E38" s="141" t="n"/>
      <c r="K38" s="142" t="n"/>
      <c r="L38" s="141"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41" t="n"/>
      <c r="BV38" s="142" t="n"/>
      <c r="DU38" s="142" t="n"/>
      <c r="DV38" s="7" t="n"/>
      <c r="DW38" s="2" t="n"/>
      <c r="DX38" s="2" t="n"/>
      <c r="DY38" s="2" t="n"/>
      <c r="DZ38" s="2" t="n"/>
      <c r="EA38" s="2" t="n"/>
      <c r="EB38" s="2" t="n"/>
      <c r="EC38" s="2" t="n"/>
    </row>
    <row r="39" ht="6.75" customHeight="1" s="118">
      <c r="A39" s="2" t="n"/>
      <c r="B39" s="2" t="n"/>
      <c r="C39" s="2" t="n"/>
      <c r="D39" s="2" t="n"/>
      <c r="E39" s="141" t="n"/>
      <c r="K39" s="142" t="n"/>
      <c r="L39" s="141"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41" t="n"/>
      <c r="BV39" s="142" t="n"/>
      <c r="DU39" s="142" t="n"/>
      <c r="DV39" s="7" t="n"/>
      <c r="DW39" s="2" t="n"/>
      <c r="DX39" s="2" t="n"/>
      <c r="DY39" s="2" t="n"/>
      <c r="DZ39" s="2" t="n"/>
      <c r="EA39" s="2" t="n"/>
      <c r="EB39" s="2" t="n"/>
      <c r="EC39" s="2" t="n"/>
    </row>
    <row r="40" ht="6.75" customHeight="1" s="118">
      <c r="A40" s="2" t="n"/>
      <c r="B40" s="2" t="n"/>
      <c r="C40" s="2" t="n"/>
      <c r="D40" s="2" t="n"/>
      <c r="E40" s="141" t="n"/>
      <c r="K40" s="142" t="n"/>
      <c r="L40" s="171">
        <f>計算!$L$23</f>
        <v/>
      </c>
      <c r="BI40" s="142" t="n"/>
      <c r="BJ40" s="2" t="n"/>
      <c r="BK40" s="2" t="n"/>
      <c r="BL40" s="2" t="n"/>
      <c r="BM40" s="2" t="n"/>
      <c r="BN40" s="2" t="n"/>
      <c r="BO40" s="2" t="n"/>
      <c r="BP40" s="141" t="n"/>
      <c r="BV40" s="142" t="n"/>
      <c r="DU40" s="142" t="n"/>
      <c r="DV40" s="7" t="n"/>
      <c r="DW40" s="2" t="n"/>
      <c r="DX40" s="2" t="n"/>
      <c r="DY40" s="2" t="n"/>
      <c r="DZ40" s="2" t="n"/>
      <c r="EA40" s="2" t="n"/>
      <c r="EB40" s="2" t="n"/>
      <c r="EC40" s="2" t="n"/>
    </row>
    <row r="41" ht="6.75" customHeight="1" s="118">
      <c r="A41" s="2" t="n"/>
      <c r="B41" s="2" t="n"/>
      <c r="C41" s="2" t="n"/>
      <c r="D41" s="2" t="n"/>
      <c r="E41" s="144" t="n"/>
      <c r="F41" s="145" t="n"/>
      <c r="G41" s="145" t="n"/>
      <c r="H41" s="145" t="n"/>
      <c r="I41" s="145" t="n"/>
      <c r="J41" s="145" t="n"/>
      <c r="K41" s="146" t="n"/>
      <c r="L41" s="145" t="n"/>
      <c r="M41" s="145" t="n"/>
      <c r="N41" s="145" t="n"/>
      <c r="O41" s="145" t="n"/>
      <c r="P41" s="145" t="n"/>
      <c r="Q41" s="145" t="n"/>
      <c r="R41" s="145" t="n"/>
      <c r="S41" s="145" t="n"/>
      <c r="T41" s="145" t="n"/>
      <c r="U41" s="145" t="n"/>
      <c r="V41" s="145" t="n"/>
      <c r="W41" s="145" t="n"/>
      <c r="X41" s="145" t="n"/>
      <c r="Y41" s="145" t="n"/>
      <c r="Z41" s="145" t="n"/>
      <c r="AA41" s="145" t="n"/>
      <c r="AB41" s="145" t="n"/>
      <c r="AC41" s="145" t="n"/>
      <c r="AD41" s="145" t="n"/>
      <c r="AE41" s="145" t="n"/>
      <c r="AF41" s="145" t="n"/>
      <c r="AG41" s="145" t="n"/>
      <c r="AH41" s="145" t="n"/>
      <c r="AI41" s="145" t="n"/>
      <c r="AJ41" s="145" t="n"/>
      <c r="AK41" s="145" t="n"/>
      <c r="AL41" s="145" t="n"/>
      <c r="AM41" s="145" t="n"/>
      <c r="AN41" s="145" t="n"/>
      <c r="AO41" s="145" t="n"/>
      <c r="AP41" s="145" t="n"/>
      <c r="AQ41" s="145" t="n"/>
      <c r="AR41" s="145" t="n"/>
      <c r="AS41" s="145" t="n"/>
      <c r="AT41" s="145" t="n"/>
      <c r="AU41" s="145" t="n"/>
      <c r="AV41" s="145" t="n"/>
      <c r="AW41" s="145" t="n"/>
      <c r="AX41" s="145" t="n"/>
      <c r="AY41" s="145" t="n"/>
      <c r="AZ41" s="145" t="n"/>
      <c r="BA41" s="145" t="n"/>
      <c r="BB41" s="145" t="n"/>
      <c r="BC41" s="145" t="n"/>
      <c r="BD41" s="145" t="n"/>
      <c r="BE41" s="145" t="n"/>
      <c r="BF41" s="145" t="n"/>
      <c r="BG41" s="145" t="n"/>
      <c r="BH41" s="145" t="n"/>
      <c r="BI41" s="146" t="n"/>
      <c r="BJ41" s="2" t="n"/>
      <c r="BK41" s="2" t="n"/>
      <c r="BL41" s="2" t="n"/>
      <c r="BM41" s="2" t="n"/>
      <c r="BN41" s="2" t="n"/>
      <c r="BO41" s="2" t="n"/>
      <c r="BP41" s="141" t="n"/>
      <c r="BV41" s="142" t="n"/>
      <c r="DU41" s="142"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41" t="n"/>
      <c r="BV42" s="142" t="n"/>
      <c r="DU42" s="142"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41" t="n"/>
      <c r="BV43" s="142" t="n"/>
      <c r="DU43" s="142"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41" t="n"/>
      <c r="BV44" s="142" t="n"/>
      <c r="DU44" s="142"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41" t="n"/>
      <c r="BV45" s="142" t="n"/>
      <c r="DU45" s="142"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41" t="n"/>
      <c r="BV46" s="142" t="n"/>
      <c r="DU46" s="142"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2" t="n"/>
      <c r="BQ47" s="138" t="n"/>
      <c r="BR47" s="173" t="n"/>
      <c r="BS47" s="138" t="n"/>
      <c r="BT47" s="138" t="n"/>
      <c r="BU47" s="28" t="n"/>
      <c r="BV47" s="29" t="n"/>
      <c r="BW47" s="174">
        <f>計算!$Z$23</f>
        <v/>
      </c>
      <c r="BX47" s="138" t="n"/>
      <c r="BY47" s="138" t="n"/>
      <c r="BZ47" s="138" t="n"/>
      <c r="CA47" s="138" t="n"/>
      <c r="CB47" s="138" t="n"/>
      <c r="CC47" s="138" t="n"/>
      <c r="CD47" s="138" t="n"/>
      <c r="CE47" s="138" t="n"/>
      <c r="CF47" s="138" t="n"/>
      <c r="CG47" s="138" t="n"/>
      <c r="CH47" s="138" t="n"/>
      <c r="CI47" s="138" t="n"/>
      <c r="CJ47" s="138" t="n"/>
      <c r="CK47" s="138" t="n"/>
      <c r="CL47" s="138" t="n"/>
      <c r="CM47" s="138" t="n"/>
      <c r="CN47" s="138" t="n"/>
      <c r="CO47" s="138" t="n"/>
      <c r="CP47" s="138" t="n"/>
      <c r="CQ47" s="138" t="n"/>
      <c r="CR47" s="138" t="n"/>
      <c r="CS47" s="138" t="n"/>
      <c r="CT47" s="138" t="n"/>
      <c r="CU47" s="138" t="n"/>
      <c r="CV47" s="138" t="n"/>
      <c r="CW47" s="138" t="n"/>
      <c r="CX47" s="138" t="n"/>
      <c r="CY47" s="138" t="n"/>
      <c r="CZ47" s="138" t="n"/>
      <c r="DA47" s="138" t="n"/>
      <c r="DB47" s="138" t="n"/>
      <c r="DC47" s="138" t="n"/>
      <c r="DD47" s="138" t="n"/>
      <c r="DE47" s="138" t="n"/>
      <c r="DF47" s="138" t="n"/>
      <c r="DG47" s="138" t="n"/>
      <c r="DH47" s="138" t="n"/>
      <c r="DI47" s="138" t="n"/>
      <c r="DJ47" s="138" t="n"/>
      <c r="DK47" s="138" t="n"/>
      <c r="DL47" s="138" t="n"/>
      <c r="DM47" s="138" t="n"/>
      <c r="DN47" s="138" t="n"/>
      <c r="DO47" s="138" t="n"/>
      <c r="DP47" s="138" t="n"/>
      <c r="DQ47" s="138" t="n"/>
      <c r="DR47" s="138" t="n"/>
      <c r="DS47" s="138" t="n"/>
      <c r="DT47" s="138" t="n"/>
      <c r="DU47" s="139"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41" t="n"/>
      <c r="BU48" s="31" t="n"/>
      <c r="BV48" s="32" t="n"/>
      <c r="DU48" s="142"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41" t="n"/>
      <c r="BU49" s="72" t="n"/>
      <c r="BV49" s="142" t="n"/>
      <c r="DU49" s="142"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41" t="n"/>
      <c r="BV50" s="142" t="n"/>
      <c r="DU50" s="142"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41" t="n"/>
      <c r="BV51" s="142" t="n"/>
      <c r="DU51" s="142"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41" t="n"/>
      <c r="BV52" s="142" t="n"/>
      <c r="DU52" s="142" t="n"/>
      <c r="DV52" s="7" t="n"/>
      <c r="DW52" s="2" t="n"/>
      <c r="DX52" s="2" t="n"/>
      <c r="DY52" s="2" t="n"/>
      <c r="DZ52" s="2" t="n"/>
      <c r="EA52" s="2" t="n"/>
      <c r="EB52" s="2" t="n"/>
      <c r="EC52" s="2" t="n"/>
    </row>
    <row r="53" ht="6.75" customHeight="1" s="118">
      <c r="A53" s="2" t="n"/>
      <c r="B53" s="2" t="n"/>
      <c r="C53" s="2" t="n"/>
      <c r="D53" s="2" t="n"/>
      <c r="E53" s="175" t="inlineStr">
        <is>
          <t>在籍校</t>
        </is>
      </c>
      <c r="F53" s="138" t="n"/>
      <c r="G53" s="138" t="n"/>
      <c r="H53" s="138" t="n"/>
      <c r="I53" s="138" t="n"/>
      <c r="J53" s="138" t="n"/>
      <c r="K53" s="139"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8" t="n"/>
      <c r="AY53" s="138" t="n"/>
      <c r="AZ53" s="138" t="n"/>
      <c r="BA53" s="138" t="n"/>
      <c r="BB53" s="138" t="n"/>
      <c r="BC53" s="138" t="n"/>
      <c r="BD53" s="138" t="n"/>
      <c r="BE53" s="138" t="n"/>
      <c r="BF53" s="138" t="n"/>
      <c r="BG53" s="138" t="n"/>
      <c r="BH53" s="138" t="n"/>
      <c r="BI53" s="139" t="n"/>
      <c r="BJ53" s="2" t="n"/>
      <c r="BK53" s="2" t="n"/>
      <c r="BL53" s="2" t="n"/>
      <c r="BM53" s="2" t="n"/>
      <c r="BN53" s="2" t="n"/>
      <c r="BO53" s="2" t="n"/>
      <c r="BP53" s="141" t="n"/>
      <c r="BV53" s="142" t="n"/>
      <c r="DU53" s="142" t="n"/>
      <c r="DV53" s="2" t="n"/>
      <c r="DW53" s="2" t="n"/>
      <c r="DX53" s="2" t="n"/>
      <c r="DY53" s="2" t="n"/>
      <c r="DZ53" s="2" t="n"/>
      <c r="EA53" s="2" t="n"/>
      <c r="EB53" s="2" t="n"/>
      <c r="EC53" s="2" t="n"/>
    </row>
    <row r="54" ht="6.75" customHeight="1" s="118">
      <c r="A54" s="2" t="n"/>
      <c r="B54" s="2" t="n"/>
      <c r="C54" s="2" t="n"/>
      <c r="D54" s="2" t="n"/>
      <c r="E54" s="141" t="n"/>
      <c r="K54" s="142" t="n"/>
      <c r="L54" s="36" t="n"/>
      <c r="M54" s="19" t="n"/>
      <c r="N54" s="19" t="n"/>
      <c r="O54" s="19" t="n"/>
      <c r="P54" s="19" t="n"/>
      <c r="Q54" s="19" t="n"/>
      <c r="R54" s="19" t="n"/>
      <c r="S54" s="19" t="n"/>
      <c r="T54" s="19" t="n"/>
      <c r="U54" s="19" t="n"/>
      <c r="V54" s="19" t="n"/>
      <c r="W54" s="19" t="n"/>
      <c r="X54" s="37" t="n"/>
      <c r="Y54" s="176">
        <f>計算!$N$23</f>
        <v/>
      </c>
      <c r="BI54" s="142" t="n"/>
      <c r="BJ54" s="2" t="n"/>
      <c r="BK54" s="2" t="n"/>
      <c r="BL54" s="2" t="n"/>
      <c r="BM54" s="2" t="n"/>
      <c r="BN54" s="2" t="n"/>
      <c r="BO54" s="2" t="n"/>
      <c r="BP54" s="141" t="n"/>
      <c r="BV54" s="142" t="n"/>
      <c r="DU54" s="142" t="n"/>
      <c r="DV54" s="2" t="n"/>
      <c r="DW54" s="2" t="n"/>
      <c r="DX54" s="2" t="n"/>
      <c r="DY54" s="2" t="n"/>
      <c r="DZ54" s="2" t="n"/>
      <c r="EA54" s="2" t="n"/>
      <c r="EB54" s="2" t="n"/>
      <c r="EC54" s="2" t="n"/>
    </row>
    <row r="55" ht="6.75" customHeight="1" s="118">
      <c r="A55" s="2" t="n"/>
      <c r="B55" s="2" t="n"/>
      <c r="C55" s="2" t="n"/>
      <c r="D55" s="2" t="n"/>
      <c r="E55" s="141" t="n"/>
      <c r="K55" s="142" t="n"/>
      <c r="L55" s="36" t="n"/>
      <c r="M55" s="19" t="n"/>
      <c r="N55" s="19" t="n"/>
      <c r="O55" s="19" t="n"/>
      <c r="P55" s="177">
        <f>設定!$B$6</f>
        <v/>
      </c>
      <c r="S55" s="11" t="n"/>
      <c r="T55" s="11" t="n"/>
      <c r="U55" s="177">
        <f>設定!$B$7</f>
        <v/>
      </c>
      <c r="W55" s="11" t="n"/>
      <c r="X55" s="12" t="n"/>
      <c r="Y55" s="141" t="n"/>
      <c r="BI55" s="142" t="n"/>
      <c r="BJ55" s="2" t="n"/>
      <c r="BK55" s="2" t="n"/>
      <c r="BL55" s="2" t="n"/>
      <c r="BM55" s="2" t="n"/>
      <c r="BN55" s="2" t="n"/>
      <c r="BO55" s="2" t="n"/>
      <c r="BP55" s="141" t="n"/>
      <c r="BV55" s="142" t="n"/>
      <c r="DU55" s="142" t="n"/>
      <c r="DV55" s="2" t="n"/>
      <c r="DW55" s="2" t="n"/>
      <c r="DX55" s="2" t="n"/>
      <c r="DY55" s="2" t="n"/>
      <c r="DZ55" s="2" t="n"/>
      <c r="EA55" s="2" t="n"/>
      <c r="EB55" s="2" t="n"/>
      <c r="EC55" s="2" t="n"/>
    </row>
    <row r="56" ht="6.75" customHeight="1" s="118">
      <c r="A56" s="2" t="n"/>
      <c r="B56" s="2" t="n"/>
      <c r="C56" s="2" t="n"/>
      <c r="D56" s="2" t="n"/>
      <c r="E56" s="141" t="n"/>
      <c r="K56" s="142" t="n"/>
      <c r="L56" s="92" t="inlineStr">
        <is>
          <t>令和</t>
        </is>
      </c>
      <c r="S56" s="52" t="inlineStr">
        <is>
          <t>年</t>
        </is>
      </c>
      <c r="W56" s="53" t="inlineStr">
        <is>
          <t>月</t>
        </is>
      </c>
      <c r="X56" s="142" t="n"/>
      <c r="Y56" s="141" t="n"/>
      <c r="BI56" s="142" t="n"/>
      <c r="BJ56" s="2" t="n"/>
      <c r="BK56" s="2" t="n"/>
      <c r="BL56" s="2" t="n"/>
      <c r="BM56" s="2" t="n"/>
      <c r="BN56" s="2" t="n"/>
      <c r="BO56" s="2" t="n"/>
      <c r="BP56" s="141" t="n"/>
      <c r="BV56" s="142" t="n"/>
      <c r="DU56" s="142" t="n"/>
      <c r="DV56" s="2" t="n"/>
      <c r="DW56" s="2" t="n"/>
      <c r="DX56" s="2" t="n"/>
      <c r="DY56" s="2" t="n"/>
      <c r="DZ56" s="2" t="n"/>
      <c r="EA56" s="2" t="n"/>
      <c r="EB56" s="2" t="n"/>
      <c r="EC56" s="2" t="n"/>
    </row>
    <row r="57" ht="6.75" customHeight="1" s="118">
      <c r="A57" s="2" t="n"/>
      <c r="B57" s="2" t="n"/>
      <c r="C57" s="2" t="n"/>
      <c r="D57" s="2" t="n"/>
      <c r="E57" s="141" t="n"/>
      <c r="K57" s="142" t="n"/>
      <c r="L57" s="141" t="n"/>
      <c r="X57" s="142" t="n"/>
      <c r="Y57" s="141" t="n"/>
      <c r="AW57" s="75" t="inlineStr">
        <is>
          <t>卒業</t>
        </is>
      </c>
      <c r="BI57" s="142" t="n"/>
      <c r="BJ57" s="2" t="n"/>
      <c r="BK57" s="2" t="n"/>
      <c r="BL57" s="2" t="n"/>
      <c r="BM57" s="2" t="n"/>
      <c r="BN57" s="2" t="n"/>
      <c r="BO57" s="2" t="n"/>
      <c r="BP57" s="141" t="n"/>
      <c r="BV57" s="142" t="n"/>
      <c r="DU57" s="142" t="n"/>
      <c r="DV57" s="2" t="n"/>
      <c r="DW57" s="2" t="n"/>
      <c r="DX57" s="2" t="n"/>
      <c r="DY57" s="2" t="n"/>
      <c r="DZ57" s="2" t="n"/>
      <c r="EA57" s="2" t="n"/>
      <c r="EB57" s="2" t="n"/>
      <c r="EC57" s="2" t="n"/>
    </row>
    <row r="58" ht="6.75" customHeight="1" s="118">
      <c r="A58" s="2" t="n"/>
      <c r="B58" s="2" t="n"/>
      <c r="C58" s="2" t="n"/>
      <c r="D58" s="2" t="n"/>
      <c r="E58" s="141" t="n"/>
      <c r="K58" s="142" t="n"/>
      <c r="L58" s="36" t="n"/>
      <c r="M58" s="19" t="n"/>
      <c r="N58" s="19" t="n"/>
      <c r="O58" s="19" t="n"/>
      <c r="P58" s="19" t="n"/>
      <c r="Q58" s="19" t="n"/>
      <c r="R58" s="19" t="n"/>
      <c r="S58" s="19" t="n"/>
      <c r="T58" s="19" t="n"/>
      <c r="U58" s="19" t="n"/>
      <c r="V58" s="19" t="n"/>
      <c r="W58" s="19" t="n"/>
      <c r="X58" s="37" t="n"/>
      <c r="Y58" s="141" t="n"/>
      <c r="BI58" s="142" t="n"/>
      <c r="BJ58" s="2" t="n"/>
      <c r="BK58" s="2" t="n"/>
      <c r="BL58" s="2" t="n"/>
      <c r="BM58" s="2" t="n"/>
      <c r="BN58" s="2" t="n"/>
      <c r="BO58" s="2" t="n"/>
      <c r="BP58" s="141" t="n"/>
      <c r="BV58" s="142" t="n"/>
      <c r="DU58" s="142" t="n"/>
      <c r="DV58" s="2" t="n"/>
      <c r="DW58" s="2" t="n"/>
      <c r="DX58" s="2" t="n"/>
      <c r="DY58" s="2" t="n"/>
      <c r="DZ58" s="2" t="n"/>
      <c r="EA58" s="2" t="n"/>
      <c r="EB58" s="2" t="n"/>
      <c r="EC58" s="2" t="n"/>
    </row>
    <row r="59" ht="6.75" customHeight="1" s="118">
      <c r="A59" s="2" t="n"/>
      <c r="B59" s="2" t="n"/>
      <c r="C59" s="2" t="n"/>
      <c r="D59" s="2" t="n"/>
      <c r="E59" s="141" t="n"/>
      <c r="K59" s="142" t="n"/>
      <c r="L59" s="36" t="n"/>
      <c r="M59" s="19" t="n"/>
      <c r="N59" s="19" t="n"/>
      <c r="O59" s="19" t="n"/>
      <c r="P59" s="19" t="n"/>
      <c r="Q59" s="19" t="n"/>
      <c r="R59" s="19" t="n"/>
      <c r="S59" s="19" t="n"/>
      <c r="T59" s="19" t="n"/>
      <c r="U59" s="19" t="n"/>
      <c r="V59" s="19" t="n"/>
      <c r="W59" s="19" t="n"/>
      <c r="X59" s="37" t="n"/>
      <c r="Y59" s="141" t="n"/>
      <c r="BI59" s="142" t="n"/>
      <c r="BJ59" s="2" t="n"/>
      <c r="BK59" s="2" t="n"/>
      <c r="BL59" s="2" t="n"/>
      <c r="BM59" s="2" t="n"/>
      <c r="BN59" s="2" t="n"/>
      <c r="BO59" s="2" t="n"/>
      <c r="BP59" s="141" t="n"/>
      <c r="BV59" s="142" t="n"/>
      <c r="DU59" s="142" t="n"/>
      <c r="DV59" s="2" t="n"/>
      <c r="DW59" s="2" t="n"/>
      <c r="DX59" s="2" t="n"/>
      <c r="DY59" s="2" t="n"/>
      <c r="DZ59" s="2" t="n"/>
      <c r="EA59" s="2" t="n"/>
      <c r="EB59" s="2" t="n"/>
      <c r="EC59" s="2" t="n"/>
    </row>
    <row r="60" ht="6.75" customHeight="1" s="118">
      <c r="A60" s="2" t="n"/>
      <c r="B60" s="2" t="n"/>
      <c r="C60" s="2" t="n"/>
      <c r="D60" s="2" t="n"/>
      <c r="E60" s="144" t="n"/>
      <c r="F60" s="145" t="n"/>
      <c r="G60" s="145" t="n"/>
      <c r="H60" s="145" t="n"/>
      <c r="I60" s="145" t="n"/>
      <c r="J60" s="145" t="n"/>
      <c r="K60" s="146"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5" t="n"/>
      <c r="AX60" s="145" t="n"/>
      <c r="AY60" s="145" t="n"/>
      <c r="AZ60" s="145" t="n"/>
      <c r="BA60" s="145" t="n"/>
      <c r="BB60" s="145" t="n"/>
      <c r="BC60" s="145" t="n"/>
      <c r="BD60" s="145" t="n"/>
      <c r="BE60" s="145" t="n"/>
      <c r="BF60" s="145" t="n"/>
      <c r="BG60" s="145" t="n"/>
      <c r="BH60" s="145" t="n"/>
      <c r="BI60" s="146" t="n"/>
      <c r="BJ60" s="2" t="n"/>
      <c r="BK60" s="2" t="n"/>
      <c r="BL60" s="2" t="n"/>
      <c r="BM60" s="2" t="n"/>
      <c r="BN60" s="2" t="n"/>
      <c r="BO60" s="2" t="n"/>
      <c r="BP60" s="141" t="n"/>
      <c r="BV60" s="142" t="n"/>
      <c r="DU60" s="142"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8" t="n"/>
      <c r="U61" s="17" t="n"/>
      <c r="V61" s="17" t="n"/>
      <c r="W61" s="76" t="n"/>
      <c r="X61" s="138"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41" t="n"/>
      <c r="BV61" s="142" t="n"/>
      <c r="DU61" s="142"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41" t="n"/>
      <c r="BV62" s="142" t="n"/>
      <c r="DU62" s="142"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41" t="n"/>
      <c r="BV63" s="142" t="n"/>
      <c r="DU63" s="142" t="n"/>
      <c r="DV63" s="2" t="n"/>
      <c r="DW63" s="2" t="n"/>
      <c r="DX63" s="2" t="n"/>
      <c r="DY63" s="2" t="n"/>
      <c r="DZ63" s="2" t="n"/>
      <c r="EA63" s="2" t="n"/>
      <c r="EB63" s="2" t="n"/>
      <c r="EC63" s="2" t="n"/>
    </row>
    <row r="64" ht="6.75" customHeight="1" s="118">
      <c r="A64" s="2" t="n"/>
      <c r="B64" s="2" t="n"/>
      <c r="C64" s="2" t="n"/>
      <c r="D64" s="2" t="n"/>
      <c r="E64" s="178" t="inlineStr">
        <is>
          <t>職　歴</t>
        </is>
      </c>
      <c r="K64" s="142" t="n"/>
      <c r="L64" s="54" t="inlineStr">
        <is>
          <t>平成</t>
        </is>
      </c>
      <c r="M64" s="138" t="n"/>
      <c r="N64" s="138" t="n"/>
      <c r="O64" s="138" t="n"/>
      <c r="P64" s="19" t="n"/>
      <c r="Q64" s="19" t="n"/>
      <c r="R64" s="19" t="n"/>
      <c r="S64" s="19" t="n"/>
      <c r="T64" s="19" t="n"/>
      <c r="U64" s="19" t="n"/>
      <c r="V64" s="19" t="n"/>
      <c r="W64" s="19" t="n"/>
      <c r="X64" s="37" t="n"/>
      <c r="Y64" s="169">
        <f>計算!$AD$23</f>
        <v/>
      </c>
      <c r="BI64" s="142" t="n"/>
      <c r="BJ64" s="2" t="n"/>
      <c r="BK64" s="2" t="n"/>
      <c r="BL64" s="2" t="n"/>
      <c r="BM64" s="2" t="n"/>
      <c r="BN64" s="2" t="n"/>
      <c r="BO64" s="2" t="n"/>
      <c r="BP64" s="141" t="n"/>
      <c r="BV64" s="142" t="n"/>
      <c r="DU64" s="142" t="n"/>
      <c r="DV64" s="2" t="n"/>
      <c r="DW64" s="2" t="n"/>
      <c r="DX64" s="2" t="n"/>
      <c r="DY64" s="2" t="n"/>
      <c r="DZ64" s="2" t="n"/>
      <c r="EA64" s="2" t="n"/>
      <c r="EB64" s="2" t="n"/>
      <c r="EC64" s="2" t="n"/>
    </row>
    <row r="65" ht="6.75" customHeight="1" s="118">
      <c r="A65" s="2" t="n"/>
      <c r="B65" s="2" t="n"/>
      <c r="C65" s="2" t="n"/>
      <c r="D65" s="2" t="n"/>
      <c r="E65" s="141" t="n"/>
      <c r="K65" s="142" t="n"/>
      <c r="L65" s="141" t="n"/>
      <c r="P65" s="19" t="n"/>
      <c r="Q65" s="19" t="n"/>
      <c r="R65" s="19" t="n"/>
      <c r="S65" s="19" t="n"/>
      <c r="T65" s="19" t="n"/>
      <c r="U65" s="19" t="n"/>
      <c r="V65" s="19" t="n"/>
      <c r="W65" s="19" t="n"/>
      <c r="X65" s="37" t="n"/>
      <c r="Y65" s="141" t="n"/>
      <c r="BI65" s="142" t="n"/>
      <c r="BJ65" s="2" t="n"/>
      <c r="BK65" s="2" t="n"/>
      <c r="BL65" s="2" t="n"/>
      <c r="BM65" s="2" t="n"/>
      <c r="BN65" s="2" t="n"/>
      <c r="BO65" s="2" t="n"/>
      <c r="BP65" s="141" t="n"/>
      <c r="BV65" s="142" t="n"/>
      <c r="DU65" s="142" t="n"/>
      <c r="DV65" s="2" t="n"/>
      <c r="DW65" s="2" t="n"/>
      <c r="DX65" s="2" t="n"/>
      <c r="DY65" s="2" t="n"/>
      <c r="DZ65" s="2" t="n"/>
      <c r="EA65" s="2" t="n"/>
      <c r="EB65" s="2" t="n"/>
      <c r="EC65" s="2" t="n"/>
    </row>
    <row r="66" ht="6.75" customHeight="1" s="118">
      <c r="A66" s="2" t="n"/>
      <c r="B66" s="2" t="n"/>
      <c r="C66" s="2" t="n"/>
      <c r="D66" s="2" t="n"/>
      <c r="E66" s="141" t="n"/>
      <c r="K66" s="142" t="n"/>
      <c r="L66" s="141" t="n"/>
      <c r="P66" s="177">
        <f>計算!$AB$23</f>
        <v/>
      </c>
      <c r="S66" s="52" t="inlineStr">
        <is>
          <t>年</t>
        </is>
      </c>
      <c r="U66" s="177">
        <f>計算!$AC$23</f>
        <v/>
      </c>
      <c r="W66" s="53" t="inlineStr">
        <is>
          <t>月</t>
        </is>
      </c>
      <c r="X66" s="142" t="n"/>
      <c r="Y66" s="141" t="n"/>
      <c r="BI66" s="142" t="n"/>
      <c r="BJ66" s="2" t="n"/>
      <c r="BK66" s="2" t="n"/>
      <c r="BL66" s="2" t="n"/>
      <c r="BM66" s="2" t="n"/>
      <c r="BN66" s="2" t="n"/>
      <c r="BO66" s="2" t="n"/>
      <c r="BP66" s="141" t="n"/>
      <c r="BV66" s="142" t="n"/>
      <c r="DU66" s="142" t="n"/>
      <c r="DV66" s="2" t="n"/>
      <c r="DW66" s="2" t="n"/>
      <c r="DX66" s="2" t="n"/>
      <c r="DY66" s="2" t="n"/>
      <c r="DZ66" s="2" t="n"/>
      <c r="EA66" s="2" t="n"/>
      <c r="EB66" s="2" t="n"/>
      <c r="EC66" s="2" t="n"/>
    </row>
    <row r="67" ht="6.75" customHeight="1" s="118">
      <c r="A67" s="2" t="n"/>
      <c r="B67" s="2" t="n"/>
      <c r="C67" s="2" t="n"/>
      <c r="D67" s="2" t="n"/>
      <c r="E67" s="141" t="n"/>
      <c r="K67" s="142" t="n"/>
      <c r="L67" s="49" t="inlineStr">
        <is>
          <t>令和</t>
        </is>
      </c>
      <c r="X67" s="142" t="n"/>
      <c r="Y67" s="141" t="n"/>
      <c r="BI67" s="142" t="n"/>
      <c r="BJ67" s="2" t="n"/>
      <c r="BK67" s="2" t="n"/>
      <c r="BL67" s="2" t="n"/>
      <c r="BM67" s="2" t="n"/>
      <c r="BN67" s="2" t="n"/>
      <c r="BO67" s="2" t="n"/>
      <c r="BP67" s="141" t="n"/>
      <c r="BV67" s="142" t="n"/>
      <c r="DU67" s="142" t="n"/>
      <c r="DV67" s="2" t="n"/>
      <c r="DW67" s="2" t="n"/>
      <c r="DX67" s="2" t="n"/>
      <c r="DY67" s="2" t="n"/>
      <c r="DZ67" s="2" t="n"/>
      <c r="EA67" s="2" t="n"/>
      <c r="EB67" s="2" t="n"/>
      <c r="EC67" s="2" t="n"/>
    </row>
    <row r="68" ht="6.75" customHeight="1" s="118">
      <c r="A68" s="2" t="n"/>
      <c r="B68" s="2" t="n"/>
      <c r="C68" s="2" t="n"/>
      <c r="D68" s="2" t="n"/>
      <c r="E68" s="141" t="n"/>
      <c r="K68" s="142" t="n"/>
      <c r="L68" s="141" t="n"/>
      <c r="P68" s="19" t="n"/>
      <c r="Q68" s="19" t="n"/>
      <c r="R68" s="19" t="n"/>
      <c r="S68" s="19" t="n"/>
      <c r="T68" s="19" t="n"/>
      <c r="U68" s="19" t="n"/>
      <c r="V68" s="19" t="n"/>
      <c r="W68" s="19" t="n"/>
      <c r="X68" s="37" t="n"/>
      <c r="Y68" s="141" t="n"/>
      <c r="BI68" s="142" t="n"/>
      <c r="BJ68" s="2" t="n"/>
      <c r="BK68" s="2" t="n"/>
      <c r="BL68" s="2" t="n"/>
      <c r="BM68" s="2" t="n"/>
      <c r="BN68" s="2" t="n"/>
      <c r="BO68" s="2" t="n"/>
      <c r="BP68" s="141" t="n"/>
      <c r="BV68" s="142" t="n"/>
      <c r="DU68" s="142" t="n"/>
      <c r="DV68" s="2" t="n"/>
      <c r="DW68" s="2" t="n"/>
      <c r="DX68" s="2" t="n"/>
      <c r="DY68" s="2" t="n"/>
      <c r="DZ68" s="2" t="n"/>
      <c r="EA68" s="2" t="n"/>
      <c r="EB68" s="2" t="n"/>
      <c r="EC68" s="2" t="n"/>
    </row>
    <row r="69" ht="5.25" customHeight="1" s="118">
      <c r="A69" s="2" t="n"/>
      <c r="B69" s="2" t="n"/>
      <c r="C69" s="2" t="n"/>
      <c r="D69" s="2" t="n"/>
      <c r="E69" s="141" t="n"/>
      <c r="K69" s="142" t="n"/>
      <c r="L69" s="144" t="n"/>
      <c r="M69" s="145" t="n"/>
      <c r="N69" s="145" t="n"/>
      <c r="O69" s="145" t="n"/>
      <c r="P69" s="20" t="n"/>
      <c r="Q69" s="20" t="n"/>
      <c r="R69" s="20" t="n"/>
      <c r="S69" s="20" t="n"/>
      <c r="T69" s="20" t="n"/>
      <c r="U69" s="20" t="n"/>
      <c r="V69" s="20" t="n"/>
      <c r="W69" s="20" t="n"/>
      <c r="X69" s="39" t="n"/>
      <c r="Y69" s="144" t="n"/>
      <c r="Z69" s="145" t="n"/>
      <c r="AA69" s="145" t="n"/>
      <c r="AB69" s="145" t="n"/>
      <c r="AC69" s="145" t="n"/>
      <c r="AD69" s="145" t="n"/>
      <c r="AE69" s="145" t="n"/>
      <c r="AF69" s="145" t="n"/>
      <c r="AG69" s="145" t="n"/>
      <c r="AH69" s="145" t="n"/>
      <c r="AI69" s="145" t="n"/>
      <c r="AJ69" s="145" t="n"/>
      <c r="AK69" s="145" t="n"/>
      <c r="AL69" s="145" t="n"/>
      <c r="AM69" s="145" t="n"/>
      <c r="AN69" s="145" t="n"/>
      <c r="AO69" s="145" t="n"/>
      <c r="AP69" s="145" t="n"/>
      <c r="AQ69" s="145" t="n"/>
      <c r="AR69" s="145" t="n"/>
      <c r="AS69" s="145" t="n"/>
      <c r="AT69" s="145" t="n"/>
      <c r="AU69" s="145" t="n"/>
      <c r="AV69" s="145" t="n"/>
      <c r="AW69" s="145" t="n"/>
      <c r="AX69" s="145" t="n"/>
      <c r="AY69" s="145" t="n"/>
      <c r="AZ69" s="145" t="n"/>
      <c r="BA69" s="145" t="n"/>
      <c r="BB69" s="145" t="n"/>
      <c r="BC69" s="145" t="n"/>
      <c r="BD69" s="145" t="n"/>
      <c r="BE69" s="145" t="n"/>
      <c r="BF69" s="145" t="n"/>
      <c r="BG69" s="145" t="n"/>
      <c r="BH69" s="145" t="n"/>
      <c r="BI69" s="146" t="n"/>
      <c r="BJ69" s="2" t="n"/>
      <c r="BK69" s="2" t="n"/>
      <c r="BL69" s="2" t="n"/>
      <c r="BM69" s="2" t="n"/>
      <c r="BN69" s="2" t="n"/>
      <c r="BO69" s="2" t="n"/>
      <c r="BP69" s="141" t="n"/>
      <c r="BV69" s="142" t="n"/>
      <c r="DU69" s="142" t="n"/>
      <c r="DV69" s="2" t="n"/>
      <c r="DW69" s="2" t="n"/>
      <c r="DX69" s="2" t="n"/>
      <c r="DY69" s="2" t="n"/>
      <c r="DZ69" s="2" t="n"/>
      <c r="EA69" s="2" t="n"/>
      <c r="EB69" s="2" t="n"/>
      <c r="EC69" s="2" t="n"/>
    </row>
    <row r="70" ht="6.75" customHeight="1" s="118">
      <c r="A70" s="2" t="n"/>
      <c r="B70" s="2" t="n"/>
      <c r="C70" s="2" t="n"/>
      <c r="D70" s="2" t="n"/>
      <c r="E70" s="141" t="n"/>
      <c r="K70" s="142" t="n"/>
      <c r="L70" s="54" t="inlineStr">
        <is>
          <t>平成</t>
        </is>
      </c>
      <c r="M70" s="138" t="n"/>
      <c r="N70" s="138" t="n"/>
      <c r="O70" s="138" t="n"/>
      <c r="P70" s="18" t="n"/>
      <c r="Q70" s="18" t="n"/>
      <c r="R70" s="18" t="n"/>
      <c r="S70" s="18" t="n"/>
      <c r="T70" s="18" t="n"/>
      <c r="U70" s="18" t="n"/>
      <c r="V70" s="18" t="n"/>
      <c r="W70" s="18" t="n"/>
      <c r="X70" s="35" t="n"/>
      <c r="Y70" s="169">
        <f>計算!$AG$23</f>
        <v/>
      </c>
      <c r="BI70" s="142" t="n"/>
      <c r="BJ70" s="2" t="n"/>
      <c r="BK70" s="2" t="n"/>
      <c r="BL70" s="2" t="n"/>
      <c r="BM70" s="2" t="n"/>
      <c r="BN70" s="2" t="n"/>
      <c r="BO70" s="2" t="n"/>
      <c r="BP70" s="141" t="n"/>
      <c r="BV70" s="142" t="n"/>
      <c r="DU70" s="142" t="n"/>
      <c r="DV70" s="2" t="n"/>
      <c r="DW70" s="2" t="n"/>
      <c r="DX70" s="2" t="n"/>
      <c r="DY70" s="2" t="n"/>
      <c r="DZ70" s="2" t="n"/>
      <c r="EA70" s="2" t="n"/>
      <c r="EB70" s="2" t="n"/>
      <c r="EC70" s="2" t="n"/>
    </row>
    <row r="71" ht="6.75" customHeight="1" s="118">
      <c r="A71" s="2" t="n"/>
      <c r="B71" s="2" t="n"/>
      <c r="C71" s="2" t="n"/>
      <c r="D71" s="2" t="n"/>
      <c r="E71" s="141" t="n"/>
      <c r="K71" s="142" t="n"/>
      <c r="L71" s="141" t="n"/>
      <c r="P71" s="19" t="n"/>
      <c r="Q71" s="19" t="n"/>
      <c r="R71" s="19" t="n"/>
      <c r="S71" s="19" t="n"/>
      <c r="T71" s="19" t="n"/>
      <c r="U71" s="19" t="n"/>
      <c r="V71" s="19" t="n"/>
      <c r="W71" s="19" t="n"/>
      <c r="X71" s="37" t="n"/>
      <c r="Y71" s="141" t="n"/>
      <c r="BI71" s="142" t="n"/>
      <c r="BJ71" s="2" t="n"/>
      <c r="BK71" s="2" t="n"/>
      <c r="BL71" s="2" t="n"/>
      <c r="BM71" s="2" t="n"/>
      <c r="BN71" s="2" t="n"/>
      <c r="BO71" s="2" t="n"/>
      <c r="BP71" s="141" t="n"/>
      <c r="BV71" s="142" t="n"/>
      <c r="DU71" s="142" t="n"/>
      <c r="DV71" s="2" t="n"/>
      <c r="DW71" s="2" t="n"/>
      <c r="DX71" s="2" t="n"/>
      <c r="DY71" s="2" t="n"/>
      <c r="DZ71" s="2" t="n"/>
      <c r="EA71" s="2" t="n"/>
      <c r="EB71" s="2" t="n"/>
      <c r="EC71" s="2" t="n"/>
    </row>
    <row r="72" ht="6.75" customHeight="1" s="118">
      <c r="A72" s="2" t="n"/>
      <c r="B72" s="2" t="n"/>
      <c r="C72" s="2" t="n"/>
      <c r="D72" s="2" t="n"/>
      <c r="E72" s="141" t="n"/>
      <c r="K72" s="142" t="n"/>
      <c r="L72" s="141" t="n"/>
      <c r="P72" s="177">
        <f>計算!$AE$23</f>
        <v/>
      </c>
      <c r="S72" s="52" t="inlineStr">
        <is>
          <t>年</t>
        </is>
      </c>
      <c r="U72" s="177">
        <f>計算!$AF$23</f>
        <v/>
      </c>
      <c r="W72" s="53" t="inlineStr">
        <is>
          <t>月</t>
        </is>
      </c>
      <c r="X72" s="142" t="n"/>
      <c r="Y72" s="141" t="n"/>
      <c r="BI72" s="142" t="n"/>
      <c r="BJ72" s="2" t="n"/>
      <c r="BK72" s="2" t="n"/>
      <c r="BL72" s="2" t="n"/>
      <c r="BM72" s="2" t="n"/>
      <c r="BN72" s="2" t="n"/>
      <c r="BO72" s="2" t="n"/>
      <c r="BP72" s="141" t="n"/>
      <c r="BV72" s="142" t="n"/>
      <c r="DU72" s="142" t="n"/>
      <c r="DV72" s="2" t="n"/>
      <c r="DW72" s="2" t="n"/>
      <c r="DX72" s="2" t="n"/>
      <c r="DY72" s="2" t="n"/>
      <c r="DZ72" s="2" t="n"/>
      <c r="EA72" s="2" t="n"/>
      <c r="EB72" s="2" t="n"/>
      <c r="EC72" s="2" t="n"/>
    </row>
    <row r="73" ht="6.75" customHeight="1" s="118">
      <c r="A73" s="2" t="n"/>
      <c r="B73" s="2" t="n"/>
      <c r="C73" s="2" t="n"/>
      <c r="D73" s="2" t="n"/>
      <c r="E73" s="141" t="n"/>
      <c r="K73" s="142" t="n"/>
      <c r="L73" s="49" t="inlineStr">
        <is>
          <t>令和</t>
        </is>
      </c>
      <c r="X73" s="142" t="n"/>
      <c r="Y73" s="141" t="n"/>
      <c r="BI73" s="142" t="n"/>
      <c r="BJ73" s="2" t="n"/>
      <c r="BK73" s="2" t="n"/>
      <c r="BL73" s="2" t="n"/>
      <c r="BM73" s="2" t="n"/>
      <c r="BN73" s="2" t="n"/>
      <c r="BO73" s="2" t="n"/>
      <c r="BP73" s="141" t="n"/>
      <c r="BV73" s="142" t="n"/>
      <c r="DU73" s="142" t="n"/>
      <c r="DV73" s="2" t="n"/>
      <c r="DW73" s="2" t="n"/>
      <c r="DX73" s="2" t="n"/>
      <c r="DY73" s="2" t="n"/>
      <c r="DZ73" s="2" t="n"/>
      <c r="EA73" s="2" t="n"/>
      <c r="EB73" s="2" t="n"/>
      <c r="EC73" s="2" t="n"/>
    </row>
    <row r="74" ht="6.75" customHeight="1" s="118">
      <c r="A74" s="2" t="n"/>
      <c r="B74" s="2" t="n"/>
      <c r="C74" s="2" t="n"/>
      <c r="D74" s="2" t="n"/>
      <c r="E74" s="141" t="n"/>
      <c r="K74" s="142" t="n"/>
      <c r="L74" s="141" t="n"/>
      <c r="P74" s="19" t="n"/>
      <c r="Q74" s="19" t="n"/>
      <c r="R74" s="19" t="n"/>
      <c r="S74" s="19" t="n"/>
      <c r="T74" s="19" t="n"/>
      <c r="U74" s="19" t="n"/>
      <c r="V74" s="19" t="n"/>
      <c r="W74" s="19" t="n"/>
      <c r="X74" s="37" t="n"/>
      <c r="Y74" s="141" t="n"/>
      <c r="BI74" s="142" t="n"/>
      <c r="BJ74" s="2" t="n"/>
      <c r="BK74" s="2" t="n"/>
      <c r="BL74" s="2" t="n"/>
      <c r="BM74" s="2" t="n"/>
      <c r="BN74" s="2" t="n"/>
      <c r="BO74" s="2" t="n"/>
      <c r="BP74" s="141" t="n"/>
      <c r="BU74" s="43" t="n"/>
      <c r="BV74" s="44" t="n"/>
      <c r="DU74" s="142" t="n"/>
      <c r="DV74" s="2" t="n"/>
      <c r="DW74" s="2" t="n"/>
      <c r="DX74" s="2" t="n"/>
      <c r="DY74" s="2" t="n"/>
      <c r="DZ74" s="2" t="n"/>
      <c r="EA74" s="2" t="n"/>
      <c r="EB74" s="2" t="n"/>
      <c r="EC74" s="2" t="n"/>
    </row>
    <row r="75" ht="4.5" customHeight="1" s="118">
      <c r="A75" s="2" t="n"/>
      <c r="B75" s="2" t="n"/>
      <c r="C75" s="2" t="n"/>
      <c r="D75" s="2" t="n"/>
      <c r="E75" s="141" t="n"/>
      <c r="K75" s="142" t="n"/>
      <c r="L75" s="144" t="n"/>
      <c r="M75" s="145" t="n"/>
      <c r="N75" s="145" t="n"/>
      <c r="O75" s="145" t="n"/>
      <c r="P75" s="20" t="n"/>
      <c r="Q75" s="20" t="n"/>
      <c r="R75" s="20" t="n"/>
      <c r="S75" s="20" t="n"/>
      <c r="T75" s="20" t="n"/>
      <c r="U75" s="20" t="n"/>
      <c r="V75" s="20" t="n"/>
      <c r="W75" s="20" t="n"/>
      <c r="X75" s="39" t="n"/>
      <c r="Y75" s="144" t="n"/>
      <c r="Z75" s="145" t="n"/>
      <c r="AA75" s="145" t="n"/>
      <c r="AB75" s="145" t="n"/>
      <c r="AC75" s="145" t="n"/>
      <c r="AD75" s="145" t="n"/>
      <c r="AE75" s="145" t="n"/>
      <c r="AF75" s="145" t="n"/>
      <c r="AG75" s="145" t="n"/>
      <c r="AH75" s="145" t="n"/>
      <c r="AI75" s="145" t="n"/>
      <c r="AJ75" s="145" t="n"/>
      <c r="AK75" s="145" t="n"/>
      <c r="AL75" s="145" t="n"/>
      <c r="AM75" s="145" t="n"/>
      <c r="AN75" s="145" t="n"/>
      <c r="AO75" s="145" t="n"/>
      <c r="AP75" s="145" t="n"/>
      <c r="AQ75" s="145" t="n"/>
      <c r="AR75" s="145" t="n"/>
      <c r="AS75" s="145" t="n"/>
      <c r="AT75" s="145" t="n"/>
      <c r="AU75" s="145" t="n"/>
      <c r="AV75" s="145" t="n"/>
      <c r="AW75" s="145" t="n"/>
      <c r="AX75" s="145" t="n"/>
      <c r="AY75" s="145" t="n"/>
      <c r="AZ75" s="145" t="n"/>
      <c r="BA75" s="145" t="n"/>
      <c r="BB75" s="145" t="n"/>
      <c r="BC75" s="145" t="n"/>
      <c r="BD75" s="145" t="n"/>
      <c r="BE75" s="145" t="n"/>
      <c r="BF75" s="145" t="n"/>
      <c r="BG75" s="145" t="n"/>
      <c r="BH75" s="145" t="n"/>
      <c r="BI75" s="146" t="n"/>
      <c r="BJ75" s="2" t="n"/>
      <c r="BK75" s="2" t="n"/>
      <c r="BL75" s="2" t="n"/>
      <c r="BM75" s="2" t="n"/>
      <c r="BN75" s="2" t="n"/>
      <c r="BO75" s="2" t="n"/>
      <c r="BP75" s="144" t="n"/>
      <c r="BQ75" s="145" t="n"/>
      <c r="BR75" s="145" t="n"/>
      <c r="BS75" s="145" t="n"/>
      <c r="BT75" s="145" t="n"/>
      <c r="BU75" s="42" t="n"/>
      <c r="BV75" s="45" t="n"/>
      <c r="BW75" s="145" t="n"/>
      <c r="BX75" s="145" t="n"/>
      <c r="BY75" s="145" t="n"/>
      <c r="BZ75" s="145" t="n"/>
      <c r="CA75" s="145" t="n"/>
      <c r="CB75" s="145" t="n"/>
      <c r="CC75" s="145" t="n"/>
      <c r="CD75" s="145" t="n"/>
      <c r="CE75" s="145" t="n"/>
      <c r="CF75" s="145" t="n"/>
      <c r="CG75" s="145" t="n"/>
      <c r="CH75" s="145" t="n"/>
      <c r="CI75" s="145" t="n"/>
      <c r="CJ75" s="145" t="n"/>
      <c r="CK75" s="145" t="n"/>
      <c r="CL75" s="145" t="n"/>
      <c r="CM75" s="145" t="n"/>
      <c r="CN75" s="145" t="n"/>
      <c r="CO75" s="145" t="n"/>
      <c r="CP75" s="145" t="n"/>
      <c r="CQ75" s="145" t="n"/>
      <c r="CR75" s="145" t="n"/>
      <c r="CS75" s="145" t="n"/>
      <c r="CT75" s="145" t="n"/>
      <c r="CU75" s="145" t="n"/>
      <c r="CV75" s="145" t="n"/>
      <c r="CW75" s="145" t="n"/>
      <c r="CX75" s="145" t="n"/>
      <c r="CY75" s="145" t="n"/>
      <c r="CZ75" s="145" t="n"/>
      <c r="DA75" s="145" t="n"/>
      <c r="DB75" s="145" t="n"/>
      <c r="DC75" s="145" t="n"/>
      <c r="DD75" s="145" t="n"/>
      <c r="DE75" s="145" t="n"/>
      <c r="DF75" s="145" t="n"/>
      <c r="DG75" s="145" t="n"/>
      <c r="DH75" s="145" t="n"/>
      <c r="DI75" s="145" t="n"/>
      <c r="DJ75" s="145" t="n"/>
      <c r="DK75" s="145" t="n"/>
      <c r="DL75" s="145" t="n"/>
      <c r="DM75" s="145" t="n"/>
      <c r="DN75" s="145" t="n"/>
      <c r="DO75" s="145" t="n"/>
      <c r="DP75" s="145" t="n"/>
      <c r="DQ75" s="145" t="n"/>
      <c r="DR75" s="145" t="n"/>
      <c r="DS75" s="145" t="n"/>
      <c r="DT75" s="145" t="n"/>
      <c r="DU75" s="146" t="n"/>
      <c r="DV75" s="2" t="n"/>
      <c r="DW75" s="2" t="n"/>
      <c r="DX75" s="2" t="n"/>
      <c r="DY75" s="2" t="n"/>
      <c r="DZ75" s="2" t="n"/>
      <c r="EA75" s="2" t="n"/>
      <c r="EB75" s="2" t="n"/>
      <c r="EC75" s="2" t="n"/>
    </row>
    <row r="76" ht="6.75" customHeight="1" s="118">
      <c r="A76" s="2" t="n"/>
      <c r="B76" s="2" t="n"/>
      <c r="C76" s="2" t="n"/>
      <c r="D76" s="2" t="n"/>
      <c r="E76" s="141" t="n"/>
      <c r="K76" s="142" t="n"/>
      <c r="L76" s="54" t="inlineStr">
        <is>
          <t>平成</t>
        </is>
      </c>
      <c r="M76" s="138" t="n"/>
      <c r="N76" s="138" t="n"/>
      <c r="O76" s="138"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7" t="inlineStr">
        <is>
          <t>備　考</t>
        </is>
      </c>
      <c r="BQ76" s="138" t="n"/>
      <c r="BR76" s="138" t="n"/>
      <c r="BS76" s="138" t="n"/>
      <c r="BT76" s="138" t="n"/>
      <c r="BU76" s="138" t="n"/>
      <c r="BV76" s="139" t="n"/>
      <c r="BW76" s="174">
        <f>計算!$AA$23</f>
        <v/>
      </c>
      <c r="BX76" s="138" t="n"/>
      <c r="BY76" s="138" t="n"/>
      <c r="BZ76" s="138" t="n"/>
      <c r="CA76" s="138" t="n"/>
      <c r="CB76" s="138" t="n"/>
      <c r="CC76" s="138" t="n"/>
      <c r="CD76" s="138" t="n"/>
      <c r="CE76" s="138" t="n"/>
      <c r="CF76" s="138" t="n"/>
      <c r="CG76" s="138" t="n"/>
      <c r="CH76" s="138" t="n"/>
      <c r="CI76" s="138" t="n"/>
      <c r="CJ76" s="138" t="n"/>
      <c r="CK76" s="138" t="n"/>
      <c r="CL76" s="138" t="n"/>
      <c r="CM76" s="138" t="n"/>
      <c r="CN76" s="138" t="n"/>
      <c r="CO76" s="138" t="n"/>
      <c r="CP76" s="138" t="n"/>
      <c r="CQ76" s="138" t="n"/>
      <c r="CR76" s="138" t="n"/>
      <c r="CS76" s="138" t="n"/>
      <c r="CT76" s="138" t="n"/>
      <c r="CU76" s="138" t="n"/>
      <c r="CV76" s="138" t="n"/>
      <c r="CW76" s="138" t="n"/>
      <c r="CX76" s="138" t="n"/>
      <c r="CY76" s="138" t="n"/>
      <c r="CZ76" s="138" t="n"/>
      <c r="DA76" s="138" t="n"/>
      <c r="DB76" s="138" t="n"/>
      <c r="DC76" s="138" t="n"/>
      <c r="DD76" s="138" t="n"/>
      <c r="DE76" s="138" t="n"/>
      <c r="DF76" s="138" t="n"/>
      <c r="DG76" s="138" t="n"/>
      <c r="DH76" s="138" t="n"/>
      <c r="DI76" s="138" t="n"/>
      <c r="DJ76" s="138" t="n"/>
      <c r="DK76" s="138" t="n"/>
      <c r="DL76" s="138" t="n"/>
      <c r="DM76" s="138" t="n"/>
      <c r="DN76" s="138" t="n"/>
      <c r="DO76" s="138" t="n"/>
      <c r="DP76" s="138" t="n"/>
      <c r="DQ76" s="138" t="n"/>
      <c r="DR76" s="138" t="n"/>
      <c r="DS76" s="138" t="n"/>
      <c r="DT76" s="138" t="n"/>
      <c r="DU76" s="139" t="n"/>
      <c r="DV76" s="2" t="n"/>
      <c r="DW76" s="2" t="n"/>
      <c r="DX76" s="2" t="n"/>
      <c r="DY76" s="2" t="n"/>
      <c r="DZ76" s="2" t="n"/>
      <c r="EA76" s="2" t="n"/>
      <c r="EB76" s="2" t="n"/>
      <c r="EC76" s="2" t="n"/>
    </row>
    <row r="77" ht="6.75" customHeight="1" s="118">
      <c r="A77" s="2" t="n"/>
      <c r="B77" s="2" t="n"/>
      <c r="C77" s="2" t="n"/>
      <c r="D77" s="2" t="n"/>
      <c r="E77" s="141" t="n"/>
      <c r="K77" s="142" t="n"/>
      <c r="L77" s="141"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41" t="n"/>
      <c r="BV77" s="142" t="n"/>
      <c r="DU77" s="142" t="n"/>
      <c r="DV77" s="2" t="n"/>
      <c r="DW77" s="2" t="n"/>
      <c r="DX77" s="2" t="n"/>
      <c r="DY77" s="2" t="n"/>
      <c r="DZ77" s="2" t="n"/>
      <c r="EA77" s="2" t="n"/>
      <c r="EB77" s="2" t="n"/>
      <c r="EC77" s="2" t="n"/>
    </row>
    <row r="78" ht="6.75" customHeight="1" s="118">
      <c r="A78" s="2" t="n"/>
      <c r="B78" s="2" t="n"/>
      <c r="C78" s="2" t="n"/>
      <c r="D78" s="2" t="n"/>
      <c r="E78" s="141" t="n"/>
      <c r="K78" s="142" t="n"/>
      <c r="L78" s="141" t="n"/>
      <c r="P78" s="19" t="n"/>
      <c r="Q78" s="19" t="n"/>
      <c r="R78" s="19" t="n"/>
      <c r="S78" s="52" t="inlineStr">
        <is>
          <t>年</t>
        </is>
      </c>
      <c r="U78" s="11" t="n"/>
      <c r="V78" s="11" t="n"/>
      <c r="W78" s="53" t="inlineStr">
        <is>
          <t>月</t>
        </is>
      </c>
      <c r="X78" s="142"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41" t="n"/>
      <c r="BV78" s="142" t="n"/>
      <c r="DU78" s="142" t="n"/>
      <c r="DV78" s="2" t="n"/>
      <c r="DW78" s="2" t="n"/>
      <c r="DX78" s="2" t="n"/>
      <c r="DY78" s="2" t="n"/>
      <c r="DZ78" s="2" t="n"/>
      <c r="EA78" s="2" t="n"/>
      <c r="EB78" s="2" t="n"/>
      <c r="EC78" s="2" t="n"/>
    </row>
    <row r="79" ht="6.75" customHeight="1" s="118">
      <c r="A79" s="2" t="n"/>
      <c r="B79" s="2" t="n"/>
      <c r="C79" s="2" t="n"/>
      <c r="D79" s="2" t="n"/>
      <c r="E79" s="141" t="n"/>
      <c r="K79" s="142" t="n"/>
      <c r="L79" s="49" t="inlineStr">
        <is>
          <t>令和</t>
        </is>
      </c>
      <c r="P79" s="19" t="n"/>
      <c r="Q79" s="19" t="n"/>
      <c r="R79" s="19" t="n"/>
      <c r="U79" s="11" t="n"/>
      <c r="V79" s="11" t="n"/>
      <c r="X79" s="142"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41" t="n"/>
      <c r="BV79" s="142" t="n"/>
      <c r="DU79" s="142" t="n"/>
      <c r="DV79" s="2" t="n"/>
      <c r="DW79" s="2" t="n"/>
      <c r="DX79" s="2" t="n"/>
      <c r="DY79" s="2" t="n"/>
      <c r="DZ79" s="2" t="n"/>
      <c r="EA79" s="2" t="n"/>
      <c r="EB79" s="2" t="n"/>
      <c r="EC79" s="2" t="n"/>
    </row>
    <row r="80" ht="6.75" customHeight="1" s="118">
      <c r="A80" s="2" t="n"/>
      <c r="B80" s="2" t="n"/>
      <c r="C80" s="2" t="n"/>
      <c r="D80" s="2" t="n"/>
      <c r="E80" s="141" t="n"/>
      <c r="K80" s="142" t="n"/>
      <c r="L80" s="141"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41" t="n"/>
      <c r="BV80" s="142" t="n"/>
      <c r="DU80" s="142" t="n"/>
      <c r="DV80" s="2" t="n"/>
      <c r="DW80" s="2" t="n"/>
      <c r="DX80" s="2" t="n"/>
      <c r="DY80" s="2" t="n"/>
      <c r="DZ80" s="2" t="n"/>
      <c r="EA80" s="2" t="n"/>
      <c r="EB80" s="2" t="n"/>
      <c r="EC80" s="2" t="n"/>
    </row>
    <row r="81" ht="3.75" customHeight="1" s="118">
      <c r="A81" s="2" t="n"/>
      <c r="B81" s="2" t="n"/>
      <c r="C81" s="2" t="n"/>
      <c r="D81" s="2" t="n"/>
      <c r="E81" s="141" t="n"/>
      <c r="K81" s="142" t="n"/>
      <c r="L81" s="144" t="n"/>
      <c r="M81" s="145" t="n"/>
      <c r="N81" s="145" t="n"/>
      <c r="O81" s="145"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41" t="n"/>
      <c r="BV81" s="142" t="n"/>
      <c r="DU81" s="142" t="n"/>
      <c r="DV81" s="2" t="n"/>
      <c r="DW81" s="2" t="n"/>
      <c r="DX81" s="2" t="n"/>
      <c r="DY81" s="2" t="n"/>
      <c r="DZ81" s="2" t="n"/>
      <c r="EA81" s="2" t="n"/>
      <c r="EB81" s="2" t="n"/>
      <c r="EC81" s="2" t="n"/>
    </row>
    <row r="82" ht="6.75" customHeight="1" s="118">
      <c r="A82" s="2" t="n"/>
      <c r="B82" s="2" t="n"/>
      <c r="C82" s="2" t="n"/>
      <c r="D82" s="2" t="n"/>
      <c r="E82" s="141" t="n"/>
      <c r="K82" s="142" t="n"/>
      <c r="L82" s="54" t="inlineStr">
        <is>
          <t>平成</t>
        </is>
      </c>
      <c r="M82" s="138" t="n"/>
      <c r="N82" s="138" t="n"/>
      <c r="O82" s="138"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41" t="n"/>
      <c r="BV82" s="142" t="n"/>
      <c r="DU82" s="142" t="n"/>
      <c r="DV82" s="2" t="n"/>
      <c r="DW82" s="2" t="n"/>
      <c r="DX82" s="2" t="n"/>
      <c r="DY82" s="2" t="n"/>
      <c r="DZ82" s="2" t="n"/>
      <c r="EA82" s="2" t="n"/>
      <c r="EB82" s="2" t="n"/>
      <c r="EC82" s="2" t="n"/>
    </row>
    <row r="83" ht="6.75" customHeight="1" s="118">
      <c r="A83" s="2" t="n"/>
      <c r="B83" s="2" t="n"/>
      <c r="C83" s="2" t="n"/>
      <c r="D83" s="2" t="n"/>
      <c r="E83" s="141" t="n"/>
      <c r="K83" s="142" t="n"/>
      <c r="L83" s="141"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41" t="n"/>
      <c r="BV83" s="142" t="n"/>
      <c r="DU83" s="142" t="n"/>
      <c r="DV83" s="2" t="n"/>
      <c r="DW83" s="2" t="n"/>
      <c r="DX83" s="2" t="n"/>
      <c r="DY83" s="2" t="n"/>
      <c r="DZ83" s="2" t="n"/>
      <c r="EA83" s="2" t="n"/>
      <c r="EB83" s="2" t="n"/>
      <c r="EC83" s="2" t="n"/>
    </row>
    <row r="84" ht="6.75" customHeight="1" s="118">
      <c r="A84" s="2" t="n"/>
      <c r="B84" s="2" t="n"/>
      <c r="C84" s="2" t="n"/>
      <c r="D84" s="2" t="n"/>
      <c r="E84" s="141" t="n"/>
      <c r="K84" s="142" t="n"/>
      <c r="L84" s="141" t="n"/>
      <c r="P84" s="19" t="n"/>
      <c r="Q84" s="19" t="n"/>
      <c r="R84" s="19" t="n"/>
      <c r="S84" s="52" t="inlineStr">
        <is>
          <t>年</t>
        </is>
      </c>
      <c r="U84" s="11" t="n"/>
      <c r="V84" s="11" t="n"/>
      <c r="W84" s="53" t="inlineStr">
        <is>
          <t>月</t>
        </is>
      </c>
      <c r="X84" s="142"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41" t="n"/>
      <c r="BV84" s="142" t="n"/>
      <c r="DU84" s="142" t="n"/>
      <c r="DV84" s="2" t="n"/>
      <c r="DW84" s="2" t="n"/>
      <c r="DX84" s="2" t="n"/>
      <c r="DY84" s="2" t="n"/>
      <c r="DZ84" s="2" t="n"/>
      <c r="EA84" s="2" t="n"/>
      <c r="EB84" s="2" t="n"/>
      <c r="EC84" s="2" t="n"/>
    </row>
    <row r="85" ht="6.75" customHeight="1" s="118">
      <c r="A85" s="2" t="n"/>
      <c r="B85" s="2" t="n"/>
      <c r="C85" s="2" t="n"/>
      <c r="D85" s="2" t="n"/>
      <c r="E85" s="141" t="n"/>
      <c r="K85" s="142" t="n"/>
      <c r="L85" s="49" t="inlineStr">
        <is>
          <t>令和</t>
        </is>
      </c>
      <c r="P85" s="19" t="n"/>
      <c r="Q85" s="19" t="n"/>
      <c r="R85" s="19" t="n"/>
      <c r="U85" s="11" t="n"/>
      <c r="V85" s="11" t="n"/>
      <c r="X85" s="142"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41" t="n"/>
      <c r="BV85" s="142" t="n"/>
      <c r="DU85" s="142" t="n"/>
      <c r="DV85" s="2" t="n"/>
      <c r="DW85" s="2" t="n"/>
      <c r="DX85" s="2" t="n"/>
      <c r="DY85" s="2" t="n"/>
      <c r="DZ85" s="2" t="n"/>
      <c r="EA85" s="2" t="n"/>
      <c r="EB85" s="2" t="n"/>
      <c r="EC85" s="2" t="n"/>
    </row>
    <row r="86" ht="6.75" customHeight="1" s="118">
      <c r="A86" s="2" t="n"/>
      <c r="B86" s="2" t="n"/>
      <c r="C86" s="2" t="n"/>
      <c r="D86" s="2" t="n"/>
      <c r="E86" s="141" t="n"/>
      <c r="K86" s="142" t="n"/>
      <c r="L86" s="141"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41" t="n"/>
      <c r="BV86" s="142" t="n"/>
      <c r="DU86" s="142" t="n"/>
      <c r="DV86" s="2" t="n"/>
      <c r="DW86" s="2" t="n"/>
      <c r="DX86" s="2" t="n"/>
      <c r="DY86" s="2" t="n"/>
      <c r="DZ86" s="2" t="n"/>
      <c r="EA86" s="2" t="n"/>
      <c r="EB86" s="2" t="n"/>
      <c r="EC86" s="2" t="n"/>
    </row>
    <row r="87" ht="6.75" customHeight="1" s="118">
      <c r="A87" s="2" t="n"/>
      <c r="B87" s="2" t="n"/>
      <c r="C87" s="2" t="n"/>
      <c r="D87" s="2" t="n"/>
      <c r="E87" s="144" t="n"/>
      <c r="F87" s="145" t="n"/>
      <c r="G87" s="145" t="n"/>
      <c r="H87" s="145" t="n"/>
      <c r="I87" s="145" t="n"/>
      <c r="J87" s="145" t="n"/>
      <c r="K87" s="146" t="n"/>
      <c r="L87" s="144" t="n"/>
      <c r="M87" s="145" t="n"/>
      <c r="N87" s="145" t="n"/>
      <c r="O87" s="145"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4" t="n"/>
      <c r="BQ87" s="145" t="n"/>
      <c r="BR87" s="145" t="n"/>
      <c r="BS87" s="145" t="n"/>
      <c r="BT87" s="145" t="n"/>
      <c r="BU87" s="145" t="n"/>
      <c r="BV87" s="146" t="n"/>
      <c r="BW87" s="145" t="n"/>
      <c r="BX87" s="145" t="n"/>
      <c r="BY87" s="145" t="n"/>
      <c r="BZ87" s="145" t="n"/>
      <c r="CA87" s="145" t="n"/>
      <c r="CB87" s="145" t="n"/>
      <c r="CC87" s="145" t="n"/>
      <c r="CD87" s="145" t="n"/>
      <c r="CE87" s="145" t="n"/>
      <c r="CF87" s="145" t="n"/>
      <c r="CG87" s="145" t="n"/>
      <c r="CH87" s="145" t="n"/>
      <c r="CI87" s="145" t="n"/>
      <c r="CJ87" s="145" t="n"/>
      <c r="CK87" s="145" t="n"/>
      <c r="CL87" s="145" t="n"/>
      <c r="CM87" s="145" t="n"/>
      <c r="CN87" s="145" t="n"/>
      <c r="CO87" s="145" t="n"/>
      <c r="CP87" s="145" t="n"/>
      <c r="CQ87" s="145" t="n"/>
      <c r="CR87" s="145" t="n"/>
      <c r="CS87" s="145" t="n"/>
      <c r="CT87" s="145" t="n"/>
      <c r="CU87" s="145" t="n"/>
      <c r="CV87" s="145" t="n"/>
      <c r="CW87" s="145" t="n"/>
      <c r="CX87" s="145" t="n"/>
      <c r="CY87" s="145" t="n"/>
      <c r="CZ87" s="145" t="n"/>
      <c r="DA87" s="145" t="n"/>
      <c r="DB87" s="145" t="n"/>
      <c r="DC87" s="145" t="n"/>
      <c r="DD87" s="145" t="n"/>
      <c r="DE87" s="145" t="n"/>
      <c r="DF87" s="145" t="n"/>
      <c r="DG87" s="145" t="n"/>
      <c r="DH87" s="145" t="n"/>
      <c r="DI87" s="145" t="n"/>
      <c r="DJ87" s="145" t="n"/>
      <c r="DK87" s="145" t="n"/>
      <c r="DL87" s="145" t="n"/>
      <c r="DM87" s="145" t="n"/>
      <c r="DN87" s="145" t="n"/>
      <c r="DO87" s="145" t="n"/>
      <c r="DP87" s="145" t="n"/>
      <c r="DQ87" s="145" t="n"/>
      <c r="DR87" s="145" t="n"/>
      <c r="DS87" s="145" t="n"/>
      <c r="DT87" s="145" t="n"/>
      <c r="DU87" s="146"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31.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7" t="inlineStr">
        <is>
          <t xml:space="preserve">資 　格  等      </t>
        </is>
      </c>
      <c r="BQ5" s="138" t="n"/>
      <c r="BR5" s="138" t="n"/>
      <c r="BS5" s="138" t="n"/>
      <c r="BT5" s="138" t="n"/>
      <c r="BU5" s="138" t="n"/>
      <c r="BV5" s="139" t="n"/>
      <c r="BW5" s="140" t="inlineStr">
        <is>
          <t>取  得  年  月</t>
        </is>
      </c>
      <c r="BX5" s="138" t="n"/>
      <c r="BY5" s="138" t="n"/>
      <c r="BZ5" s="138" t="n"/>
      <c r="CA5" s="138" t="n"/>
      <c r="CB5" s="138" t="n"/>
      <c r="CC5" s="138" t="n"/>
      <c r="CD5" s="138" t="n"/>
      <c r="CE5" s="138" t="n"/>
      <c r="CF5" s="138" t="n"/>
      <c r="CG5" s="139" t="n"/>
      <c r="CH5" s="140" t="inlineStr">
        <is>
          <t>資       格       等       の       名       称</t>
        </is>
      </c>
      <c r="CI5" s="138" t="n"/>
      <c r="CJ5" s="138" t="n"/>
      <c r="CK5" s="138" t="n"/>
      <c r="CL5" s="138" t="n"/>
      <c r="CM5" s="138" t="n"/>
      <c r="CN5" s="138" t="n"/>
      <c r="CO5" s="138" t="n"/>
      <c r="CP5" s="138" t="n"/>
      <c r="CQ5" s="138" t="n"/>
      <c r="CR5" s="138" t="n"/>
      <c r="CS5" s="138" t="n"/>
      <c r="CT5" s="138" t="n"/>
      <c r="CU5" s="138" t="n"/>
      <c r="CV5" s="138" t="n"/>
      <c r="CW5" s="138" t="n"/>
      <c r="CX5" s="138" t="n"/>
      <c r="CY5" s="138" t="n"/>
      <c r="CZ5" s="138" t="n"/>
      <c r="DA5" s="138" t="n"/>
      <c r="DB5" s="138" t="n"/>
      <c r="DC5" s="138" t="n"/>
      <c r="DD5" s="138" t="n"/>
      <c r="DE5" s="138" t="n"/>
      <c r="DF5" s="138" t="n"/>
      <c r="DG5" s="138" t="n"/>
      <c r="DH5" s="138" t="n"/>
      <c r="DI5" s="138" t="n"/>
      <c r="DJ5" s="138" t="n"/>
      <c r="DK5" s="138" t="n"/>
      <c r="DL5" s="138" t="n"/>
      <c r="DM5" s="138" t="n"/>
      <c r="DN5" s="138" t="n"/>
      <c r="DO5" s="138" t="n"/>
      <c r="DP5" s="138" t="n"/>
      <c r="DQ5" s="138" t="n"/>
      <c r="DR5" s="138" t="n"/>
      <c r="DS5" s="138" t="n"/>
      <c r="DT5" s="138" t="n"/>
      <c r="DU5" s="139"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41" t="n"/>
      <c r="BV6" s="142" t="n"/>
      <c r="BW6" s="141" t="n"/>
      <c r="CG6" s="142" t="n"/>
      <c r="CH6" s="141" t="n"/>
      <c r="DU6" s="142"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41" t="n"/>
      <c r="BV7" s="142" t="n"/>
      <c r="BW7" s="141" t="n"/>
      <c r="CG7" s="142" t="n"/>
      <c r="CH7" s="141" t="n"/>
      <c r="DU7" s="142"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3">
        <f>IF(N(設定!$B$3)=0,"",YEAR(設定!$B$3)-2018)</f>
        <v/>
      </c>
      <c r="AG8" s="95" t="inlineStr">
        <is>
          <t>年</t>
        </is>
      </c>
      <c r="AI8" s="143">
        <f>IF(N(設定!$B$3)=0,"",MONTH(設定!$B$3))</f>
        <v/>
      </c>
      <c r="AL8" s="95" t="inlineStr">
        <is>
          <t>月</t>
        </is>
      </c>
      <c r="AN8" s="143">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41" t="n"/>
      <c r="BV8" s="142" t="n"/>
      <c r="BW8" s="144" t="n"/>
      <c r="BX8" s="145" t="n"/>
      <c r="BY8" s="145" t="n"/>
      <c r="BZ8" s="145" t="n"/>
      <c r="CA8" s="145" t="n"/>
      <c r="CB8" s="145" t="n"/>
      <c r="CC8" s="145" t="n"/>
      <c r="CD8" s="145" t="n"/>
      <c r="CE8" s="145" t="n"/>
      <c r="CF8" s="145" t="n"/>
      <c r="CG8" s="146" t="n"/>
      <c r="CH8" s="144" t="n"/>
      <c r="CI8" s="145" t="n"/>
      <c r="CJ8" s="145" t="n"/>
      <c r="CK8" s="145" t="n"/>
      <c r="CL8" s="145" t="n"/>
      <c r="CM8" s="145" t="n"/>
      <c r="CN8" s="145" t="n"/>
      <c r="CO8" s="145" t="n"/>
      <c r="CP8" s="145" t="n"/>
      <c r="CQ8" s="145" t="n"/>
      <c r="CR8" s="145" t="n"/>
      <c r="CS8" s="145" t="n"/>
      <c r="CT8" s="145" t="n"/>
      <c r="CU8" s="145" t="n"/>
      <c r="CV8" s="145" t="n"/>
      <c r="CW8" s="145" t="n"/>
      <c r="CX8" s="145" t="n"/>
      <c r="CY8" s="145" t="n"/>
      <c r="CZ8" s="145" t="n"/>
      <c r="DA8" s="145" t="n"/>
      <c r="DB8" s="145" t="n"/>
      <c r="DC8" s="145" t="n"/>
      <c r="DD8" s="145" t="n"/>
      <c r="DE8" s="145" t="n"/>
      <c r="DF8" s="145" t="n"/>
      <c r="DG8" s="145" t="n"/>
      <c r="DH8" s="145" t="n"/>
      <c r="DI8" s="145" t="n"/>
      <c r="DJ8" s="145" t="n"/>
      <c r="DK8" s="145" t="n"/>
      <c r="DL8" s="145" t="n"/>
      <c r="DM8" s="145" t="n"/>
      <c r="DN8" s="145" t="n"/>
      <c r="DO8" s="145" t="n"/>
      <c r="DP8" s="145" t="n"/>
      <c r="DQ8" s="145" t="n"/>
      <c r="DR8" s="145" t="n"/>
      <c r="DS8" s="145" t="n"/>
      <c r="DT8" s="145" t="n"/>
      <c r="DU8" s="146"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41" t="n"/>
      <c r="BV9" s="142" t="n"/>
      <c r="BW9" s="147">
        <f>計算!$O$24</f>
        <v/>
      </c>
      <c r="CG9" s="142" t="n"/>
      <c r="CH9" s="148">
        <f>計算!$P$24</f>
        <v/>
      </c>
      <c r="DU9" s="142"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5" t="n"/>
      <c r="AA10" s="145" t="n"/>
      <c r="AB10" s="145" t="n"/>
      <c r="AC10" s="145" t="n"/>
      <c r="AD10" s="145" t="n"/>
      <c r="AE10" s="145" t="n"/>
      <c r="AF10" s="145" t="n"/>
      <c r="AG10" s="145" t="n"/>
      <c r="AH10" s="145" t="n"/>
      <c r="AI10" s="145" t="n"/>
      <c r="AJ10" s="145" t="n"/>
      <c r="AK10" s="145" t="n"/>
      <c r="AL10" s="145" t="n"/>
      <c r="AM10" s="145" t="n"/>
      <c r="AN10" s="145" t="n"/>
      <c r="AO10" s="145" t="n"/>
      <c r="AP10" s="145" t="n"/>
      <c r="AQ10" s="145" t="n"/>
      <c r="AR10" s="145" t="n"/>
      <c r="AS10" s="145" t="n"/>
      <c r="AT10" s="145" t="n"/>
      <c r="AU10" s="12" t="n"/>
      <c r="AV10" s="7" t="n"/>
      <c r="BI10" s="8" t="n"/>
      <c r="BJ10" s="7" t="n"/>
      <c r="BK10" s="2" t="n"/>
      <c r="BL10" s="2" t="n"/>
      <c r="BM10" s="2" t="n"/>
      <c r="BN10" s="2" t="n"/>
      <c r="BO10" s="2" t="n"/>
      <c r="BP10" s="141" t="n"/>
      <c r="BV10" s="142" t="n"/>
      <c r="BW10" s="141" t="n"/>
      <c r="CG10" s="142" t="n"/>
      <c r="DU10" s="142" t="n"/>
      <c r="DV10" s="2" t="n"/>
      <c r="DW10" s="2" t="n"/>
      <c r="DX10" s="2" t="n"/>
      <c r="DY10" s="2" t="n"/>
      <c r="DZ10" s="2" t="n"/>
      <c r="EA10" s="2" t="n"/>
      <c r="EB10" s="2" t="n"/>
      <c r="EC10" s="2" t="n"/>
    </row>
    <row r="11" ht="6.75" customHeight="1" s="118">
      <c r="A11" s="2" t="n"/>
      <c r="B11" s="2" t="n"/>
      <c r="C11" s="2" t="n"/>
      <c r="D11" s="2" t="n"/>
      <c r="E11" s="140" t="inlineStr">
        <is>
          <t>ふ り が な</t>
        </is>
      </c>
      <c r="F11" s="138" t="n"/>
      <c r="G11" s="138" t="n"/>
      <c r="H11" s="138" t="n"/>
      <c r="I11" s="138" t="n"/>
      <c r="J11" s="138" t="n"/>
      <c r="K11" s="139" t="n"/>
      <c r="L11" s="149">
        <f>計算!$C$24</f>
        <v/>
      </c>
      <c r="M11" s="138" t="n"/>
      <c r="N11" s="138" t="n"/>
      <c r="O11" s="138" t="n"/>
      <c r="P11" s="138" t="n"/>
      <c r="Q11" s="138" t="n"/>
      <c r="R11" s="138" t="n"/>
      <c r="S11" s="138" t="n"/>
      <c r="T11" s="138" t="n"/>
      <c r="U11" s="138" t="n"/>
      <c r="V11" s="138" t="n"/>
      <c r="W11" s="138" t="n"/>
      <c r="X11" s="138" t="n"/>
      <c r="Y11" s="138" t="n"/>
      <c r="Z11" s="138" t="n"/>
      <c r="AA11" s="138" t="n"/>
      <c r="AB11" s="138" t="n"/>
      <c r="AC11" s="138" t="n"/>
      <c r="AD11" s="138" t="n"/>
      <c r="AE11" s="138" t="n"/>
      <c r="AF11" s="138" t="n"/>
      <c r="AG11" s="138" t="n"/>
      <c r="AH11" s="138" t="n"/>
      <c r="AI11" s="138" t="n"/>
      <c r="AJ11" s="138" t="n"/>
      <c r="AK11" s="138" t="n"/>
      <c r="AL11" s="138" t="n"/>
      <c r="AM11" s="138" t="n"/>
      <c r="AN11" s="138" t="n"/>
      <c r="AO11" s="138" t="n"/>
      <c r="AP11" s="138" t="n"/>
      <c r="AQ11" s="138" t="n"/>
      <c r="AR11" s="138" t="n"/>
      <c r="AS11" s="138" t="n"/>
      <c r="AT11" s="139"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41" t="n"/>
      <c r="BV11" s="142" t="n"/>
      <c r="BW11" s="141" t="n"/>
      <c r="CG11" s="142" t="n"/>
      <c r="DU11" s="142" t="n"/>
      <c r="DV11" s="2" t="n"/>
      <c r="DW11" s="2" t="n"/>
      <c r="DX11" s="2" t="n"/>
      <c r="DY11" s="2" t="n"/>
      <c r="DZ11" s="2" t="n"/>
      <c r="EA11" s="2" t="n"/>
      <c r="EB11" s="2" t="n"/>
      <c r="EC11" s="2" t="n"/>
    </row>
    <row r="12" ht="6.75" customHeight="1" s="118">
      <c r="A12" s="2" t="n"/>
      <c r="B12" s="2" t="n"/>
      <c r="C12" s="2" t="n"/>
      <c r="D12" s="2" t="n"/>
      <c r="E12" s="141" t="n"/>
      <c r="K12" s="142" t="n"/>
      <c r="AT12" s="142"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41" t="n"/>
      <c r="BV12" s="142" t="n"/>
      <c r="BW12" s="141" t="n"/>
      <c r="CG12" s="142" t="n"/>
      <c r="DU12" s="142" t="n"/>
      <c r="DV12" s="2" t="n"/>
      <c r="DW12" s="2" t="n"/>
      <c r="DX12" s="2" t="n"/>
      <c r="DY12" s="2" t="n"/>
      <c r="DZ12" s="2" t="n"/>
      <c r="EA12" s="2" t="n"/>
      <c r="EB12" s="2" t="n"/>
      <c r="EC12" s="2" t="n"/>
    </row>
    <row r="13" ht="6.75" customHeight="1" s="118">
      <c r="A13" s="2" t="n"/>
      <c r="B13" s="2" t="n"/>
      <c r="C13" s="2" t="n"/>
      <c r="D13" s="2" t="n"/>
      <c r="E13" s="141" t="n"/>
      <c r="K13" s="142" t="n"/>
      <c r="AT13" s="142"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41" t="n"/>
      <c r="BV13" s="142" t="n"/>
      <c r="BW13" s="147">
        <f>計算!$Q$24</f>
        <v/>
      </c>
      <c r="CG13" s="142" t="n"/>
      <c r="CH13" s="148">
        <f>計算!$R$24</f>
        <v/>
      </c>
      <c r="DU13" s="142" t="n"/>
      <c r="DV13" s="2" t="n"/>
      <c r="DW13" s="2" t="n"/>
      <c r="DX13" s="2" t="n"/>
      <c r="DY13" s="2" t="n"/>
      <c r="DZ13" s="2" t="n"/>
      <c r="EA13" s="2" t="n"/>
      <c r="EB13" s="2" t="n"/>
      <c r="EC13" s="2" t="n"/>
    </row>
    <row r="14" ht="6.75" customHeight="1" s="118">
      <c r="A14" s="2" t="n"/>
      <c r="B14" s="2" t="n"/>
      <c r="C14" s="2" t="n"/>
      <c r="D14" s="2" t="n"/>
      <c r="E14" s="144" t="n"/>
      <c r="F14" s="145" t="n"/>
      <c r="G14" s="145" t="n"/>
      <c r="H14" s="145" t="n"/>
      <c r="I14" s="145" t="n"/>
      <c r="J14" s="145" t="n"/>
      <c r="K14" s="146" t="n"/>
      <c r="L14" s="145" t="n"/>
      <c r="M14" s="145" t="n"/>
      <c r="N14" s="145" t="n"/>
      <c r="O14" s="145" t="n"/>
      <c r="P14" s="145" t="n"/>
      <c r="Q14" s="145" t="n"/>
      <c r="R14" s="145" t="n"/>
      <c r="S14" s="145" t="n"/>
      <c r="T14" s="145" t="n"/>
      <c r="U14" s="145" t="n"/>
      <c r="V14" s="145" t="n"/>
      <c r="W14" s="145" t="n"/>
      <c r="X14" s="145" t="n"/>
      <c r="Y14" s="145" t="n"/>
      <c r="Z14" s="145" t="n"/>
      <c r="AA14" s="145" t="n"/>
      <c r="AB14" s="145" t="n"/>
      <c r="AC14" s="145" t="n"/>
      <c r="AD14" s="145" t="n"/>
      <c r="AE14" s="145" t="n"/>
      <c r="AF14" s="145" t="n"/>
      <c r="AG14" s="145" t="n"/>
      <c r="AH14" s="145" t="n"/>
      <c r="AI14" s="145" t="n"/>
      <c r="AJ14" s="145" t="n"/>
      <c r="AK14" s="145" t="n"/>
      <c r="AL14" s="145" t="n"/>
      <c r="AM14" s="145" t="n"/>
      <c r="AN14" s="145" t="n"/>
      <c r="AO14" s="145" t="n"/>
      <c r="AP14" s="145" t="n"/>
      <c r="AQ14" s="145" t="n"/>
      <c r="AR14" s="145" t="n"/>
      <c r="AS14" s="145" t="n"/>
      <c r="AT14" s="146"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41" t="n"/>
      <c r="BV14" s="142" t="n"/>
      <c r="BW14" s="141" t="n"/>
      <c r="CG14" s="142" t="n"/>
      <c r="DU14" s="142" t="n"/>
      <c r="DV14" s="2" t="n"/>
      <c r="DW14" s="2" t="n"/>
      <c r="DX14" s="2" t="n"/>
      <c r="DY14" s="2" t="n"/>
      <c r="DZ14" s="2" t="n"/>
      <c r="EA14" s="2" t="n"/>
      <c r="EB14" s="2" t="n"/>
      <c r="EC14" s="2" t="n"/>
    </row>
    <row r="15" ht="6.75" customHeight="1" s="118">
      <c r="A15" s="2" t="n"/>
      <c r="B15" s="2" t="n"/>
      <c r="C15" s="2" t="n"/>
      <c r="D15" s="2" t="n"/>
      <c r="E15" s="150" t="inlineStr">
        <is>
          <t>名　前</t>
        </is>
      </c>
      <c r="F15" s="138" t="n"/>
      <c r="G15" s="138" t="n"/>
      <c r="H15" s="138" t="n"/>
      <c r="I15" s="138" t="n"/>
      <c r="J15" s="138" t="n"/>
      <c r="K15" s="139" t="n"/>
      <c r="L15" s="151">
        <f>計算!$B$24</f>
        <v/>
      </c>
      <c r="M15" s="138" t="n"/>
      <c r="N15" s="138" t="n"/>
      <c r="O15" s="138" t="n"/>
      <c r="P15" s="138" t="n"/>
      <c r="Q15" s="138" t="n"/>
      <c r="R15" s="138" t="n"/>
      <c r="S15" s="138" t="n"/>
      <c r="T15" s="138" t="n"/>
      <c r="U15" s="138" t="n"/>
      <c r="V15" s="138" t="n"/>
      <c r="W15" s="138" t="n"/>
      <c r="X15" s="138" t="n"/>
      <c r="Y15" s="138" t="n"/>
      <c r="Z15" s="138" t="n"/>
      <c r="AA15" s="138" t="n"/>
      <c r="AB15" s="138" t="n"/>
      <c r="AC15" s="138" t="n"/>
      <c r="AD15" s="138" t="n"/>
      <c r="AE15" s="138" t="n"/>
      <c r="AF15" s="138" t="n"/>
      <c r="AG15" s="138" t="n"/>
      <c r="AH15" s="138" t="n"/>
      <c r="AI15" s="138" t="n"/>
      <c r="AJ15" s="138" t="n"/>
      <c r="AK15" s="138" t="n"/>
      <c r="AL15" s="138" t="n"/>
      <c r="AM15" s="138" t="n"/>
      <c r="AN15" s="138" t="n"/>
      <c r="AO15" s="138" t="n"/>
      <c r="AP15" s="138" t="n"/>
      <c r="AQ15" s="138" t="n"/>
      <c r="AR15" s="138" t="n"/>
      <c r="AS15" s="138" t="n"/>
      <c r="AT15" s="139"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41" t="n"/>
      <c r="BV15" s="142" t="n"/>
      <c r="BW15" s="141" t="n"/>
      <c r="CG15" s="142" t="n"/>
      <c r="DU15" s="142" t="n"/>
      <c r="DV15" s="2" t="n"/>
      <c r="DW15" s="2" t="n"/>
      <c r="DX15" s="2" t="n"/>
      <c r="DY15" s="2" t="n"/>
      <c r="DZ15" s="2" t="n"/>
      <c r="EA15" s="2" t="n"/>
      <c r="EB15" s="2" t="n"/>
      <c r="EC15" s="2" t="n"/>
    </row>
    <row r="16" ht="6.75" customHeight="1" s="118">
      <c r="A16" s="2" t="n"/>
      <c r="B16" s="2" t="n"/>
      <c r="C16" s="2" t="n"/>
      <c r="D16" s="2" t="n"/>
      <c r="E16" s="141" t="n"/>
      <c r="K16" s="142" t="n"/>
      <c r="L16" s="141" t="n"/>
      <c r="AT16" s="142" t="n"/>
      <c r="AU16" s="8" t="n"/>
      <c r="AV16" s="7" t="n"/>
      <c r="AW16" s="2" t="n"/>
      <c r="AX16" s="52" t="inlineStr">
        <is>
          <t>（30×40mm）</t>
        </is>
      </c>
      <c r="BH16" s="2" t="n"/>
      <c r="BI16" s="8" t="n"/>
      <c r="BJ16" s="7" t="n"/>
      <c r="BK16" s="2" t="n"/>
      <c r="BL16" s="2" t="n"/>
      <c r="BM16" s="2" t="n"/>
      <c r="BN16" s="2" t="n"/>
      <c r="BO16" s="2" t="n"/>
      <c r="BP16" s="141" t="n"/>
      <c r="BV16" s="142" t="n"/>
      <c r="BW16" s="141" t="n"/>
      <c r="CG16" s="142" t="n"/>
      <c r="DU16" s="142" t="n"/>
      <c r="DV16" s="2" t="n"/>
      <c r="DW16" s="2" t="n"/>
      <c r="DX16" s="2" t="n"/>
      <c r="DY16" s="2" t="n"/>
      <c r="DZ16" s="2" t="n"/>
      <c r="EA16" s="2" t="n"/>
      <c r="EB16" s="2" t="n"/>
      <c r="EC16" s="2" t="n"/>
    </row>
    <row r="17" ht="6.75" customHeight="1" s="118">
      <c r="A17" s="2" t="n"/>
      <c r="B17" s="2" t="n"/>
      <c r="C17" s="2" t="n"/>
      <c r="D17" s="2" t="n"/>
      <c r="E17" s="141" t="n"/>
      <c r="K17" s="142" t="n"/>
      <c r="L17" s="141" t="n"/>
      <c r="AT17" s="142" t="n"/>
      <c r="AU17" s="8" t="n"/>
      <c r="AV17" s="7" t="n"/>
      <c r="AW17" s="2" t="n"/>
      <c r="BH17" s="2" t="n"/>
      <c r="BI17" s="8" t="n"/>
      <c r="BJ17" s="7" t="n"/>
      <c r="BK17" s="2" t="n"/>
      <c r="BL17" s="2" t="n"/>
      <c r="BM17" s="2" t="n"/>
      <c r="BN17" s="2" t="n"/>
      <c r="BO17" s="2" t="n"/>
      <c r="BP17" s="141" t="n"/>
      <c r="BV17" s="142" t="n"/>
      <c r="BW17" s="147">
        <f>計算!$S$24</f>
        <v/>
      </c>
      <c r="CG17" s="142" t="n"/>
      <c r="CH17" s="148">
        <f>計算!$T$24</f>
        <v/>
      </c>
      <c r="DU17" s="142" t="n"/>
      <c r="DV17" s="2" t="n"/>
      <c r="DW17" s="2" t="n"/>
      <c r="DX17" s="2" t="n"/>
      <c r="DY17" s="2" t="n"/>
      <c r="DZ17" s="2" t="n"/>
      <c r="EA17" s="2" t="n"/>
      <c r="EB17" s="2" t="n"/>
      <c r="EC17" s="2" t="n"/>
    </row>
    <row r="18" ht="6.75" customHeight="1" s="118">
      <c r="A18" s="2" t="n"/>
      <c r="B18" s="2" t="n"/>
      <c r="C18" s="2" t="n"/>
      <c r="D18" s="2" t="n"/>
      <c r="E18" s="141" t="n"/>
      <c r="K18" s="142" t="n"/>
      <c r="L18" s="141" t="n"/>
      <c r="AT18" s="142"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41" t="n"/>
      <c r="BV18" s="142" t="n"/>
      <c r="BW18" s="141" t="n"/>
      <c r="CG18" s="142" t="n"/>
      <c r="DU18" s="142" t="n"/>
      <c r="DV18" s="2" t="n"/>
      <c r="DW18" s="2" t="n"/>
      <c r="DX18" s="2" t="n"/>
      <c r="DY18" s="2" t="n"/>
      <c r="DZ18" s="2" t="n"/>
      <c r="EA18" s="2" t="n"/>
      <c r="EB18" s="2" t="n"/>
      <c r="EC18" s="2" t="n"/>
    </row>
    <row r="19" ht="6.75" customHeight="1" s="118">
      <c r="A19" s="2" t="n"/>
      <c r="B19" s="2" t="n"/>
      <c r="C19" s="2" t="n"/>
      <c r="D19" s="2" t="n"/>
      <c r="E19" s="141" t="n"/>
      <c r="K19" s="142" t="n"/>
      <c r="L19" s="141" t="n"/>
      <c r="AT19" s="142"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41" t="n"/>
      <c r="BV19" s="142" t="n"/>
      <c r="BW19" s="141" t="n"/>
      <c r="CG19" s="142" t="n"/>
      <c r="DU19" s="142" t="n"/>
      <c r="DV19" s="2" t="n"/>
      <c r="DW19" s="2" t="n"/>
      <c r="DX19" s="2" t="n"/>
      <c r="DY19" s="2" t="n"/>
      <c r="DZ19" s="2" t="n"/>
      <c r="EA19" s="2" t="n"/>
      <c r="EB19" s="2" t="n"/>
      <c r="EC19" s="2" t="n"/>
    </row>
    <row r="20" ht="4.5" customHeight="1" s="118">
      <c r="A20" s="2" t="n"/>
      <c r="B20" s="2" t="n"/>
      <c r="C20" s="2" t="n"/>
      <c r="D20" s="2" t="n"/>
      <c r="E20" s="144" t="n"/>
      <c r="F20" s="145" t="n"/>
      <c r="G20" s="145" t="n"/>
      <c r="H20" s="145" t="n"/>
      <c r="I20" s="145" t="n"/>
      <c r="J20" s="145" t="n"/>
      <c r="K20" s="146" t="n"/>
      <c r="L20" s="144" t="n"/>
      <c r="M20" s="145" t="n"/>
      <c r="N20" s="145" t="n"/>
      <c r="O20" s="145" t="n"/>
      <c r="P20" s="145" t="n"/>
      <c r="Q20" s="145" t="n"/>
      <c r="R20" s="145" t="n"/>
      <c r="S20" s="145" t="n"/>
      <c r="T20" s="145" t="n"/>
      <c r="U20" s="145" t="n"/>
      <c r="V20" s="145" t="n"/>
      <c r="W20" s="145" t="n"/>
      <c r="X20" s="145" t="n"/>
      <c r="Y20" s="145" t="n"/>
      <c r="Z20" s="145" t="n"/>
      <c r="AA20" s="145" t="n"/>
      <c r="AB20" s="145" t="n"/>
      <c r="AC20" s="145" t="n"/>
      <c r="AD20" s="145" t="n"/>
      <c r="AE20" s="145" t="n"/>
      <c r="AF20" s="145" t="n"/>
      <c r="AG20" s="145" t="n"/>
      <c r="AH20" s="145" t="n"/>
      <c r="AI20" s="145" t="n"/>
      <c r="AJ20" s="145" t="n"/>
      <c r="AK20" s="145" t="n"/>
      <c r="AL20" s="145" t="n"/>
      <c r="AM20" s="145" t="n"/>
      <c r="AN20" s="145" t="n"/>
      <c r="AO20" s="145" t="n"/>
      <c r="AP20" s="145" t="n"/>
      <c r="AQ20" s="145" t="n"/>
      <c r="AR20" s="145" t="n"/>
      <c r="AS20" s="145" t="n"/>
      <c r="AT20" s="146"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41" t="n"/>
      <c r="BV20" s="142" t="n"/>
      <c r="BW20" s="141" t="n"/>
      <c r="CG20" s="142" t="n"/>
      <c r="DU20" s="142" t="n"/>
      <c r="DV20" s="2" t="n"/>
      <c r="DW20" s="2" t="n"/>
      <c r="DX20" s="2" t="n"/>
      <c r="DY20" s="2" t="n"/>
      <c r="DZ20" s="2" t="n"/>
      <c r="EA20" s="2" t="n"/>
      <c r="EB20" s="2" t="n"/>
      <c r="EC20" s="2" t="n"/>
    </row>
    <row r="21" ht="6.75" customHeight="1" s="118">
      <c r="A21" s="2" t="n"/>
      <c r="B21" s="2" t="n"/>
      <c r="C21" s="2" t="n"/>
      <c r="D21" s="2" t="n"/>
      <c r="E21" s="150" t="inlineStr">
        <is>
          <t>生年月日</t>
        </is>
      </c>
      <c r="F21" s="138" t="n"/>
      <c r="G21" s="138" t="n"/>
      <c r="H21" s="138" t="n"/>
      <c r="I21" s="138" t="n"/>
      <c r="J21" s="138" t="n"/>
      <c r="K21" s="139" t="n"/>
      <c r="L21" s="152" t="inlineStr">
        <is>
          <t>昭和 ・ 平成</t>
        </is>
      </c>
      <c r="M21" s="138" t="n"/>
      <c r="N21" s="138" t="n"/>
      <c r="O21" s="138" t="n"/>
      <c r="P21" s="138" t="n"/>
      <c r="Q21" s="138" t="n"/>
      <c r="R21" s="138" t="n"/>
      <c r="S21" s="138" t="n"/>
      <c r="T21" s="138" t="n"/>
      <c r="U21" s="138" t="n"/>
      <c r="V21" s="153">
        <f>計算!$D$24</f>
        <v/>
      </c>
      <c r="W21" s="138" t="n"/>
      <c r="X21" s="154" t="inlineStr">
        <is>
          <t>年</t>
        </is>
      </c>
      <c r="Y21" s="138" t="n"/>
      <c r="Z21" s="153">
        <f>計算!$E$24</f>
        <v/>
      </c>
      <c r="AA21" s="138" t="n"/>
      <c r="AB21" s="138" t="n"/>
      <c r="AC21" s="154" t="inlineStr">
        <is>
          <t>月</t>
        </is>
      </c>
      <c r="AD21" s="138" t="n"/>
      <c r="AE21" s="153">
        <f>計算!$F$24</f>
        <v/>
      </c>
      <c r="AF21" s="138" t="n"/>
      <c r="AG21" s="138" t="n"/>
      <c r="AH21" s="154" t="inlineStr">
        <is>
          <t>日　生 （満</t>
        </is>
      </c>
      <c r="AI21" s="138" t="n"/>
      <c r="AJ21" s="138" t="n"/>
      <c r="AK21" s="138" t="n"/>
      <c r="AL21" s="138" t="n"/>
      <c r="AM21" s="138" t="n"/>
      <c r="AN21" s="138" t="n"/>
      <c r="AO21" s="138" t="n"/>
      <c r="AP21" s="155">
        <f>計算!$G$24</f>
        <v/>
      </c>
      <c r="AQ21" s="138" t="n"/>
      <c r="AR21" s="156" t="inlineStr">
        <is>
          <t>歳）</t>
        </is>
      </c>
      <c r="AS21" s="138" t="n"/>
      <c r="AT21" s="139"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41" t="n"/>
      <c r="BV21" s="142" t="n"/>
      <c r="BW21" s="147">
        <f>計算!$U$24</f>
        <v/>
      </c>
      <c r="CG21" s="142" t="n"/>
      <c r="CH21" s="148">
        <f>計算!$V$24</f>
        <v/>
      </c>
      <c r="DU21" s="142" t="n"/>
      <c r="DV21" s="2" t="n"/>
      <c r="DW21" s="2" t="n"/>
      <c r="DX21" s="2" t="n"/>
      <c r="DY21" s="2" t="n"/>
      <c r="DZ21" s="2" t="n"/>
      <c r="EA21" s="2" t="n"/>
      <c r="EB21" s="2" t="n"/>
      <c r="EC21" s="2" t="n"/>
    </row>
    <row r="22" ht="6.75" customHeight="1" s="118">
      <c r="A22" s="2" t="n"/>
      <c r="B22" s="2" t="n"/>
      <c r="C22" s="2" t="n"/>
      <c r="D22" s="2" t="n"/>
      <c r="E22" s="141" t="n"/>
      <c r="K22" s="142" t="n"/>
      <c r="L22" s="141" t="n"/>
      <c r="AT22" s="142"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41" t="n"/>
      <c r="BV22" s="142" t="n"/>
      <c r="BW22" s="141" t="n"/>
      <c r="CG22" s="142" t="n"/>
      <c r="DU22" s="142" t="n"/>
      <c r="DV22" s="2" t="n"/>
      <c r="DW22" s="2" t="n"/>
      <c r="DX22" s="2" t="n"/>
      <c r="DY22" s="2" t="n"/>
      <c r="DZ22" s="2" t="n"/>
      <c r="EA22" s="2" t="n"/>
      <c r="EB22" s="2" t="n"/>
      <c r="EC22" s="2" t="n"/>
    </row>
    <row r="23" ht="6.75" customHeight="1" s="118">
      <c r="A23" s="2" t="n"/>
      <c r="B23" s="2" t="n"/>
      <c r="C23" s="2" t="n"/>
      <c r="D23" s="2" t="n"/>
      <c r="E23" s="141" t="n"/>
      <c r="K23" s="142" t="n"/>
      <c r="L23" s="141" t="n"/>
      <c r="AT23" s="142"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41" t="n"/>
      <c r="BV23" s="142" t="n"/>
      <c r="BW23" s="141" t="n"/>
      <c r="CG23" s="142" t="n"/>
      <c r="DU23" s="142" t="n"/>
      <c r="DV23" s="2" t="n"/>
      <c r="DW23" s="2" t="n"/>
      <c r="DX23" s="2" t="n"/>
      <c r="DY23" s="2" t="n"/>
      <c r="DZ23" s="2" t="n"/>
      <c r="EA23" s="2" t="n"/>
      <c r="EB23" s="2" t="n"/>
      <c r="EC23" s="2" t="n"/>
    </row>
    <row r="24" ht="3.75" customHeight="1" s="118">
      <c r="A24" s="2" t="n"/>
      <c r="B24" s="2" t="n"/>
      <c r="C24" s="2" t="n"/>
      <c r="D24" s="2" t="n"/>
      <c r="E24" s="144" t="n"/>
      <c r="F24" s="145" t="n"/>
      <c r="G24" s="145" t="n"/>
      <c r="H24" s="145" t="n"/>
      <c r="I24" s="145" t="n"/>
      <c r="J24" s="145" t="n"/>
      <c r="K24" s="146" t="n"/>
      <c r="L24" s="144" t="n"/>
      <c r="M24" s="145" t="n"/>
      <c r="N24" s="145" t="n"/>
      <c r="O24" s="145" t="n"/>
      <c r="P24" s="145" t="n"/>
      <c r="Q24" s="145" t="n"/>
      <c r="R24" s="145" t="n"/>
      <c r="S24" s="145" t="n"/>
      <c r="T24" s="145" t="n"/>
      <c r="U24" s="145" t="n"/>
      <c r="X24" s="145" t="n"/>
      <c r="Y24" s="145" t="n"/>
      <c r="AC24" s="145" t="n"/>
      <c r="AD24" s="145" t="n"/>
      <c r="AH24" s="145" t="n"/>
      <c r="AI24" s="145" t="n"/>
      <c r="AJ24" s="145" t="n"/>
      <c r="AK24" s="145" t="n"/>
      <c r="AL24" s="145" t="n"/>
      <c r="AM24" s="145" t="n"/>
      <c r="AN24" s="145" t="n"/>
      <c r="AO24" s="145" t="n"/>
      <c r="AP24" s="145" t="n"/>
      <c r="AQ24" s="145" t="n"/>
      <c r="AR24" s="145" t="n"/>
      <c r="AS24" s="145" t="n"/>
      <c r="AT24" s="146"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41" t="n"/>
      <c r="BV24" s="142" t="n"/>
      <c r="BW24" s="141" t="n"/>
      <c r="CG24" s="142" t="n"/>
      <c r="DU24" s="142" t="n"/>
      <c r="DV24" s="2" t="n"/>
      <c r="DW24" s="2" t="n"/>
      <c r="DX24" s="2" t="n"/>
      <c r="DY24" s="2" t="n"/>
      <c r="DZ24" s="2" t="n"/>
      <c r="EA24" s="2" t="n"/>
      <c r="EB24" s="2" t="n"/>
      <c r="EC24" s="2" t="n"/>
    </row>
    <row r="25" ht="6.75" customHeight="1" s="118">
      <c r="A25" s="2" t="n"/>
      <c r="B25" s="2" t="n"/>
      <c r="C25" s="2" t="n"/>
      <c r="D25" s="2" t="n"/>
      <c r="E25" s="157" t="inlineStr">
        <is>
          <t>ふ り が な</t>
        </is>
      </c>
      <c r="F25" s="138" t="n"/>
      <c r="G25" s="138" t="n"/>
      <c r="H25" s="138" t="n"/>
      <c r="I25" s="138" t="n"/>
      <c r="J25" s="138" t="n"/>
      <c r="K25" s="139" t="n"/>
      <c r="L25" s="158">
        <f>計算!$J$24</f>
        <v/>
      </c>
      <c r="M25" s="138" t="n"/>
      <c r="N25" s="138" t="n"/>
      <c r="O25" s="138" t="n"/>
      <c r="P25" s="138" t="n"/>
      <c r="Q25" s="138" t="n"/>
      <c r="R25" s="138" t="n"/>
      <c r="S25" s="138" t="n"/>
      <c r="T25" s="138" t="n"/>
      <c r="U25" s="138" t="n"/>
      <c r="V25" s="138" t="n"/>
      <c r="W25" s="138" t="n"/>
      <c r="X25" s="138" t="n"/>
      <c r="Y25" s="138" t="n"/>
      <c r="Z25" s="138" t="n"/>
      <c r="AA25" s="138" t="n"/>
      <c r="AB25" s="138" t="n"/>
      <c r="AC25" s="138" t="n"/>
      <c r="AD25" s="138" t="n"/>
      <c r="AE25" s="138" t="n"/>
      <c r="AF25" s="138" t="n"/>
      <c r="AG25" s="138" t="n"/>
      <c r="AH25" s="138" t="n"/>
      <c r="AI25" s="138" t="n"/>
      <c r="AJ25" s="138" t="n"/>
      <c r="AK25" s="138" t="n"/>
      <c r="AL25" s="138" t="n"/>
      <c r="AM25" s="138" t="n"/>
      <c r="AN25" s="138" t="n"/>
      <c r="AO25" s="138" t="n"/>
      <c r="AP25" s="138" t="n"/>
      <c r="AQ25" s="138" t="n"/>
      <c r="AR25" s="138" t="n"/>
      <c r="AS25" s="138" t="n"/>
      <c r="AT25" s="138" t="n"/>
      <c r="AU25" s="138" t="n"/>
      <c r="AV25" s="138" t="n"/>
      <c r="AW25" s="138" t="n"/>
      <c r="AX25" s="138" t="n"/>
      <c r="AY25" s="138" t="n"/>
      <c r="AZ25" s="138" t="n"/>
      <c r="BA25" s="138" t="n"/>
      <c r="BB25" s="138" t="n"/>
      <c r="BC25" s="138" t="n"/>
      <c r="BD25" s="138" t="n"/>
      <c r="BE25" s="138" t="n"/>
      <c r="BF25" s="138" t="n"/>
      <c r="BG25" s="138" t="n"/>
      <c r="BH25" s="138" t="n"/>
      <c r="BI25" s="139" t="n"/>
      <c r="BJ25" s="2" t="n"/>
      <c r="BK25" s="2" t="n"/>
      <c r="BL25" s="2" t="n"/>
      <c r="BM25" s="2" t="n"/>
      <c r="BN25" s="2" t="n"/>
      <c r="BO25" s="2" t="n"/>
      <c r="BP25" s="141" t="n"/>
      <c r="BV25" s="142" t="n"/>
      <c r="BW25" s="159">
        <f>計算!$W$24</f>
        <v/>
      </c>
      <c r="CG25" s="142" t="n"/>
      <c r="CH25" s="148">
        <f>計算!$X$24</f>
        <v/>
      </c>
      <c r="DU25" s="142" t="n"/>
      <c r="DV25" s="2" t="n"/>
      <c r="DW25" s="2" t="n"/>
      <c r="DX25" s="2" t="n"/>
      <c r="DY25" s="2" t="n"/>
      <c r="DZ25" s="2" t="n"/>
      <c r="EA25" s="2" t="n"/>
      <c r="EB25" s="2" t="n"/>
      <c r="EC25" s="2" t="n"/>
    </row>
    <row r="26" ht="6.75" customHeight="1" s="118">
      <c r="A26" s="2" t="n"/>
      <c r="B26" s="2" t="n"/>
      <c r="C26" s="2" t="n"/>
      <c r="D26" s="2" t="n"/>
      <c r="E26" s="141" t="n"/>
      <c r="K26" s="142" t="n"/>
      <c r="BI26" s="142" t="n"/>
      <c r="BJ26" s="2" t="n"/>
      <c r="BK26" s="2" t="n"/>
      <c r="BL26" s="2" t="n"/>
      <c r="BM26" s="2" t="n"/>
      <c r="BN26" s="2" t="n"/>
      <c r="BO26" s="2" t="n"/>
      <c r="BP26" s="141" t="n"/>
      <c r="BV26" s="142" t="n"/>
      <c r="BW26" s="141" t="n"/>
      <c r="CG26" s="142" t="n"/>
      <c r="DU26" s="142" t="n"/>
      <c r="DV26" s="2" t="n"/>
      <c r="DW26" s="2" t="n"/>
      <c r="DX26" s="2" t="n"/>
      <c r="DY26" s="2" t="n"/>
      <c r="DZ26" s="2" t="n"/>
      <c r="EA26" s="2" t="n"/>
      <c r="EB26" s="2" t="n"/>
      <c r="EC26" s="2" t="n"/>
    </row>
    <row r="27" ht="6.75" customHeight="1" s="118">
      <c r="A27" s="2" t="n"/>
      <c r="B27" s="2" t="n"/>
      <c r="C27" s="2" t="n"/>
      <c r="D27" s="2" t="n"/>
      <c r="E27" s="160" t="n"/>
      <c r="F27" s="161" t="n"/>
      <c r="G27" s="161" t="n"/>
      <c r="H27" s="161" t="n"/>
      <c r="I27" s="161" t="n"/>
      <c r="J27" s="161" t="n"/>
      <c r="K27" s="162" t="n"/>
      <c r="L27" s="161" t="n"/>
      <c r="M27" s="161" t="n"/>
      <c r="N27" s="161" t="n"/>
      <c r="O27" s="161" t="n"/>
      <c r="P27" s="161" t="n"/>
      <c r="Q27" s="161" t="n"/>
      <c r="R27" s="161" t="n"/>
      <c r="S27" s="161" t="n"/>
      <c r="T27" s="161" t="n"/>
      <c r="U27" s="161" t="n"/>
      <c r="V27" s="161" t="n"/>
      <c r="W27" s="161" t="n"/>
      <c r="X27" s="161" t="n"/>
      <c r="Y27" s="161" t="n"/>
      <c r="Z27" s="161" t="n"/>
      <c r="AA27" s="161" t="n"/>
      <c r="AB27" s="161" t="n"/>
      <c r="AC27" s="161" t="n"/>
      <c r="AD27" s="161" t="n"/>
      <c r="AE27" s="161" t="n"/>
      <c r="AF27" s="161" t="n"/>
      <c r="AG27" s="161" t="n"/>
      <c r="AH27" s="161" t="n"/>
      <c r="AI27" s="161" t="n"/>
      <c r="AJ27" s="161" t="n"/>
      <c r="AK27" s="161" t="n"/>
      <c r="AL27" s="161" t="n"/>
      <c r="AM27" s="161" t="n"/>
      <c r="AN27" s="161" t="n"/>
      <c r="AO27" s="161" t="n"/>
      <c r="AP27" s="161" t="n"/>
      <c r="AQ27" s="161" t="n"/>
      <c r="AR27" s="161" t="n"/>
      <c r="AS27" s="161" t="n"/>
      <c r="AT27" s="161" t="n"/>
      <c r="AU27" s="161" t="n"/>
      <c r="AV27" s="161" t="n"/>
      <c r="AW27" s="161" t="n"/>
      <c r="AX27" s="161" t="n"/>
      <c r="AY27" s="161" t="n"/>
      <c r="AZ27" s="161" t="n"/>
      <c r="BA27" s="161" t="n"/>
      <c r="BB27" s="161" t="n"/>
      <c r="BC27" s="161" t="n"/>
      <c r="BD27" s="161" t="n"/>
      <c r="BE27" s="161" t="n"/>
      <c r="BF27" s="161" t="n"/>
      <c r="BG27" s="161" t="n"/>
      <c r="BH27" s="161" t="n"/>
      <c r="BI27" s="162" t="n"/>
      <c r="BJ27" s="2" t="n"/>
      <c r="BK27" s="2" t="n"/>
      <c r="BL27" s="2" t="n"/>
      <c r="BM27" s="2" t="n"/>
      <c r="BN27" s="2" t="n"/>
      <c r="BO27" s="2" t="n"/>
      <c r="BP27" s="141" t="n"/>
      <c r="BV27" s="142" t="n"/>
      <c r="BW27" s="141" t="n"/>
      <c r="CG27" s="142" t="n"/>
      <c r="DU27" s="142" t="n"/>
      <c r="DV27" s="2" t="n"/>
      <c r="DW27" s="2" t="n"/>
      <c r="DX27" s="2" t="n"/>
      <c r="DY27" s="2" t="n"/>
      <c r="DZ27" s="2" t="n"/>
      <c r="EA27" s="2" t="n"/>
      <c r="EB27" s="2" t="n"/>
      <c r="EC27" s="2" t="n"/>
    </row>
    <row r="28" ht="6.75" customHeight="1" s="118">
      <c r="A28" s="2" t="n"/>
      <c r="B28" s="2" t="n"/>
      <c r="C28" s="2" t="n"/>
      <c r="D28" s="2" t="n"/>
      <c r="E28" s="163" t="inlineStr">
        <is>
          <t>現住所</t>
        </is>
      </c>
      <c r="F28" s="164" t="n"/>
      <c r="G28" s="164" t="n"/>
      <c r="H28" s="164" t="n"/>
      <c r="I28" s="164" t="n"/>
      <c r="J28" s="164" t="n"/>
      <c r="K28" s="165" t="n"/>
      <c r="L28" s="107" t="inlineStr">
        <is>
          <t>〒</t>
        </is>
      </c>
      <c r="M28" s="164" t="n"/>
      <c r="N28" s="164" t="n"/>
      <c r="O28" s="164" t="n"/>
      <c r="P28" s="166">
        <f>計算!$H$24</f>
        <v/>
      </c>
      <c r="Q28" s="164" t="n"/>
      <c r="R28" s="164" t="n"/>
      <c r="S28" s="164" t="n"/>
      <c r="T28" s="164" t="n"/>
      <c r="U28" s="164" t="n"/>
      <c r="V28" s="164" t="n"/>
      <c r="W28" s="164" t="n"/>
      <c r="X28" s="164" t="n"/>
      <c r="Y28" s="164" t="n"/>
      <c r="Z28" s="164" t="n"/>
      <c r="AA28" s="164" t="n"/>
      <c r="AB28" s="164" t="n"/>
      <c r="AC28" s="164" t="n"/>
      <c r="AD28" s="164" t="n"/>
      <c r="AE28" s="164" t="n"/>
      <c r="AF28" s="164" t="n"/>
      <c r="AG28" s="164" t="n"/>
      <c r="AH28" s="164" t="n"/>
      <c r="AI28" s="164" t="n"/>
      <c r="AJ28" s="164"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41" t="n"/>
      <c r="BV28" s="142" t="n"/>
      <c r="BW28" s="141" t="n"/>
      <c r="CG28" s="142" t="n"/>
      <c r="DU28" s="142" t="n"/>
      <c r="DV28" s="2" t="n"/>
      <c r="DW28" s="2" t="n"/>
      <c r="DX28" s="2" t="n"/>
      <c r="DY28" s="2" t="n"/>
      <c r="DZ28" s="2" t="n"/>
      <c r="EA28" s="2" t="n"/>
      <c r="EB28" s="2" t="n"/>
      <c r="EC28" s="2" t="n"/>
    </row>
    <row r="29" ht="4.5" customHeight="1" s="118">
      <c r="A29" s="2" t="n"/>
      <c r="B29" s="2" t="n"/>
      <c r="C29" s="2" t="n"/>
      <c r="D29" s="2" t="n"/>
      <c r="E29" s="141" t="n"/>
      <c r="K29" s="142" t="n"/>
      <c r="L29" s="141"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4" t="n"/>
      <c r="BQ29" s="145" t="n"/>
      <c r="BR29" s="145" t="n"/>
      <c r="BS29" s="145" t="n"/>
      <c r="BT29" s="145" t="n"/>
      <c r="BU29" s="145" t="n"/>
      <c r="BV29" s="146" t="n"/>
      <c r="BW29" s="144" t="n"/>
      <c r="BX29" s="145" t="n"/>
      <c r="BY29" s="145" t="n"/>
      <c r="BZ29" s="145" t="n"/>
      <c r="CA29" s="145" t="n"/>
      <c r="CB29" s="145" t="n"/>
      <c r="CC29" s="145" t="n"/>
      <c r="CD29" s="145" t="n"/>
      <c r="CE29" s="145" t="n"/>
      <c r="CF29" s="145" t="n"/>
      <c r="CG29" s="146" t="n"/>
      <c r="DU29" s="142" t="n"/>
      <c r="DV29" s="2" t="n"/>
      <c r="DW29" s="2" t="n"/>
      <c r="DX29" s="2" t="n"/>
      <c r="DY29" s="2" t="n"/>
      <c r="DZ29" s="2" t="n"/>
      <c r="EA29" s="2" t="n"/>
      <c r="EB29" s="2" t="n"/>
      <c r="EC29" s="2" t="n"/>
    </row>
    <row r="30" ht="6.75" customHeight="1" s="118">
      <c r="A30" s="2" t="n"/>
      <c r="B30" s="2" t="n"/>
      <c r="C30" s="2" t="n"/>
      <c r="D30" s="2" t="n"/>
      <c r="E30" s="141" t="n"/>
      <c r="K30" s="142" t="n"/>
      <c r="L30" s="141"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7" t="inlineStr">
        <is>
          <t>校内外の諸活動</t>
        </is>
      </c>
      <c r="BQ30" s="138" t="n"/>
      <c r="BR30" s="138" t="n"/>
      <c r="BS30" s="138" t="n"/>
      <c r="BT30" s="138" t="n"/>
      <c r="BU30" s="138" t="n"/>
      <c r="BV30" s="139" t="n"/>
      <c r="BW30" s="168">
        <f>計算!$Y$24</f>
        <v/>
      </c>
      <c r="BX30" s="138" t="n"/>
      <c r="BY30" s="138" t="n"/>
      <c r="BZ30" s="138" t="n"/>
      <c r="CA30" s="138" t="n"/>
      <c r="CB30" s="138" t="n"/>
      <c r="CC30" s="138" t="n"/>
      <c r="CD30" s="138" t="n"/>
      <c r="CE30" s="138" t="n"/>
      <c r="CF30" s="138" t="n"/>
      <c r="CG30" s="138" t="n"/>
      <c r="CH30" s="138" t="n"/>
      <c r="CI30" s="138" t="n"/>
      <c r="CJ30" s="138" t="n"/>
      <c r="CK30" s="138" t="n"/>
      <c r="CL30" s="138" t="n"/>
      <c r="CM30" s="138" t="n"/>
      <c r="CN30" s="138" t="n"/>
      <c r="CO30" s="138" t="n"/>
      <c r="CP30" s="138" t="n"/>
      <c r="CQ30" s="138" t="n"/>
      <c r="CR30" s="138" t="n"/>
      <c r="CS30" s="138" t="n"/>
      <c r="CT30" s="138" t="n"/>
      <c r="CU30" s="138" t="n"/>
      <c r="CV30" s="138" t="n"/>
      <c r="CW30" s="138" t="n"/>
      <c r="CX30" s="138" t="n"/>
      <c r="CY30" s="138" t="n"/>
      <c r="CZ30" s="138" t="n"/>
      <c r="DA30" s="138" t="n"/>
      <c r="DB30" s="138" t="n"/>
      <c r="DC30" s="138" t="n"/>
      <c r="DD30" s="138" t="n"/>
      <c r="DE30" s="138" t="n"/>
      <c r="DF30" s="138" t="n"/>
      <c r="DG30" s="138" t="n"/>
      <c r="DH30" s="138" t="n"/>
      <c r="DI30" s="138" t="n"/>
      <c r="DJ30" s="138" t="n"/>
      <c r="DK30" s="138" t="n"/>
      <c r="DL30" s="138" t="n"/>
      <c r="DM30" s="138" t="n"/>
      <c r="DN30" s="138" t="n"/>
      <c r="DO30" s="138" t="n"/>
      <c r="DP30" s="138" t="n"/>
      <c r="DQ30" s="138" t="n"/>
      <c r="DR30" s="138" t="n"/>
      <c r="DS30" s="138" t="n"/>
      <c r="DT30" s="138" t="n"/>
      <c r="DU30" s="139" t="n"/>
      <c r="DV30" s="7" t="n"/>
      <c r="DW30" s="2" t="n"/>
      <c r="DX30" s="2" t="n"/>
      <c r="DY30" s="2" t="n"/>
      <c r="DZ30" s="2" t="n"/>
      <c r="EA30" s="2" t="n"/>
      <c r="EB30" s="2" t="n"/>
      <c r="EC30" s="2" t="n"/>
    </row>
    <row r="31" ht="6.75" customHeight="1" s="118">
      <c r="A31" s="2" t="n"/>
      <c r="B31" s="2" t="n"/>
      <c r="C31" s="2" t="n"/>
      <c r="D31" s="2" t="n"/>
      <c r="E31" s="141" t="n"/>
      <c r="K31" s="142" t="n"/>
      <c r="L31" s="169">
        <f>計算!$I$24</f>
        <v/>
      </c>
      <c r="BI31" s="142" t="n"/>
      <c r="BJ31" s="2" t="n"/>
      <c r="BK31" s="2" t="n"/>
      <c r="BL31" s="2" t="n"/>
      <c r="BM31" s="2" t="n"/>
      <c r="BN31" s="2" t="n"/>
      <c r="BO31" s="2" t="n"/>
      <c r="BP31" s="141" t="n"/>
      <c r="BV31" s="142" t="n"/>
      <c r="DU31" s="142" t="n"/>
      <c r="DV31" s="7" t="n"/>
      <c r="DW31" s="2" t="n"/>
      <c r="DX31" s="2" t="n"/>
      <c r="DY31" s="2" t="n"/>
      <c r="DZ31" s="2" t="n"/>
      <c r="EA31" s="2" t="n"/>
      <c r="EB31" s="2" t="n"/>
      <c r="EC31" s="2" t="n"/>
    </row>
    <row r="32" ht="6.75" customHeight="1" s="118">
      <c r="A32" s="2" t="n"/>
      <c r="B32" s="2" t="n"/>
      <c r="C32" s="2" t="n"/>
      <c r="D32" s="2" t="n"/>
      <c r="E32" s="141" t="n"/>
      <c r="K32" s="142" t="n"/>
      <c r="L32" s="141" t="n"/>
      <c r="BI32" s="142" t="n"/>
      <c r="BJ32" s="2" t="n"/>
      <c r="BK32" s="2" t="n"/>
      <c r="BL32" s="2" t="n"/>
      <c r="BM32" s="2" t="n"/>
      <c r="BN32" s="2" t="n"/>
      <c r="BO32" s="2" t="n"/>
      <c r="BP32" s="141" t="n"/>
      <c r="BV32" s="142" t="n"/>
      <c r="DU32" s="142" t="n"/>
      <c r="DV32" s="7" t="n"/>
      <c r="DW32" s="2" t="n"/>
      <c r="DX32" s="2" t="n"/>
      <c r="DY32" s="2" t="n"/>
      <c r="DZ32" s="2" t="n"/>
      <c r="EA32" s="2" t="n"/>
      <c r="EB32" s="2" t="n"/>
      <c r="EC32" s="2" t="n"/>
    </row>
    <row r="33" ht="6.75" customHeight="1" s="118">
      <c r="A33" s="2" t="n"/>
      <c r="B33" s="2" t="n"/>
      <c r="C33" s="2" t="n"/>
      <c r="D33" s="2" t="n"/>
      <c r="E33" s="144" t="n"/>
      <c r="F33" s="145" t="n"/>
      <c r="G33" s="145" t="n"/>
      <c r="H33" s="145" t="n"/>
      <c r="I33" s="145" t="n"/>
      <c r="J33" s="145" t="n"/>
      <c r="K33" s="146" t="n"/>
      <c r="L33" s="144" t="n"/>
      <c r="M33" s="145" t="n"/>
      <c r="N33" s="145" t="n"/>
      <c r="O33" s="145" t="n"/>
      <c r="P33" s="145" t="n"/>
      <c r="Q33" s="145" t="n"/>
      <c r="R33" s="145" t="n"/>
      <c r="S33" s="145" t="n"/>
      <c r="T33" s="145" t="n"/>
      <c r="U33" s="145" t="n"/>
      <c r="V33" s="145" t="n"/>
      <c r="W33" s="145" t="n"/>
      <c r="X33" s="145" t="n"/>
      <c r="Y33" s="145" t="n"/>
      <c r="Z33" s="145" t="n"/>
      <c r="AA33" s="145" t="n"/>
      <c r="AB33" s="145" t="n"/>
      <c r="AC33" s="145" t="n"/>
      <c r="AD33" s="145" t="n"/>
      <c r="AE33" s="145" t="n"/>
      <c r="AF33" s="145" t="n"/>
      <c r="AG33" s="145" t="n"/>
      <c r="AH33" s="145" t="n"/>
      <c r="AI33" s="145" t="n"/>
      <c r="AJ33" s="145" t="n"/>
      <c r="AK33" s="145" t="n"/>
      <c r="AL33" s="145" t="n"/>
      <c r="AM33" s="145" t="n"/>
      <c r="AN33" s="145" t="n"/>
      <c r="AO33" s="145" t="n"/>
      <c r="AP33" s="145" t="n"/>
      <c r="AQ33" s="145" t="n"/>
      <c r="AR33" s="145" t="n"/>
      <c r="AS33" s="145" t="n"/>
      <c r="AT33" s="145" t="n"/>
      <c r="AU33" s="145" t="n"/>
      <c r="AV33" s="145" t="n"/>
      <c r="AW33" s="145" t="n"/>
      <c r="AX33" s="145" t="n"/>
      <c r="AY33" s="145" t="n"/>
      <c r="AZ33" s="145" t="n"/>
      <c r="BA33" s="145" t="n"/>
      <c r="BB33" s="145" t="n"/>
      <c r="BC33" s="145" t="n"/>
      <c r="BD33" s="145" t="n"/>
      <c r="BE33" s="145" t="n"/>
      <c r="BF33" s="145" t="n"/>
      <c r="BG33" s="145" t="n"/>
      <c r="BH33" s="145" t="n"/>
      <c r="BI33" s="146" t="n"/>
      <c r="BJ33" s="2" t="n"/>
      <c r="BK33" s="2" t="n"/>
      <c r="BL33" s="2" t="n"/>
      <c r="BM33" s="2" t="n"/>
      <c r="BN33" s="2" t="n"/>
      <c r="BO33" s="2" t="n"/>
      <c r="BP33" s="141" t="n"/>
      <c r="BV33" s="142" t="n"/>
      <c r="DU33" s="142" t="n"/>
      <c r="DV33" s="7" t="n"/>
      <c r="DW33" s="2" t="n"/>
      <c r="DX33" s="2" t="n"/>
      <c r="DY33" s="2" t="n"/>
      <c r="DZ33" s="2" t="n"/>
      <c r="EA33" s="2" t="n"/>
      <c r="EB33" s="2" t="n"/>
      <c r="EC33" s="2" t="n"/>
    </row>
    <row r="34" ht="6.75" customHeight="1" s="118">
      <c r="A34" s="2" t="n"/>
      <c r="B34" s="2" t="n"/>
      <c r="C34" s="2" t="n"/>
      <c r="D34" s="2" t="n"/>
      <c r="E34" s="157" t="inlineStr">
        <is>
          <t>ふ り が な</t>
        </is>
      </c>
      <c r="F34" s="138" t="n"/>
      <c r="G34" s="138" t="n"/>
      <c r="H34" s="138" t="n"/>
      <c r="I34" s="138" t="n"/>
      <c r="J34" s="138" t="n"/>
      <c r="K34" s="139" t="n"/>
      <c r="L34" s="158">
        <f>計算!$M$24</f>
        <v/>
      </c>
      <c r="M34" s="138" t="n"/>
      <c r="N34" s="138" t="n"/>
      <c r="O34" s="138" t="n"/>
      <c r="P34" s="138" t="n"/>
      <c r="Q34" s="138" t="n"/>
      <c r="R34" s="138" t="n"/>
      <c r="S34" s="138" t="n"/>
      <c r="T34" s="138" t="n"/>
      <c r="U34" s="138" t="n"/>
      <c r="V34" s="138" t="n"/>
      <c r="W34" s="138" t="n"/>
      <c r="X34" s="138" t="n"/>
      <c r="Y34" s="138" t="n"/>
      <c r="Z34" s="138" t="n"/>
      <c r="AA34" s="138" t="n"/>
      <c r="AB34" s="138" t="n"/>
      <c r="AC34" s="138" t="n"/>
      <c r="AD34" s="138" t="n"/>
      <c r="AE34" s="138" t="n"/>
      <c r="AF34" s="138" t="n"/>
      <c r="AG34" s="138" t="n"/>
      <c r="AH34" s="138" t="n"/>
      <c r="AI34" s="138" t="n"/>
      <c r="AJ34" s="138" t="n"/>
      <c r="AK34" s="138" t="n"/>
      <c r="AL34" s="138" t="n"/>
      <c r="AM34" s="138" t="n"/>
      <c r="AN34" s="138" t="n"/>
      <c r="AO34" s="138" t="n"/>
      <c r="AP34" s="138" t="n"/>
      <c r="AQ34" s="138" t="n"/>
      <c r="AR34" s="138" t="n"/>
      <c r="AS34" s="138" t="n"/>
      <c r="AT34" s="138" t="n"/>
      <c r="AU34" s="138" t="n"/>
      <c r="AV34" s="138" t="n"/>
      <c r="AW34" s="138" t="n"/>
      <c r="AX34" s="138" t="n"/>
      <c r="AY34" s="138" t="n"/>
      <c r="AZ34" s="138" t="n"/>
      <c r="BA34" s="138" t="n"/>
      <c r="BB34" s="138" t="n"/>
      <c r="BC34" s="138" t="n"/>
      <c r="BD34" s="138" t="n"/>
      <c r="BE34" s="138" t="n"/>
      <c r="BF34" s="138" t="n"/>
      <c r="BG34" s="138" t="n"/>
      <c r="BH34" s="138" t="n"/>
      <c r="BI34" s="139" t="n"/>
      <c r="BJ34" s="2" t="n"/>
      <c r="BK34" s="2" t="n"/>
      <c r="BL34" s="2" t="n"/>
      <c r="BM34" s="2" t="n"/>
      <c r="BN34" s="2" t="n"/>
      <c r="BO34" s="2" t="n"/>
      <c r="BP34" s="141" t="n"/>
      <c r="BV34" s="142" t="n"/>
      <c r="DU34" s="142" t="n"/>
      <c r="DV34" s="7" t="n"/>
      <c r="DW34" s="2" t="n"/>
      <c r="DX34" s="2" t="n"/>
      <c r="DY34" s="2" t="n"/>
      <c r="DZ34" s="2" t="n"/>
      <c r="EA34" s="2" t="n"/>
      <c r="EB34" s="2" t="n"/>
      <c r="EC34" s="2" t="n"/>
    </row>
    <row r="35" ht="6.75" customHeight="1" s="118">
      <c r="A35" s="2" t="n"/>
      <c r="B35" s="2" t="n"/>
      <c r="C35" s="2" t="n"/>
      <c r="D35" s="2" t="n"/>
      <c r="E35" s="141" t="n"/>
      <c r="K35" s="142" t="n"/>
      <c r="BI35" s="142" t="n"/>
      <c r="BJ35" s="2" t="n"/>
      <c r="BK35" s="2" t="n"/>
      <c r="BL35" s="2" t="n"/>
      <c r="BM35" s="2" t="n"/>
      <c r="BN35" s="2" t="n"/>
      <c r="BO35" s="2" t="n"/>
      <c r="BP35" s="141" t="n"/>
      <c r="BV35" s="142" t="n"/>
      <c r="DU35" s="142" t="n"/>
      <c r="DV35" s="7" t="n"/>
      <c r="DW35" s="2" t="n"/>
      <c r="DX35" s="2" t="n"/>
      <c r="DY35" s="2" t="n"/>
      <c r="DZ35" s="2" t="n"/>
      <c r="EA35" s="2" t="n"/>
      <c r="EB35" s="2" t="n"/>
      <c r="EC35" s="2" t="n"/>
    </row>
    <row r="36" ht="6.75" customHeight="1" s="118">
      <c r="A36" s="2" t="n"/>
      <c r="B36" s="2" t="n"/>
      <c r="C36" s="2" t="n"/>
      <c r="D36" s="2" t="n"/>
      <c r="E36" s="160" t="n"/>
      <c r="F36" s="161" t="n"/>
      <c r="G36" s="161" t="n"/>
      <c r="H36" s="161" t="n"/>
      <c r="I36" s="161" t="n"/>
      <c r="J36" s="161" t="n"/>
      <c r="K36" s="162" t="n"/>
      <c r="L36" s="161" t="n"/>
      <c r="M36" s="161" t="n"/>
      <c r="N36" s="161" t="n"/>
      <c r="O36" s="161" t="n"/>
      <c r="P36" s="161" t="n"/>
      <c r="Q36" s="161" t="n"/>
      <c r="R36" s="161" t="n"/>
      <c r="S36" s="161" t="n"/>
      <c r="T36" s="161" t="n"/>
      <c r="U36" s="161" t="n"/>
      <c r="V36" s="161" t="n"/>
      <c r="W36" s="161" t="n"/>
      <c r="X36" s="161" t="n"/>
      <c r="Y36" s="161" t="n"/>
      <c r="Z36" s="161" t="n"/>
      <c r="AA36" s="161" t="n"/>
      <c r="AB36" s="161" t="n"/>
      <c r="AC36" s="161" t="n"/>
      <c r="AD36" s="161" t="n"/>
      <c r="AE36" s="161" t="n"/>
      <c r="AF36" s="161" t="n"/>
      <c r="AG36" s="161" t="n"/>
      <c r="AH36" s="161" t="n"/>
      <c r="AI36" s="161" t="n"/>
      <c r="AJ36" s="161" t="n"/>
      <c r="AK36" s="161" t="n"/>
      <c r="AL36" s="161" t="n"/>
      <c r="AM36" s="161" t="n"/>
      <c r="AN36" s="161" t="n"/>
      <c r="AO36" s="161" t="n"/>
      <c r="AP36" s="161" t="n"/>
      <c r="AQ36" s="161" t="n"/>
      <c r="AR36" s="161" t="n"/>
      <c r="AS36" s="161" t="n"/>
      <c r="AT36" s="161" t="n"/>
      <c r="AU36" s="161" t="n"/>
      <c r="AV36" s="161" t="n"/>
      <c r="AW36" s="161" t="n"/>
      <c r="AX36" s="161" t="n"/>
      <c r="AY36" s="161" t="n"/>
      <c r="AZ36" s="161" t="n"/>
      <c r="BA36" s="161" t="n"/>
      <c r="BB36" s="161" t="n"/>
      <c r="BC36" s="161" t="n"/>
      <c r="BD36" s="161" t="n"/>
      <c r="BE36" s="161" t="n"/>
      <c r="BF36" s="161" t="n"/>
      <c r="BG36" s="161" t="n"/>
      <c r="BH36" s="161" t="n"/>
      <c r="BI36" s="162" t="n"/>
      <c r="BJ36" s="2" t="n"/>
      <c r="BK36" s="2" t="n"/>
      <c r="BL36" s="2" t="n"/>
      <c r="BM36" s="2" t="n"/>
      <c r="BN36" s="2" t="n"/>
      <c r="BO36" s="2" t="n"/>
      <c r="BP36" s="141" t="n"/>
      <c r="BV36" s="142" t="n"/>
      <c r="DU36" s="142" t="n"/>
      <c r="DV36" s="7" t="n"/>
      <c r="DW36" s="2" t="n"/>
      <c r="DX36" s="2" t="n"/>
      <c r="DY36" s="2" t="n"/>
      <c r="DZ36" s="2" t="n"/>
      <c r="EA36" s="2" t="n"/>
      <c r="EB36" s="2" t="n"/>
      <c r="EC36" s="2" t="n"/>
    </row>
    <row r="37" ht="6.75" customHeight="1" s="118">
      <c r="A37" s="2" t="n"/>
      <c r="B37" s="2" t="n"/>
      <c r="C37" s="2" t="n"/>
      <c r="D37" s="2" t="n"/>
      <c r="E37" s="163" t="inlineStr">
        <is>
          <t>連絡先</t>
        </is>
      </c>
      <c r="F37" s="164" t="n"/>
      <c r="G37" s="164" t="n"/>
      <c r="H37" s="164" t="n"/>
      <c r="I37" s="164" t="n"/>
      <c r="J37" s="164" t="n"/>
      <c r="K37" s="165" t="n"/>
      <c r="L37" s="107" t="inlineStr">
        <is>
          <t>〒</t>
        </is>
      </c>
      <c r="M37" s="164" t="n"/>
      <c r="N37" s="164" t="n"/>
      <c r="O37" s="164" t="n"/>
      <c r="P37" s="170">
        <f>計算!$K$24</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41" t="n"/>
      <c r="BV37" s="142" t="n"/>
      <c r="DU37" s="142" t="n"/>
      <c r="DV37" s="7" t="n"/>
      <c r="DW37" s="2" t="n"/>
      <c r="DX37" s="2" t="n"/>
      <c r="DY37" s="2" t="n"/>
      <c r="DZ37" s="2" t="n"/>
      <c r="EA37" s="2" t="n"/>
      <c r="EB37" s="2" t="n"/>
      <c r="EC37" s="2" t="n"/>
    </row>
    <row r="38" ht="6.75" customHeight="1" s="118">
      <c r="A38" s="2" t="n"/>
      <c r="B38" s="2" t="n"/>
      <c r="C38" s="2" t="n"/>
      <c r="D38" s="2" t="n"/>
      <c r="E38" s="141" t="n"/>
      <c r="K38" s="142" t="n"/>
      <c r="L38" s="141"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41" t="n"/>
      <c r="BV38" s="142" t="n"/>
      <c r="DU38" s="142" t="n"/>
      <c r="DV38" s="7" t="n"/>
      <c r="DW38" s="2" t="n"/>
      <c r="DX38" s="2" t="n"/>
      <c r="DY38" s="2" t="n"/>
      <c r="DZ38" s="2" t="n"/>
      <c r="EA38" s="2" t="n"/>
      <c r="EB38" s="2" t="n"/>
      <c r="EC38" s="2" t="n"/>
    </row>
    <row r="39" ht="6.75" customHeight="1" s="118">
      <c r="A39" s="2" t="n"/>
      <c r="B39" s="2" t="n"/>
      <c r="C39" s="2" t="n"/>
      <c r="D39" s="2" t="n"/>
      <c r="E39" s="141" t="n"/>
      <c r="K39" s="142" t="n"/>
      <c r="L39" s="141"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41" t="n"/>
      <c r="BV39" s="142" t="n"/>
      <c r="DU39" s="142" t="n"/>
      <c r="DV39" s="7" t="n"/>
      <c r="DW39" s="2" t="n"/>
      <c r="DX39" s="2" t="n"/>
      <c r="DY39" s="2" t="n"/>
      <c r="DZ39" s="2" t="n"/>
      <c r="EA39" s="2" t="n"/>
      <c r="EB39" s="2" t="n"/>
      <c r="EC39" s="2" t="n"/>
    </row>
    <row r="40" ht="6.75" customHeight="1" s="118">
      <c r="A40" s="2" t="n"/>
      <c r="B40" s="2" t="n"/>
      <c r="C40" s="2" t="n"/>
      <c r="D40" s="2" t="n"/>
      <c r="E40" s="141" t="n"/>
      <c r="K40" s="142" t="n"/>
      <c r="L40" s="171">
        <f>計算!$L$24</f>
        <v/>
      </c>
      <c r="BI40" s="142" t="n"/>
      <c r="BJ40" s="2" t="n"/>
      <c r="BK40" s="2" t="n"/>
      <c r="BL40" s="2" t="n"/>
      <c r="BM40" s="2" t="n"/>
      <c r="BN40" s="2" t="n"/>
      <c r="BO40" s="2" t="n"/>
      <c r="BP40" s="141" t="n"/>
      <c r="BV40" s="142" t="n"/>
      <c r="DU40" s="142" t="n"/>
      <c r="DV40" s="7" t="n"/>
      <c r="DW40" s="2" t="n"/>
      <c r="DX40" s="2" t="n"/>
      <c r="DY40" s="2" t="n"/>
      <c r="DZ40" s="2" t="n"/>
      <c r="EA40" s="2" t="n"/>
      <c r="EB40" s="2" t="n"/>
      <c r="EC40" s="2" t="n"/>
    </row>
    <row r="41" ht="6.75" customHeight="1" s="118">
      <c r="A41" s="2" t="n"/>
      <c r="B41" s="2" t="n"/>
      <c r="C41" s="2" t="n"/>
      <c r="D41" s="2" t="n"/>
      <c r="E41" s="144" t="n"/>
      <c r="F41" s="145" t="n"/>
      <c r="G41" s="145" t="n"/>
      <c r="H41" s="145" t="n"/>
      <c r="I41" s="145" t="n"/>
      <c r="J41" s="145" t="n"/>
      <c r="K41" s="146" t="n"/>
      <c r="L41" s="145" t="n"/>
      <c r="M41" s="145" t="n"/>
      <c r="N41" s="145" t="n"/>
      <c r="O41" s="145" t="n"/>
      <c r="P41" s="145" t="n"/>
      <c r="Q41" s="145" t="n"/>
      <c r="R41" s="145" t="n"/>
      <c r="S41" s="145" t="n"/>
      <c r="T41" s="145" t="n"/>
      <c r="U41" s="145" t="n"/>
      <c r="V41" s="145" t="n"/>
      <c r="W41" s="145" t="n"/>
      <c r="X41" s="145" t="n"/>
      <c r="Y41" s="145" t="n"/>
      <c r="Z41" s="145" t="n"/>
      <c r="AA41" s="145" t="n"/>
      <c r="AB41" s="145" t="n"/>
      <c r="AC41" s="145" t="n"/>
      <c r="AD41" s="145" t="n"/>
      <c r="AE41" s="145" t="n"/>
      <c r="AF41" s="145" t="n"/>
      <c r="AG41" s="145" t="n"/>
      <c r="AH41" s="145" t="n"/>
      <c r="AI41" s="145" t="n"/>
      <c r="AJ41" s="145" t="n"/>
      <c r="AK41" s="145" t="n"/>
      <c r="AL41" s="145" t="n"/>
      <c r="AM41" s="145" t="n"/>
      <c r="AN41" s="145" t="n"/>
      <c r="AO41" s="145" t="n"/>
      <c r="AP41" s="145" t="n"/>
      <c r="AQ41" s="145" t="n"/>
      <c r="AR41" s="145" t="n"/>
      <c r="AS41" s="145" t="n"/>
      <c r="AT41" s="145" t="n"/>
      <c r="AU41" s="145" t="n"/>
      <c r="AV41" s="145" t="n"/>
      <c r="AW41" s="145" t="n"/>
      <c r="AX41" s="145" t="n"/>
      <c r="AY41" s="145" t="n"/>
      <c r="AZ41" s="145" t="n"/>
      <c r="BA41" s="145" t="n"/>
      <c r="BB41" s="145" t="n"/>
      <c r="BC41" s="145" t="n"/>
      <c r="BD41" s="145" t="n"/>
      <c r="BE41" s="145" t="n"/>
      <c r="BF41" s="145" t="n"/>
      <c r="BG41" s="145" t="n"/>
      <c r="BH41" s="145" t="n"/>
      <c r="BI41" s="146" t="n"/>
      <c r="BJ41" s="2" t="n"/>
      <c r="BK41" s="2" t="n"/>
      <c r="BL41" s="2" t="n"/>
      <c r="BM41" s="2" t="n"/>
      <c r="BN41" s="2" t="n"/>
      <c r="BO41" s="2" t="n"/>
      <c r="BP41" s="141" t="n"/>
      <c r="BV41" s="142" t="n"/>
      <c r="DU41" s="142"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41" t="n"/>
      <c r="BV42" s="142" t="n"/>
      <c r="DU42" s="142"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41" t="n"/>
      <c r="BV43" s="142" t="n"/>
      <c r="DU43" s="142"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41" t="n"/>
      <c r="BV44" s="142" t="n"/>
      <c r="DU44" s="142"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41" t="n"/>
      <c r="BV45" s="142" t="n"/>
      <c r="DU45" s="142"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41" t="n"/>
      <c r="BV46" s="142" t="n"/>
      <c r="DU46" s="142"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2" t="n"/>
      <c r="BQ47" s="138" t="n"/>
      <c r="BR47" s="173" t="n"/>
      <c r="BS47" s="138" t="n"/>
      <c r="BT47" s="138" t="n"/>
      <c r="BU47" s="28" t="n"/>
      <c r="BV47" s="29" t="n"/>
      <c r="BW47" s="174">
        <f>計算!$Z$24</f>
        <v/>
      </c>
      <c r="BX47" s="138" t="n"/>
      <c r="BY47" s="138" t="n"/>
      <c r="BZ47" s="138" t="n"/>
      <c r="CA47" s="138" t="n"/>
      <c r="CB47" s="138" t="n"/>
      <c r="CC47" s="138" t="n"/>
      <c r="CD47" s="138" t="n"/>
      <c r="CE47" s="138" t="n"/>
      <c r="CF47" s="138" t="n"/>
      <c r="CG47" s="138" t="n"/>
      <c r="CH47" s="138" t="n"/>
      <c r="CI47" s="138" t="n"/>
      <c r="CJ47" s="138" t="n"/>
      <c r="CK47" s="138" t="n"/>
      <c r="CL47" s="138" t="n"/>
      <c r="CM47" s="138" t="n"/>
      <c r="CN47" s="138" t="n"/>
      <c r="CO47" s="138" t="n"/>
      <c r="CP47" s="138" t="n"/>
      <c r="CQ47" s="138" t="n"/>
      <c r="CR47" s="138" t="n"/>
      <c r="CS47" s="138" t="n"/>
      <c r="CT47" s="138" t="n"/>
      <c r="CU47" s="138" t="n"/>
      <c r="CV47" s="138" t="n"/>
      <c r="CW47" s="138" t="n"/>
      <c r="CX47" s="138" t="n"/>
      <c r="CY47" s="138" t="n"/>
      <c r="CZ47" s="138" t="n"/>
      <c r="DA47" s="138" t="n"/>
      <c r="DB47" s="138" t="n"/>
      <c r="DC47" s="138" t="n"/>
      <c r="DD47" s="138" t="n"/>
      <c r="DE47" s="138" t="n"/>
      <c r="DF47" s="138" t="n"/>
      <c r="DG47" s="138" t="n"/>
      <c r="DH47" s="138" t="n"/>
      <c r="DI47" s="138" t="n"/>
      <c r="DJ47" s="138" t="n"/>
      <c r="DK47" s="138" t="n"/>
      <c r="DL47" s="138" t="n"/>
      <c r="DM47" s="138" t="n"/>
      <c r="DN47" s="138" t="n"/>
      <c r="DO47" s="138" t="n"/>
      <c r="DP47" s="138" t="n"/>
      <c r="DQ47" s="138" t="n"/>
      <c r="DR47" s="138" t="n"/>
      <c r="DS47" s="138" t="n"/>
      <c r="DT47" s="138" t="n"/>
      <c r="DU47" s="139"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41" t="n"/>
      <c r="BU48" s="31" t="n"/>
      <c r="BV48" s="32" t="n"/>
      <c r="DU48" s="142"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41" t="n"/>
      <c r="BU49" s="72" t="n"/>
      <c r="BV49" s="142" t="n"/>
      <c r="DU49" s="142"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41" t="n"/>
      <c r="BV50" s="142" t="n"/>
      <c r="DU50" s="142"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41" t="n"/>
      <c r="BV51" s="142" t="n"/>
      <c r="DU51" s="142"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41" t="n"/>
      <c r="BV52" s="142" t="n"/>
      <c r="DU52" s="142" t="n"/>
      <c r="DV52" s="7" t="n"/>
      <c r="DW52" s="2" t="n"/>
      <c r="DX52" s="2" t="n"/>
      <c r="DY52" s="2" t="n"/>
      <c r="DZ52" s="2" t="n"/>
      <c r="EA52" s="2" t="n"/>
      <c r="EB52" s="2" t="n"/>
      <c r="EC52" s="2" t="n"/>
    </row>
    <row r="53" ht="6.75" customHeight="1" s="118">
      <c r="A53" s="2" t="n"/>
      <c r="B53" s="2" t="n"/>
      <c r="C53" s="2" t="n"/>
      <c r="D53" s="2" t="n"/>
      <c r="E53" s="175" t="inlineStr">
        <is>
          <t>在籍校</t>
        </is>
      </c>
      <c r="F53" s="138" t="n"/>
      <c r="G53" s="138" t="n"/>
      <c r="H53" s="138" t="n"/>
      <c r="I53" s="138" t="n"/>
      <c r="J53" s="138" t="n"/>
      <c r="K53" s="139"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8" t="n"/>
      <c r="AY53" s="138" t="n"/>
      <c r="AZ53" s="138" t="n"/>
      <c r="BA53" s="138" t="n"/>
      <c r="BB53" s="138" t="n"/>
      <c r="BC53" s="138" t="n"/>
      <c r="BD53" s="138" t="n"/>
      <c r="BE53" s="138" t="n"/>
      <c r="BF53" s="138" t="n"/>
      <c r="BG53" s="138" t="n"/>
      <c r="BH53" s="138" t="n"/>
      <c r="BI53" s="139" t="n"/>
      <c r="BJ53" s="2" t="n"/>
      <c r="BK53" s="2" t="n"/>
      <c r="BL53" s="2" t="n"/>
      <c r="BM53" s="2" t="n"/>
      <c r="BN53" s="2" t="n"/>
      <c r="BO53" s="2" t="n"/>
      <c r="BP53" s="141" t="n"/>
      <c r="BV53" s="142" t="n"/>
      <c r="DU53" s="142" t="n"/>
      <c r="DV53" s="2" t="n"/>
      <c r="DW53" s="2" t="n"/>
      <c r="DX53" s="2" t="n"/>
      <c r="DY53" s="2" t="n"/>
      <c r="DZ53" s="2" t="n"/>
      <c r="EA53" s="2" t="n"/>
      <c r="EB53" s="2" t="n"/>
      <c r="EC53" s="2" t="n"/>
    </row>
    <row r="54" ht="6.75" customHeight="1" s="118">
      <c r="A54" s="2" t="n"/>
      <c r="B54" s="2" t="n"/>
      <c r="C54" s="2" t="n"/>
      <c r="D54" s="2" t="n"/>
      <c r="E54" s="141" t="n"/>
      <c r="K54" s="142" t="n"/>
      <c r="L54" s="36" t="n"/>
      <c r="M54" s="19" t="n"/>
      <c r="N54" s="19" t="n"/>
      <c r="O54" s="19" t="n"/>
      <c r="P54" s="19" t="n"/>
      <c r="Q54" s="19" t="n"/>
      <c r="R54" s="19" t="n"/>
      <c r="S54" s="19" t="n"/>
      <c r="T54" s="19" t="n"/>
      <c r="U54" s="19" t="n"/>
      <c r="V54" s="19" t="n"/>
      <c r="W54" s="19" t="n"/>
      <c r="X54" s="37" t="n"/>
      <c r="Y54" s="176">
        <f>計算!$N$24</f>
        <v/>
      </c>
      <c r="BI54" s="142" t="n"/>
      <c r="BJ54" s="2" t="n"/>
      <c r="BK54" s="2" t="n"/>
      <c r="BL54" s="2" t="n"/>
      <c r="BM54" s="2" t="n"/>
      <c r="BN54" s="2" t="n"/>
      <c r="BO54" s="2" t="n"/>
      <c r="BP54" s="141" t="n"/>
      <c r="BV54" s="142" t="n"/>
      <c r="DU54" s="142" t="n"/>
      <c r="DV54" s="2" t="n"/>
      <c r="DW54" s="2" t="n"/>
      <c r="DX54" s="2" t="n"/>
      <c r="DY54" s="2" t="n"/>
      <c r="DZ54" s="2" t="n"/>
      <c r="EA54" s="2" t="n"/>
      <c r="EB54" s="2" t="n"/>
      <c r="EC54" s="2" t="n"/>
    </row>
    <row r="55" ht="6.75" customHeight="1" s="118">
      <c r="A55" s="2" t="n"/>
      <c r="B55" s="2" t="n"/>
      <c r="C55" s="2" t="n"/>
      <c r="D55" s="2" t="n"/>
      <c r="E55" s="141" t="n"/>
      <c r="K55" s="142" t="n"/>
      <c r="L55" s="36" t="n"/>
      <c r="M55" s="19" t="n"/>
      <c r="N55" s="19" t="n"/>
      <c r="O55" s="19" t="n"/>
      <c r="P55" s="177">
        <f>設定!$B$6</f>
        <v/>
      </c>
      <c r="S55" s="11" t="n"/>
      <c r="T55" s="11" t="n"/>
      <c r="U55" s="177">
        <f>設定!$B$7</f>
        <v/>
      </c>
      <c r="W55" s="11" t="n"/>
      <c r="X55" s="12" t="n"/>
      <c r="Y55" s="141" t="n"/>
      <c r="BI55" s="142" t="n"/>
      <c r="BJ55" s="2" t="n"/>
      <c r="BK55" s="2" t="n"/>
      <c r="BL55" s="2" t="n"/>
      <c r="BM55" s="2" t="n"/>
      <c r="BN55" s="2" t="n"/>
      <c r="BO55" s="2" t="n"/>
      <c r="BP55" s="141" t="n"/>
      <c r="BV55" s="142" t="n"/>
      <c r="DU55" s="142" t="n"/>
      <c r="DV55" s="2" t="n"/>
      <c r="DW55" s="2" t="n"/>
      <c r="DX55" s="2" t="n"/>
      <c r="DY55" s="2" t="n"/>
      <c r="DZ55" s="2" t="n"/>
      <c r="EA55" s="2" t="n"/>
      <c r="EB55" s="2" t="n"/>
      <c r="EC55" s="2" t="n"/>
    </row>
    <row r="56" ht="6.75" customHeight="1" s="118">
      <c r="A56" s="2" t="n"/>
      <c r="B56" s="2" t="n"/>
      <c r="C56" s="2" t="n"/>
      <c r="D56" s="2" t="n"/>
      <c r="E56" s="141" t="n"/>
      <c r="K56" s="142" t="n"/>
      <c r="L56" s="92" t="inlineStr">
        <is>
          <t>令和</t>
        </is>
      </c>
      <c r="S56" s="52" t="inlineStr">
        <is>
          <t>年</t>
        </is>
      </c>
      <c r="W56" s="53" t="inlineStr">
        <is>
          <t>月</t>
        </is>
      </c>
      <c r="X56" s="142" t="n"/>
      <c r="Y56" s="141" t="n"/>
      <c r="BI56" s="142" t="n"/>
      <c r="BJ56" s="2" t="n"/>
      <c r="BK56" s="2" t="n"/>
      <c r="BL56" s="2" t="n"/>
      <c r="BM56" s="2" t="n"/>
      <c r="BN56" s="2" t="n"/>
      <c r="BO56" s="2" t="n"/>
      <c r="BP56" s="141" t="n"/>
      <c r="BV56" s="142" t="n"/>
      <c r="DU56" s="142" t="n"/>
      <c r="DV56" s="2" t="n"/>
      <c r="DW56" s="2" t="n"/>
      <c r="DX56" s="2" t="n"/>
      <c r="DY56" s="2" t="n"/>
      <c r="DZ56" s="2" t="n"/>
      <c r="EA56" s="2" t="n"/>
      <c r="EB56" s="2" t="n"/>
      <c r="EC56" s="2" t="n"/>
    </row>
    <row r="57" ht="6.75" customHeight="1" s="118">
      <c r="A57" s="2" t="n"/>
      <c r="B57" s="2" t="n"/>
      <c r="C57" s="2" t="n"/>
      <c r="D57" s="2" t="n"/>
      <c r="E57" s="141" t="n"/>
      <c r="K57" s="142" t="n"/>
      <c r="L57" s="141" t="n"/>
      <c r="X57" s="142" t="n"/>
      <c r="Y57" s="141" t="n"/>
      <c r="AW57" s="75" t="inlineStr">
        <is>
          <t>卒業</t>
        </is>
      </c>
      <c r="BI57" s="142" t="n"/>
      <c r="BJ57" s="2" t="n"/>
      <c r="BK57" s="2" t="n"/>
      <c r="BL57" s="2" t="n"/>
      <c r="BM57" s="2" t="n"/>
      <c r="BN57" s="2" t="n"/>
      <c r="BO57" s="2" t="n"/>
      <c r="BP57" s="141" t="n"/>
      <c r="BV57" s="142" t="n"/>
      <c r="DU57" s="142" t="n"/>
      <c r="DV57" s="2" t="n"/>
      <c r="DW57" s="2" t="n"/>
      <c r="DX57" s="2" t="n"/>
      <c r="DY57" s="2" t="n"/>
      <c r="DZ57" s="2" t="n"/>
      <c r="EA57" s="2" t="n"/>
      <c r="EB57" s="2" t="n"/>
      <c r="EC57" s="2" t="n"/>
    </row>
    <row r="58" ht="6.75" customHeight="1" s="118">
      <c r="A58" s="2" t="n"/>
      <c r="B58" s="2" t="n"/>
      <c r="C58" s="2" t="n"/>
      <c r="D58" s="2" t="n"/>
      <c r="E58" s="141" t="n"/>
      <c r="K58" s="142" t="n"/>
      <c r="L58" s="36" t="n"/>
      <c r="M58" s="19" t="n"/>
      <c r="N58" s="19" t="n"/>
      <c r="O58" s="19" t="n"/>
      <c r="P58" s="19" t="n"/>
      <c r="Q58" s="19" t="n"/>
      <c r="R58" s="19" t="n"/>
      <c r="S58" s="19" t="n"/>
      <c r="T58" s="19" t="n"/>
      <c r="U58" s="19" t="n"/>
      <c r="V58" s="19" t="n"/>
      <c r="W58" s="19" t="n"/>
      <c r="X58" s="37" t="n"/>
      <c r="Y58" s="141" t="n"/>
      <c r="BI58" s="142" t="n"/>
      <c r="BJ58" s="2" t="n"/>
      <c r="BK58" s="2" t="n"/>
      <c r="BL58" s="2" t="n"/>
      <c r="BM58" s="2" t="n"/>
      <c r="BN58" s="2" t="n"/>
      <c r="BO58" s="2" t="n"/>
      <c r="BP58" s="141" t="n"/>
      <c r="BV58" s="142" t="n"/>
      <c r="DU58" s="142" t="n"/>
      <c r="DV58" s="2" t="n"/>
      <c r="DW58" s="2" t="n"/>
      <c r="DX58" s="2" t="n"/>
      <c r="DY58" s="2" t="n"/>
      <c r="DZ58" s="2" t="n"/>
      <c r="EA58" s="2" t="n"/>
      <c r="EB58" s="2" t="n"/>
      <c r="EC58" s="2" t="n"/>
    </row>
    <row r="59" ht="6.75" customHeight="1" s="118">
      <c r="A59" s="2" t="n"/>
      <c r="B59" s="2" t="n"/>
      <c r="C59" s="2" t="n"/>
      <c r="D59" s="2" t="n"/>
      <c r="E59" s="141" t="n"/>
      <c r="K59" s="142" t="n"/>
      <c r="L59" s="36" t="n"/>
      <c r="M59" s="19" t="n"/>
      <c r="N59" s="19" t="n"/>
      <c r="O59" s="19" t="n"/>
      <c r="P59" s="19" t="n"/>
      <c r="Q59" s="19" t="n"/>
      <c r="R59" s="19" t="n"/>
      <c r="S59" s="19" t="n"/>
      <c r="T59" s="19" t="n"/>
      <c r="U59" s="19" t="n"/>
      <c r="V59" s="19" t="n"/>
      <c r="W59" s="19" t="n"/>
      <c r="X59" s="37" t="n"/>
      <c r="Y59" s="141" t="n"/>
      <c r="BI59" s="142" t="n"/>
      <c r="BJ59" s="2" t="n"/>
      <c r="BK59" s="2" t="n"/>
      <c r="BL59" s="2" t="n"/>
      <c r="BM59" s="2" t="n"/>
      <c r="BN59" s="2" t="n"/>
      <c r="BO59" s="2" t="n"/>
      <c r="BP59" s="141" t="n"/>
      <c r="BV59" s="142" t="n"/>
      <c r="DU59" s="142" t="n"/>
      <c r="DV59" s="2" t="n"/>
      <c r="DW59" s="2" t="n"/>
      <c r="DX59" s="2" t="n"/>
      <c r="DY59" s="2" t="n"/>
      <c r="DZ59" s="2" t="n"/>
      <c r="EA59" s="2" t="n"/>
      <c r="EB59" s="2" t="n"/>
      <c r="EC59" s="2" t="n"/>
    </row>
    <row r="60" ht="6.75" customHeight="1" s="118">
      <c r="A60" s="2" t="n"/>
      <c r="B60" s="2" t="n"/>
      <c r="C60" s="2" t="n"/>
      <c r="D60" s="2" t="n"/>
      <c r="E60" s="144" t="n"/>
      <c r="F60" s="145" t="n"/>
      <c r="G60" s="145" t="n"/>
      <c r="H60" s="145" t="n"/>
      <c r="I60" s="145" t="n"/>
      <c r="J60" s="145" t="n"/>
      <c r="K60" s="146"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5" t="n"/>
      <c r="AX60" s="145" t="n"/>
      <c r="AY60" s="145" t="n"/>
      <c r="AZ60" s="145" t="n"/>
      <c r="BA60" s="145" t="n"/>
      <c r="BB60" s="145" t="n"/>
      <c r="BC60" s="145" t="n"/>
      <c r="BD60" s="145" t="n"/>
      <c r="BE60" s="145" t="n"/>
      <c r="BF60" s="145" t="n"/>
      <c r="BG60" s="145" t="n"/>
      <c r="BH60" s="145" t="n"/>
      <c r="BI60" s="146" t="n"/>
      <c r="BJ60" s="2" t="n"/>
      <c r="BK60" s="2" t="n"/>
      <c r="BL60" s="2" t="n"/>
      <c r="BM60" s="2" t="n"/>
      <c r="BN60" s="2" t="n"/>
      <c r="BO60" s="2" t="n"/>
      <c r="BP60" s="141" t="n"/>
      <c r="BV60" s="142" t="n"/>
      <c r="DU60" s="142"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8" t="n"/>
      <c r="U61" s="17" t="n"/>
      <c r="V61" s="17" t="n"/>
      <c r="W61" s="76" t="n"/>
      <c r="X61" s="138"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41" t="n"/>
      <c r="BV61" s="142" t="n"/>
      <c r="DU61" s="142"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41" t="n"/>
      <c r="BV62" s="142" t="n"/>
      <c r="DU62" s="142"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41" t="n"/>
      <c r="BV63" s="142" t="n"/>
      <c r="DU63" s="142" t="n"/>
      <c r="DV63" s="2" t="n"/>
      <c r="DW63" s="2" t="n"/>
      <c r="DX63" s="2" t="n"/>
      <c r="DY63" s="2" t="n"/>
      <c r="DZ63" s="2" t="n"/>
      <c r="EA63" s="2" t="n"/>
      <c r="EB63" s="2" t="n"/>
      <c r="EC63" s="2" t="n"/>
    </row>
    <row r="64" ht="6.75" customHeight="1" s="118">
      <c r="A64" s="2" t="n"/>
      <c r="B64" s="2" t="n"/>
      <c r="C64" s="2" t="n"/>
      <c r="D64" s="2" t="n"/>
      <c r="E64" s="178" t="inlineStr">
        <is>
          <t>職　歴</t>
        </is>
      </c>
      <c r="K64" s="142" t="n"/>
      <c r="L64" s="54" t="inlineStr">
        <is>
          <t>平成</t>
        </is>
      </c>
      <c r="M64" s="138" t="n"/>
      <c r="N64" s="138" t="n"/>
      <c r="O64" s="138" t="n"/>
      <c r="P64" s="19" t="n"/>
      <c r="Q64" s="19" t="n"/>
      <c r="R64" s="19" t="n"/>
      <c r="S64" s="19" t="n"/>
      <c r="T64" s="19" t="n"/>
      <c r="U64" s="19" t="n"/>
      <c r="V64" s="19" t="n"/>
      <c r="W64" s="19" t="n"/>
      <c r="X64" s="37" t="n"/>
      <c r="Y64" s="169">
        <f>計算!$AD$24</f>
        <v/>
      </c>
      <c r="BI64" s="142" t="n"/>
      <c r="BJ64" s="2" t="n"/>
      <c r="BK64" s="2" t="n"/>
      <c r="BL64" s="2" t="n"/>
      <c r="BM64" s="2" t="n"/>
      <c r="BN64" s="2" t="n"/>
      <c r="BO64" s="2" t="n"/>
      <c r="BP64" s="141" t="n"/>
      <c r="BV64" s="142" t="n"/>
      <c r="DU64" s="142" t="n"/>
      <c r="DV64" s="2" t="n"/>
      <c r="DW64" s="2" t="n"/>
      <c r="DX64" s="2" t="n"/>
      <c r="DY64" s="2" t="n"/>
      <c r="DZ64" s="2" t="n"/>
      <c r="EA64" s="2" t="n"/>
      <c r="EB64" s="2" t="n"/>
      <c r="EC64" s="2" t="n"/>
    </row>
    <row r="65" ht="6.75" customHeight="1" s="118">
      <c r="A65" s="2" t="n"/>
      <c r="B65" s="2" t="n"/>
      <c r="C65" s="2" t="n"/>
      <c r="D65" s="2" t="n"/>
      <c r="E65" s="141" t="n"/>
      <c r="K65" s="142" t="n"/>
      <c r="L65" s="141" t="n"/>
      <c r="P65" s="19" t="n"/>
      <c r="Q65" s="19" t="n"/>
      <c r="R65" s="19" t="n"/>
      <c r="S65" s="19" t="n"/>
      <c r="T65" s="19" t="n"/>
      <c r="U65" s="19" t="n"/>
      <c r="V65" s="19" t="n"/>
      <c r="W65" s="19" t="n"/>
      <c r="X65" s="37" t="n"/>
      <c r="Y65" s="141" t="n"/>
      <c r="BI65" s="142" t="n"/>
      <c r="BJ65" s="2" t="n"/>
      <c r="BK65" s="2" t="n"/>
      <c r="BL65" s="2" t="n"/>
      <c r="BM65" s="2" t="n"/>
      <c r="BN65" s="2" t="n"/>
      <c r="BO65" s="2" t="n"/>
      <c r="BP65" s="141" t="n"/>
      <c r="BV65" s="142" t="n"/>
      <c r="DU65" s="142" t="n"/>
      <c r="DV65" s="2" t="n"/>
      <c r="DW65" s="2" t="n"/>
      <c r="DX65" s="2" t="n"/>
      <c r="DY65" s="2" t="n"/>
      <c r="DZ65" s="2" t="n"/>
      <c r="EA65" s="2" t="n"/>
      <c r="EB65" s="2" t="n"/>
      <c r="EC65" s="2" t="n"/>
    </row>
    <row r="66" ht="6.75" customHeight="1" s="118">
      <c r="A66" s="2" t="n"/>
      <c r="B66" s="2" t="n"/>
      <c r="C66" s="2" t="n"/>
      <c r="D66" s="2" t="n"/>
      <c r="E66" s="141" t="n"/>
      <c r="K66" s="142" t="n"/>
      <c r="L66" s="141" t="n"/>
      <c r="P66" s="177">
        <f>計算!$AB$24</f>
        <v/>
      </c>
      <c r="S66" s="52" t="inlineStr">
        <is>
          <t>年</t>
        </is>
      </c>
      <c r="U66" s="177">
        <f>計算!$AC$24</f>
        <v/>
      </c>
      <c r="W66" s="53" t="inlineStr">
        <is>
          <t>月</t>
        </is>
      </c>
      <c r="X66" s="142" t="n"/>
      <c r="Y66" s="141" t="n"/>
      <c r="BI66" s="142" t="n"/>
      <c r="BJ66" s="2" t="n"/>
      <c r="BK66" s="2" t="n"/>
      <c r="BL66" s="2" t="n"/>
      <c r="BM66" s="2" t="n"/>
      <c r="BN66" s="2" t="n"/>
      <c r="BO66" s="2" t="n"/>
      <c r="BP66" s="141" t="n"/>
      <c r="BV66" s="142" t="n"/>
      <c r="DU66" s="142" t="n"/>
      <c r="DV66" s="2" t="n"/>
      <c r="DW66" s="2" t="n"/>
      <c r="DX66" s="2" t="n"/>
      <c r="DY66" s="2" t="n"/>
      <c r="DZ66" s="2" t="n"/>
      <c r="EA66" s="2" t="n"/>
      <c r="EB66" s="2" t="n"/>
      <c r="EC66" s="2" t="n"/>
    </row>
    <row r="67" ht="6.75" customHeight="1" s="118">
      <c r="A67" s="2" t="n"/>
      <c r="B67" s="2" t="n"/>
      <c r="C67" s="2" t="n"/>
      <c r="D67" s="2" t="n"/>
      <c r="E67" s="141" t="n"/>
      <c r="K67" s="142" t="n"/>
      <c r="L67" s="49" t="inlineStr">
        <is>
          <t>令和</t>
        </is>
      </c>
      <c r="X67" s="142" t="n"/>
      <c r="Y67" s="141" t="n"/>
      <c r="BI67" s="142" t="n"/>
      <c r="BJ67" s="2" t="n"/>
      <c r="BK67" s="2" t="n"/>
      <c r="BL67" s="2" t="n"/>
      <c r="BM67" s="2" t="n"/>
      <c r="BN67" s="2" t="n"/>
      <c r="BO67" s="2" t="n"/>
      <c r="BP67" s="141" t="n"/>
      <c r="BV67" s="142" t="n"/>
      <c r="DU67" s="142" t="n"/>
      <c r="DV67" s="2" t="n"/>
      <c r="DW67" s="2" t="n"/>
      <c r="DX67" s="2" t="n"/>
      <c r="DY67" s="2" t="n"/>
      <c r="DZ67" s="2" t="n"/>
      <c r="EA67" s="2" t="n"/>
      <c r="EB67" s="2" t="n"/>
      <c r="EC67" s="2" t="n"/>
    </row>
    <row r="68" ht="6.75" customHeight="1" s="118">
      <c r="A68" s="2" t="n"/>
      <c r="B68" s="2" t="n"/>
      <c r="C68" s="2" t="n"/>
      <c r="D68" s="2" t="n"/>
      <c r="E68" s="141" t="n"/>
      <c r="K68" s="142" t="n"/>
      <c r="L68" s="141" t="n"/>
      <c r="P68" s="19" t="n"/>
      <c r="Q68" s="19" t="n"/>
      <c r="R68" s="19" t="n"/>
      <c r="S68" s="19" t="n"/>
      <c r="T68" s="19" t="n"/>
      <c r="U68" s="19" t="n"/>
      <c r="V68" s="19" t="n"/>
      <c r="W68" s="19" t="n"/>
      <c r="X68" s="37" t="n"/>
      <c r="Y68" s="141" t="n"/>
      <c r="BI68" s="142" t="n"/>
      <c r="BJ68" s="2" t="n"/>
      <c r="BK68" s="2" t="n"/>
      <c r="BL68" s="2" t="n"/>
      <c r="BM68" s="2" t="n"/>
      <c r="BN68" s="2" t="n"/>
      <c r="BO68" s="2" t="n"/>
      <c r="BP68" s="141" t="n"/>
      <c r="BV68" s="142" t="n"/>
      <c r="DU68" s="142" t="n"/>
      <c r="DV68" s="2" t="n"/>
      <c r="DW68" s="2" t="n"/>
      <c r="DX68" s="2" t="n"/>
      <c r="DY68" s="2" t="n"/>
      <c r="DZ68" s="2" t="n"/>
      <c r="EA68" s="2" t="n"/>
      <c r="EB68" s="2" t="n"/>
      <c r="EC68" s="2" t="n"/>
    </row>
    <row r="69" ht="5.25" customHeight="1" s="118">
      <c r="A69" s="2" t="n"/>
      <c r="B69" s="2" t="n"/>
      <c r="C69" s="2" t="n"/>
      <c r="D69" s="2" t="n"/>
      <c r="E69" s="141" t="n"/>
      <c r="K69" s="142" t="n"/>
      <c r="L69" s="144" t="n"/>
      <c r="M69" s="145" t="n"/>
      <c r="N69" s="145" t="n"/>
      <c r="O69" s="145" t="n"/>
      <c r="P69" s="20" t="n"/>
      <c r="Q69" s="20" t="n"/>
      <c r="R69" s="20" t="n"/>
      <c r="S69" s="20" t="n"/>
      <c r="T69" s="20" t="n"/>
      <c r="U69" s="20" t="n"/>
      <c r="V69" s="20" t="n"/>
      <c r="W69" s="20" t="n"/>
      <c r="X69" s="39" t="n"/>
      <c r="Y69" s="144" t="n"/>
      <c r="Z69" s="145" t="n"/>
      <c r="AA69" s="145" t="n"/>
      <c r="AB69" s="145" t="n"/>
      <c r="AC69" s="145" t="n"/>
      <c r="AD69" s="145" t="n"/>
      <c r="AE69" s="145" t="n"/>
      <c r="AF69" s="145" t="n"/>
      <c r="AG69" s="145" t="n"/>
      <c r="AH69" s="145" t="n"/>
      <c r="AI69" s="145" t="n"/>
      <c r="AJ69" s="145" t="n"/>
      <c r="AK69" s="145" t="n"/>
      <c r="AL69" s="145" t="n"/>
      <c r="AM69" s="145" t="n"/>
      <c r="AN69" s="145" t="n"/>
      <c r="AO69" s="145" t="n"/>
      <c r="AP69" s="145" t="n"/>
      <c r="AQ69" s="145" t="n"/>
      <c r="AR69" s="145" t="n"/>
      <c r="AS69" s="145" t="n"/>
      <c r="AT69" s="145" t="n"/>
      <c r="AU69" s="145" t="n"/>
      <c r="AV69" s="145" t="n"/>
      <c r="AW69" s="145" t="n"/>
      <c r="AX69" s="145" t="n"/>
      <c r="AY69" s="145" t="n"/>
      <c r="AZ69" s="145" t="n"/>
      <c r="BA69" s="145" t="n"/>
      <c r="BB69" s="145" t="n"/>
      <c r="BC69" s="145" t="n"/>
      <c r="BD69" s="145" t="n"/>
      <c r="BE69" s="145" t="n"/>
      <c r="BF69" s="145" t="n"/>
      <c r="BG69" s="145" t="n"/>
      <c r="BH69" s="145" t="n"/>
      <c r="BI69" s="146" t="n"/>
      <c r="BJ69" s="2" t="n"/>
      <c r="BK69" s="2" t="n"/>
      <c r="BL69" s="2" t="n"/>
      <c r="BM69" s="2" t="n"/>
      <c r="BN69" s="2" t="n"/>
      <c r="BO69" s="2" t="n"/>
      <c r="BP69" s="141" t="n"/>
      <c r="BV69" s="142" t="n"/>
      <c r="DU69" s="142" t="n"/>
      <c r="DV69" s="2" t="n"/>
      <c r="DW69" s="2" t="n"/>
      <c r="DX69" s="2" t="n"/>
      <c r="DY69" s="2" t="n"/>
      <c r="DZ69" s="2" t="n"/>
      <c r="EA69" s="2" t="n"/>
      <c r="EB69" s="2" t="n"/>
      <c r="EC69" s="2" t="n"/>
    </row>
    <row r="70" ht="6.75" customHeight="1" s="118">
      <c r="A70" s="2" t="n"/>
      <c r="B70" s="2" t="n"/>
      <c r="C70" s="2" t="n"/>
      <c r="D70" s="2" t="n"/>
      <c r="E70" s="141" t="n"/>
      <c r="K70" s="142" t="n"/>
      <c r="L70" s="54" t="inlineStr">
        <is>
          <t>平成</t>
        </is>
      </c>
      <c r="M70" s="138" t="n"/>
      <c r="N70" s="138" t="n"/>
      <c r="O70" s="138" t="n"/>
      <c r="P70" s="18" t="n"/>
      <c r="Q70" s="18" t="n"/>
      <c r="R70" s="18" t="n"/>
      <c r="S70" s="18" t="n"/>
      <c r="T70" s="18" t="n"/>
      <c r="U70" s="18" t="n"/>
      <c r="V70" s="18" t="n"/>
      <c r="W70" s="18" t="n"/>
      <c r="X70" s="35" t="n"/>
      <c r="Y70" s="169">
        <f>計算!$AG$24</f>
        <v/>
      </c>
      <c r="BI70" s="142" t="n"/>
      <c r="BJ70" s="2" t="n"/>
      <c r="BK70" s="2" t="n"/>
      <c r="BL70" s="2" t="n"/>
      <c r="BM70" s="2" t="n"/>
      <c r="BN70" s="2" t="n"/>
      <c r="BO70" s="2" t="n"/>
      <c r="BP70" s="141" t="n"/>
      <c r="BV70" s="142" t="n"/>
      <c r="DU70" s="142" t="n"/>
      <c r="DV70" s="2" t="n"/>
      <c r="DW70" s="2" t="n"/>
      <c r="DX70" s="2" t="n"/>
      <c r="DY70" s="2" t="n"/>
      <c r="DZ70" s="2" t="n"/>
      <c r="EA70" s="2" t="n"/>
      <c r="EB70" s="2" t="n"/>
      <c r="EC70" s="2" t="n"/>
    </row>
    <row r="71" ht="6.75" customHeight="1" s="118">
      <c r="A71" s="2" t="n"/>
      <c r="B71" s="2" t="n"/>
      <c r="C71" s="2" t="n"/>
      <c r="D71" s="2" t="n"/>
      <c r="E71" s="141" t="n"/>
      <c r="K71" s="142" t="n"/>
      <c r="L71" s="141" t="n"/>
      <c r="P71" s="19" t="n"/>
      <c r="Q71" s="19" t="n"/>
      <c r="R71" s="19" t="n"/>
      <c r="S71" s="19" t="n"/>
      <c r="T71" s="19" t="n"/>
      <c r="U71" s="19" t="n"/>
      <c r="V71" s="19" t="n"/>
      <c r="W71" s="19" t="n"/>
      <c r="X71" s="37" t="n"/>
      <c r="Y71" s="141" t="n"/>
      <c r="BI71" s="142" t="n"/>
      <c r="BJ71" s="2" t="n"/>
      <c r="BK71" s="2" t="n"/>
      <c r="BL71" s="2" t="n"/>
      <c r="BM71" s="2" t="n"/>
      <c r="BN71" s="2" t="n"/>
      <c r="BO71" s="2" t="n"/>
      <c r="BP71" s="141" t="n"/>
      <c r="BV71" s="142" t="n"/>
      <c r="DU71" s="142" t="n"/>
      <c r="DV71" s="2" t="n"/>
      <c r="DW71" s="2" t="n"/>
      <c r="DX71" s="2" t="n"/>
      <c r="DY71" s="2" t="n"/>
      <c r="DZ71" s="2" t="n"/>
      <c r="EA71" s="2" t="n"/>
      <c r="EB71" s="2" t="n"/>
      <c r="EC71" s="2" t="n"/>
    </row>
    <row r="72" ht="6.75" customHeight="1" s="118">
      <c r="A72" s="2" t="n"/>
      <c r="B72" s="2" t="n"/>
      <c r="C72" s="2" t="n"/>
      <c r="D72" s="2" t="n"/>
      <c r="E72" s="141" t="n"/>
      <c r="K72" s="142" t="n"/>
      <c r="L72" s="141" t="n"/>
      <c r="P72" s="177">
        <f>計算!$AE$24</f>
        <v/>
      </c>
      <c r="S72" s="52" t="inlineStr">
        <is>
          <t>年</t>
        </is>
      </c>
      <c r="U72" s="177">
        <f>計算!$AF$24</f>
        <v/>
      </c>
      <c r="W72" s="53" t="inlineStr">
        <is>
          <t>月</t>
        </is>
      </c>
      <c r="X72" s="142" t="n"/>
      <c r="Y72" s="141" t="n"/>
      <c r="BI72" s="142" t="n"/>
      <c r="BJ72" s="2" t="n"/>
      <c r="BK72" s="2" t="n"/>
      <c r="BL72" s="2" t="n"/>
      <c r="BM72" s="2" t="n"/>
      <c r="BN72" s="2" t="n"/>
      <c r="BO72" s="2" t="n"/>
      <c r="BP72" s="141" t="n"/>
      <c r="BV72" s="142" t="n"/>
      <c r="DU72" s="142" t="n"/>
      <c r="DV72" s="2" t="n"/>
      <c r="DW72" s="2" t="n"/>
      <c r="DX72" s="2" t="n"/>
      <c r="DY72" s="2" t="n"/>
      <c r="DZ72" s="2" t="n"/>
      <c r="EA72" s="2" t="n"/>
      <c r="EB72" s="2" t="n"/>
      <c r="EC72" s="2" t="n"/>
    </row>
    <row r="73" ht="6.75" customHeight="1" s="118">
      <c r="A73" s="2" t="n"/>
      <c r="B73" s="2" t="n"/>
      <c r="C73" s="2" t="n"/>
      <c r="D73" s="2" t="n"/>
      <c r="E73" s="141" t="n"/>
      <c r="K73" s="142" t="n"/>
      <c r="L73" s="49" t="inlineStr">
        <is>
          <t>令和</t>
        </is>
      </c>
      <c r="X73" s="142" t="n"/>
      <c r="Y73" s="141" t="n"/>
      <c r="BI73" s="142" t="n"/>
      <c r="BJ73" s="2" t="n"/>
      <c r="BK73" s="2" t="n"/>
      <c r="BL73" s="2" t="n"/>
      <c r="BM73" s="2" t="n"/>
      <c r="BN73" s="2" t="n"/>
      <c r="BO73" s="2" t="n"/>
      <c r="BP73" s="141" t="n"/>
      <c r="BV73" s="142" t="n"/>
      <c r="DU73" s="142" t="n"/>
      <c r="DV73" s="2" t="n"/>
      <c r="DW73" s="2" t="n"/>
      <c r="DX73" s="2" t="n"/>
      <c r="DY73" s="2" t="n"/>
      <c r="DZ73" s="2" t="n"/>
      <c r="EA73" s="2" t="n"/>
      <c r="EB73" s="2" t="n"/>
      <c r="EC73" s="2" t="n"/>
    </row>
    <row r="74" ht="6.75" customHeight="1" s="118">
      <c r="A74" s="2" t="n"/>
      <c r="B74" s="2" t="n"/>
      <c r="C74" s="2" t="n"/>
      <c r="D74" s="2" t="n"/>
      <c r="E74" s="141" t="n"/>
      <c r="K74" s="142" t="n"/>
      <c r="L74" s="141" t="n"/>
      <c r="P74" s="19" t="n"/>
      <c r="Q74" s="19" t="n"/>
      <c r="R74" s="19" t="n"/>
      <c r="S74" s="19" t="n"/>
      <c r="T74" s="19" t="n"/>
      <c r="U74" s="19" t="n"/>
      <c r="V74" s="19" t="n"/>
      <c r="W74" s="19" t="n"/>
      <c r="X74" s="37" t="n"/>
      <c r="Y74" s="141" t="n"/>
      <c r="BI74" s="142" t="n"/>
      <c r="BJ74" s="2" t="n"/>
      <c r="BK74" s="2" t="n"/>
      <c r="BL74" s="2" t="n"/>
      <c r="BM74" s="2" t="n"/>
      <c r="BN74" s="2" t="n"/>
      <c r="BO74" s="2" t="n"/>
      <c r="BP74" s="141" t="n"/>
      <c r="BU74" s="43" t="n"/>
      <c r="BV74" s="44" t="n"/>
      <c r="DU74" s="142" t="n"/>
      <c r="DV74" s="2" t="n"/>
      <c r="DW74" s="2" t="n"/>
      <c r="DX74" s="2" t="n"/>
      <c r="DY74" s="2" t="n"/>
      <c r="DZ74" s="2" t="n"/>
      <c r="EA74" s="2" t="n"/>
      <c r="EB74" s="2" t="n"/>
      <c r="EC74" s="2" t="n"/>
    </row>
    <row r="75" ht="4.5" customHeight="1" s="118">
      <c r="A75" s="2" t="n"/>
      <c r="B75" s="2" t="n"/>
      <c r="C75" s="2" t="n"/>
      <c r="D75" s="2" t="n"/>
      <c r="E75" s="141" t="n"/>
      <c r="K75" s="142" t="n"/>
      <c r="L75" s="144" t="n"/>
      <c r="M75" s="145" t="n"/>
      <c r="N75" s="145" t="n"/>
      <c r="O75" s="145" t="n"/>
      <c r="P75" s="20" t="n"/>
      <c r="Q75" s="20" t="n"/>
      <c r="R75" s="20" t="n"/>
      <c r="S75" s="20" t="n"/>
      <c r="T75" s="20" t="n"/>
      <c r="U75" s="20" t="n"/>
      <c r="V75" s="20" t="n"/>
      <c r="W75" s="20" t="n"/>
      <c r="X75" s="39" t="n"/>
      <c r="Y75" s="144" t="n"/>
      <c r="Z75" s="145" t="n"/>
      <c r="AA75" s="145" t="n"/>
      <c r="AB75" s="145" t="n"/>
      <c r="AC75" s="145" t="n"/>
      <c r="AD75" s="145" t="n"/>
      <c r="AE75" s="145" t="n"/>
      <c r="AF75" s="145" t="n"/>
      <c r="AG75" s="145" t="n"/>
      <c r="AH75" s="145" t="n"/>
      <c r="AI75" s="145" t="n"/>
      <c r="AJ75" s="145" t="n"/>
      <c r="AK75" s="145" t="n"/>
      <c r="AL75" s="145" t="n"/>
      <c r="AM75" s="145" t="n"/>
      <c r="AN75" s="145" t="n"/>
      <c r="AO75" s="145" t="n"/>
      <c r="AP75" s="145" t="n"/>
      <c r="AQ75" s="145" t="n"/>
      <c r="AR75" s="145" t="n"/>
      <c r="AS75" s="145" t="n"/>
      <c r="AT75" s="145" t="n"/>
      <c r="AU75" s="145" t="n"/>
      <c r="AV75" s="145" t="n"/>
      <c r="AW75" s="145" t="n"/>
      <c r="AX75" s="145" t="n"/>
      <c r="AY75" s="145" t="n"/>
      <c r="AZ75" s="145" t="n"/>
      <c r="BA75" s="145" t="n"/>
      <c r="BB75" s="145" t="n"/>
      <c r="BC75" s="145" t="n"/>
      <c r="BD75" s="145" t="n"/>
      <c r="BE75" s="145" t="n"/>
      <c r="BF75" s="145" t="n"/>
      <c r="BG75" s="145" t="n"/>
      <c r="BH75" s="145" t="n"/>
      <c r="BI75" s="146" t="n"/>
      <c r="BJ75" s="2" t="n"/>
      <c r="BK75" s="2" t="n"/>
      <c r="BL75" s="2" t="n"/>
      <c r="BM75" s="2" t="n"/>
      <c r="BN75" s="2" t="n"/>
      <c r="BO75" s="2" t="n"/>
      <c r="BP75" s="144" t="n"/>
      <c r="BQ75" s="145" t="n"/>
      <c r="BR75" s="145" t="n"/>
      <c r="BS75" s="145" t="n"/>
      <c r="BT75" s="145" t="n"/>
      <c r="BU75" s="42" t="n"/>
      <c r="BV75" s="45" t="n"/>
      <c r="BW75" s="145" t="n"/>
      <c r="BX75" s="145" t="n"/>
      <c r="BY75" s="145" t="n"/>
      <c r="BZ75" s="145" t="n"/>
      <c r="CA75" s="145" t="n"/>
      <c r="CB75" s="145" t="n"/>
      <c r="CC75" s="145" t="n"/>
      <c r="CD75" s="145" t="n"/>
      <c r="CE75" s="145" t="n"/>
      <c r="CF75" s="145" t="n"/>
      <c r="CG75" s="145" t="n"/>
      <c r="CH75" s="145" t="n"/>
      <c r="CI75" s="145" t="n"/>
      <c r="CJ75" s="145" t="n"/>
      <c r="CK75" s="145" t="n"/>
      <c r="CL75" s="145" t="n"/>
      <c r="CM75" s="145" t="n"/>
      <c r="CN75" s="145" t="n"/>
      <c r="CO75" s="145" t="n"/>
      <c r="CP75" s="145" t="n"/>
      <c r="CQ75" s="145" t="n"/>
      <c r="CR75" s="145" t="n"/>
      <c r="CS75" s="145" t="n"/>
      <c r="CT75" s="145" t="n"/>
      <c r="CU75" s="145" t="n"/>
      <c r="CV75" s="145" t="n"/>
      <c r="CW75" s="145" t="n"/>
      <c r="CX75" s="145" t="n"/>
      <c r="CY75" s="145" t="n"/>
      <c r="CZ75" s="145" t="n"/>
      <c r="DA75" s="145" t="n"/>
      <c r="DB75" s="145" t="n"/>
      <c r="DC75" s="145" t="n"/>
      <c r="DD75" s="145" t="n"/>
      <c r="DE75" s="145" t="n"/>
      <c r="DF75" s="145" t="n"/>
      <c r="DG75" s="145" t="n"/>
      <c r="DH75" s="145" t="n"/>
      <c r="DI75" s="145" t="n"/>
      <c r="DJ75" s="145" t="n"/>
      <c r="DK75" s="145" t="n"/>
      <c r="DL75" s="145" t="n"/>
      <c r="DM75" s="145" t="n"/>
      <c r="DN75" s="145" t="n"/>
      <c r="DO75" s="145" t="n"/>
      <c r="DP75" s="145" t="n"/>
      <c r="DQ75" s="145" t="n"/>
      <c r="DR75" s="145" t="n"/>
      <c r="DS75" s="145" t="n"/>
      <c r="DT75" s="145" t="n"/>
      <c r="DU75" s="146" t="n"/>
      <c r="DV75" s="2" t="n"/>
      <c r="DW75" s="2" t="n"/>
      <c r="DX75" s="2" t="n"/>
      <c r="DY75" s="2" t="n"/>
      <c r="DZ75" s="2" t="n"/>
      <c r="EA75" s="2" t="n"/>
      <c r="EB75" s="2" t="n"/>
      <c r="EC75" s="2" t="n"/>
    </row>
    <row r="76" ht="6.75" customHeight="1" s="118">
      <c r="A76" s="2" t="n"/>
      <c r="B76" s="2" t="n"/>
      <c r="C76" s="2" t="n"/>
      <c r="D76" s="2" t="n"/>
      <c r="E76" s="141" t="n"/>
      <c r="K76" s="142" t="n"/>
      <c r="L76" s="54" t="inlineStr">
        <is>
          <t>平成</t>
        </is>
      </c>
      <c r="M76" s="138" t="n"/>
      <c r="N76" s="138" t="n"/>
      <c r="O76" s="138"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7" t="inlineStr">
        <is>
          <t>備　考</t>
        </is>
      </c>
      <c r="BQ76" s="138" t="n"/>
      <c r="BR76" s="138" t="n"/>
      <c r="BS76" s="138" t="n"/>
      <c r="BT76" s="138" t="n"/>
      <c r="BU76" s="138" t="n"/>
      <c r="BV76" s="139" t="n"/>
      <c r="BW76" s="174">
        <f>計算!$AA$24</f>
        <v/>
      </c>
      <c r="BX76" s="138" t="n"/>
      <c r="BY76" s="138" t="n"/>
      <c r="BZ76" s="138" t="n"/>
      <c r="CA76" s="138" t="n"/>
      <c r="CB76" s="138" t="n"/>
      <c r="CC76" s="138" t="n"/>
      <c r="CD76" s="138" t="n"/>
      <c r="CE76" s="138" t="n"/>
      <c r="CF76" s="138" t="n"/>
      <c r="CG76" s="138" t="n"/>
      <c r="CH76" s="138" t="n"/>
      <c r="CI76" s="138" t="n"/>
      <c r="CJ76" s="138" t="n"/>
      <c r="CK76" s="138" t="n"/>
      <c r="CL76" s="138" t="n"/>
      <c r="CM76" s="138" t="n"/>
      <c r="CN76" s="138" t="n"/>
      <c r="CO76" s="138" t="n"/>
      <c r="CP76" s="138" t="n"/>
      <c r="CQ76" s="138" t="n"/>
      <c r="CR76" s="138" t="n"/>
      <c r="CS76" s="138" t="n"/>
      <c r="CT76" s="138" t="n"/>
      <c r="CU76" s="138" t="n"/>
      <c r="CV76" s="138" t="n"/>
      <c r="CW76" s="138" t="n"/>
      <c r="CX76" s="138" t="n"/>
      <c r="CY76" s="138" t="n"/>
      <c r="CZ76" s="138" t="n"/>
      <c r="DA76" s="138" t="n"/>
      <c r="DB76" s="138" t="n"/>
      <c r="DC76" s="138" t="n"/>
      <c r="DD76" s="138" t="n"/>
      <c r="DE76" s="138" t="n"/>
      <c r="DF76" s="138" t="n"/>
      <c r="DG76" s="138" t="n"/>
      <c r="DH76" s="138" t="n"/>
      <c r="DI76" s="138" t="n"/>
      <c r="DJ76" s="138" t="n"/>
      <c r="DK76" s="138" t="n"/>
      <c r="DL76" s="138" t="n"/>
      <c r="DM76" s="138" t="n"/>
      <c r="DN76" s="138" t="n"/>
      <c r="DO76" s="138" t="n"/>
      <c r="DP76" s="138" t="n"/>
      <c r="DQ76" s="138" t="n"/>
      <c r="DR76" s="138" t="n"/>
      <c r="DS76" s="138" t="n"/>
      <c r="DT76" s="138" t="n"/>
      <c r="DU76" s="139" t="n"/>
      <c r="DV76" s="2" t="n"/>
      <c r="DW76" s="2" t="n"/>
      <c r="DX76" s="2" t="n"/>
      <c r="DY76" s="2" t="n"/>
      <c r="DZ76" s="2" t="n"/>
      <c r="EA76" s="2" t="n"/>
      <c r="EB76" s="2" t="n"/>
      <c r="EC76" s="2" t="n"/>
    </row>
    <row r="77" ht="6.75" customHeight="1" s="118">
      <c r="A77" s="2" t="n"/>
      <c r="B77" s="2" t="n"/>
      <c r="C77" s="2" t="n"/>
      <c r="D77" s="2" t="n"/>
      <c r="E77" s="141" t="n"/>
      <c r="K77" s="142" t="n"/>
      <c r="L77" s="141"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41" t="n"/>
      <c r="BV77" s="142" t="n"/>
      <c r="DU77" s="142" t="n"/>
      <c r="DV77" s="2" t="n"/>
      <c r="DW77" s="2" t="n"/>
      <c r="DX77" s="2" t="n"/>
      <c r="DY77" s="2" t="n"/>
      <c r="DZ77" s="2" t="n"/>
      <c r="EA77" s="2" t="n"/>
      <c r="EB77" s="2" t="n"/>
      <c r="EC77" s="2" t="n"/>
    </row>
    <row r="78" ht="6.75" customHeight="1" s="118">
      <c r="A78" s="2" t="n"/>
      <c r="B78" s="2" t="n"/>
      <c r="C78" s="2" t="n"/>
      <c r="D78" s="2" t="n"/>
      <c r="E78" s="141" t="n"/>
      <c r="K78" s="142" t="n"/>
      <c r="L78" s="141" t="n"/>
      <c r="P78" s="19" t="n"/>
      <c r="Q78" s="19" t="n"/>
      <c r="R78" s="19" t="n"/>
      <c r="S78" s="52" t="inlineStr">
        <is>
          <t>年</t>
        </is>
      </c>
      <c r="U78" s="11" t="n"/>
      <c r="V78" s="11" t="n"/>
      <c r="W78" s="53" t="inlineStr">
        <is>
          <t>月</t>
        </is>
      </c>
      <c r="X78" s="142"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41" t="n"/>
      <c r="BV78" s="142" t="n"/>
      <c r="DU78" s="142" t="n"/>
      <c r="DV78" s="2" t="n"/>
      <c r="DW78" s="2" t="n"/>
      <c r="DX78" s="2" t="n"/>
      <c r="DY78" s="2" t="n"/>
      <c r="DZ78" s="2" t="n"/>
      <c r="EA78" s="2" t="n"/>
      <c r="EB78" s="2" t="n"/>
      <c r="EC78" s="2" t="n"/>
    </row>
    <row r="79" ht="6.75" customHeight="1" s="118">
      <c r="A79" s="2" t="n"/>
      <c r="B79" s="2" t="n"/>
      <c r="C79" s="2" t="n"/>
      <c r="D79" s="2" t="n"/>
      <c r="E79" s="141" t="n"/>
      <c r="K79" s="142" t="n"/>
      <c r="L79" s="49" t="inlineStr">
        <is>
          <t>令和</t>
        </is>
      </c>
      <c r="P79" s="19" t="n"/>
      <c r="Q79" s="19" t="n"/>
      <c r="R79" s="19" t="n"/>
      <c r="U79" s="11" t="n"/>
      <c r="V79" s="11" t="n"/>
      <c r="X79" s="142"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41" t="n"/>
      <c r="BV79" s="142" t="n"/>
      <c r="DU79" s="142" t="n"/>
      <c r="DV79" s="2" t="n"/>
      <c r="DW79" s="2" t="n"/>
      <c r="DX79" s="2" t="n"/>
      <c r="DY79" s="2" t="n"/>
      <c r="DZ79" s="2" t="n"/>
      <c r="EA79" s="2" t="n"/>
      <c r="EB79" s="2" t="n"/>
      <c r="EC79" s="2" t="n"/>
    </row>
    <row r="80" ht="6.75" customHeight="1" s="118">
      <c r="A80" s="2" t="n"/>
      <c r="B80" s="2" t="n"/>
      <c r="C80" s="2" t="n"/>
      <c r="D80" s="2" t="n"/>
      <c r="E80" s="141" t="n"/>
      <c r="K80" s="142" t="n"/>
      <c r="L80" s="141"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41" t="n"/>
      <c r="BV80" s="142" t="n"/>
      <c r="DU80" s="142" t="n"/>
      <c r="DV80" s="2" t="n"/>
      <c r="DW80" s="2" t="n"/>
      <c r="DX80" s="2" t="n"/>
      <c r="DY80" s="2" t="n"/>
      <c r="DZ80" s="2" t="n"/>
      <c r="EA80" s="2" t="n"/>
      <c r="EB80" s="2" t="n"/>
      <c r="EC80" s="2" t="n"/>
    </row>
    <row r="81" ht="3.75" customHeight="1" s="118">
      <c r="A81" s="2" t="n"/>
      <c r="B81" s="2" t="n"/>
      <c r="C81" s="2" t="n"/>
      <c r="D81" s="2" t="n"/>
      <c r="E81" s="141" t="n"/>
      <c r="K81" s="142" t="n"/>
      <c r="L81" s="144" t="n"/>
      <c r="M81" s="145" t="n"/>
      <c r="N81" s="145" t="n"/>
      <c r="O81" s="145"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41" t="n"/>
      <c r="BV81" s="142" t="n"/>
      <c r="DU81" s="142" t="n"/>
      <c r="DV81" s="2" t="n"/>
      <c r="DW81" s="2" t="n"/>
      <c r="DX81" s="2" t="n"/>
      <c r="DY81" s="2" t="n"/>
      <c r="DZ81" s="2" t="n"/>
      <c r="EA81" s="2" t="n"/>
      <c r="EB81" s="2" t="n"/>
      <c r="EC81" s="2" t="n"/>
    </row>
    <row r="82" ht="6.75" customHeight="1" s="118">
      <c r="A82" s="2" t="n"/>
      <c r="B82" s="2" t="n"/>
      <c r="C82" s="2" t="n"/>
      <c r="D82" s="2" t="n"/>
      <c r="E82" s="141" t="n"/>
      <c r="K82" s="142" t="n"/>
      <c r="L82" s="54" t="inlineStr">
        <is>
          <t>平成</t>
        </is>
      </c>
      <c r="M82" s="138" t="n"/>
      <c r="N82" s="138" t="n"/>
      <c r="O82" s="138"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41" t="n"/>
      <c r="BV82" s="142" t="n"/>
      <c r="DU82" s="142" t="n"/>
      <c r="DV82" s="2" t="n"/>
      <c r="DW82" s="2" t="n"/>
      <c r="DX82" s="2" t="n"/>
      <c r="DY82" s="2" t="n"/>
      <c r="DZ82" s="2" t="n"/>
      <c r="EA82" s="2" t="n"/>
      <c r="EB82" s="2" t="n"/>
      <c r="EC82" s="2" t="n"/>
    </row>
    <row r="83" ht="6.75" customHeight="1" s="118">
      <c r="A83" s="2" t="n"/>
      <c r="B83" s="2" t="n"/>
      <c r="C83" s="2" t="n"/>
      <c r="D83" s="2" t="n"/>
      <c r="E83" s="141" t="n"/>
      <c r="K83" s="142" t="n"/>
      <c r="L83" s="141"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41" t="n"/>
      <c r="BV83" s="142" t="n"/>
      <c r="DU83" s="142" t="n"/>
      <c r="DV83" s="2" t="n"/>
      <c r="DW83" s="2" t="n"/>
      <c r="DX83" s="2" t="n"/>
      <c r="DY83" s="2" t="n"/>
      <c r="DZ83" s="2" t="n"/>
      <c r="EA83" s="2" t="n"/>
      <c r="EB83" s="2" t="n"/>
      <c r="EC83" s="2" t="n"/>
    </row>
    <row r="84" ht="6.75" customHeight="1" s="118">
      <c r="A84" s="2" t="n"/>
      <c r="B84" s="2" t="n"/>
      <c r="C84" s="2" t="n"/>
      <c r="D84" s="2" t="n"/>
      <c r="E84" s="141" t="n"/>
      <c r="K84" s="142" t="n"/>
      <c r="L84" s="141" t="n"/>
      <c r="P84" s="19" t="n"/>
      <c r="Q84" s="19" t="n"/>
      <c r="R84" s="19" t="n"/>
      <c r="S84" s="52" t="inlineStr">
        <is>
          <t>年</t>
        </is>
      </c>
      <c r="U84" s="11" t="n"/>
      <c r="V84" s="11" t="n"/>
      <c r="W84" s="53" t="inlineStr">
        <is>
          <t>月</t>
        </is>
      </c>
      <c r="X84" s="142"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41" t="n"/>
      <c r="BV84" s="142" t="n"/>
      <c r="DU84" s="142" t="n"/>
      <c r="DV84" s="2" t="n"/>
      <c r="DW84" s="2" t="n"/>
      <c r="DX84" s="2" t="n"/>
      <c r="DY84" s="2" t="n"/>
      <c r="DZ84" s="2" t="n"/>
      <c r="EA84" s="2" t="n"/>
      <c r="EB84" s="2" t="n"/>
      <c r="EC84" s="2" t="n"/>
    </row>
    <row r="85" ht="6.75" customHeight="1" s="118">
      <c r="A85" s="2" t="n"/>
      <c r="B85" s="2" t="n"/>
      <c r="C85" s="2" t="n"/>
      <c r="D85" s="2" t="n"/>
      <c r="E85" s="141" t="n"/>
      <c r="K85" s="142" t="n"/>
      <c r="L85" s="49" t="inlineStr">
        <is>
          <t>令和</t>
        </is>
      </c>
      <c r="P85" s="19" t="n"/>
      <c r="Q85" s="19" t="n"/>
      <c r="R85" s="19" t="n"/>
      <c r="U85" s="11" t="n"/>
      <c r="V85" s="11" t="n"/>
      <c r="X85" s="142"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41" t="n"/>
      <c r="BV85" s="142" t="n"/>
      <c r="DU85" s="142" t="n"/>
      <c r="DV85" s="2" t="n"/>
      <c r="DW85" s="2" t="n"/>
      <c r="DX85" s="2" t="n"/>
      <c r="DY85" s="2" t="n"/>
      <c r="DZ85" s="2" t="n"/>
      <c r="EA85" s="2" t="n"/>
      <c r="EB85" s="2" t="n"/>
      <c r="EC85" s="2" t="n"/>
    </row>
    <row r="86" ht="6.75" customHeight="1" s="118">
      <c r="A86" s="2" t="n"/>
      <c r="B86" s="2" t="n"/>
      <c r="C86" s="2" t="n"/>
      <c r="D86" s="2" t="n"/>
      <c r="E86" s="141" t="n"/>
      <c r="K86" s="142" t="n"/>
      <c r="L86" s="141"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41" t="n"/>
      <c r="BV86" s="142" t="n"/>
      <c r="DU86" s="142" t="n"/>
      <c r="DV86" s="2" t="n"/>
      <c r="DW86" s="2" t="n"/>
      <c r="DX86" s="2" t="n"/>
      <c r="DY86" s="2" t="n"/>
      <c r="DZ86" s="2" t="n"/>
      <c r="EA86" s="2" t="n"/>
      <c r="EB86" s="2" t="n"/>
      <c r="EC86" s="2" t="n"/>
    </row>
    <row r="87" ht="6.75" customHeight="1" s="118">
      <c r="A87" s="2" t="n"/>
      <c r="B87" s="2" t="n"/>
      <c r="C87" s="2" t="n"/>
      <c r="D87" s="2" t="n"/>
      <c r="E87" s="144" t="n"/>
      <c r="F87" s="145" t="n"/>
      <c r="G87" s="145" t="n"/>
      <c r="H87" s="145" t="n"/>
      <c r="I87" s="145" t="n"/>
      <c r="J87" s="145" t="n"/>
      <c r="K87" s="146" t="n"/>
      <c r="L87" s="144" t="n"/>
      <c r="M87" s="145" t="n"/>
      <c r="N87" s="145" t="n"/>
      <c r="O87" s="145"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4" t="n"/>
      <c r="BQ87" s="145" t="n"/>
      <c r="BR87" s="145" t="n"/>
      <c r="BS87" s="145" t="n"/>
      <c r="BT87" s="145" t="n"/>
      <c r="BU87" s="145" t="n"/>
      <c r="BV87" s="146" t="n"/>
      <c r="BW87" s="145" t="n"/>
      <c r="BX87" s="145" t="n"/>
      <c r="BY87" s="145" t="n"/>
      <c r="BZ87" s="145" t="n"/>
      <c r="CA87" s="145" t="n"/>
      <c r="CB87" s="145" t="n"/>
      <c r="CC87" s="145" t="n"/>
      <c r="CD87" s="145" t="n"/>
      <c r="CE87" s="145" t="n"/>
      <c r="CF87" s="145" t="n"/>
      <c r="CG87" s="145" t="n"/>
      <c r="CH87" s="145" t="n"/>
      <c r="CI87" s="145" t="n"/>
      <c r="CJ87" s="145" t="n"/>
      <c r="CK87" s="145" t="n"/>
      <c r="CL87" s="145" t="n"/>
      <c r="CM87" s="145" t="n"/>
      <c r="CN87" s="145" t="n"/>
      <c r="CO87" s="145" t="n"/>
      <c r="CP87" s="145" t="n"/>
      <c r="CQ87" s="145" t="n"/>
      <c r="CR87" s="145" t="n"/>
      <c r="CS87" s="145" t="n"/>
      <c r="CT87" s="145" t="n"/>
      <c r="CU87" s="145" t="n"/>
      <c r="CV87" s="145" t="n"/>
      <c r="CW87" s="145" t="n"/>
      <c r="CX87" s="145" t="n"/>
      <c r="CY87" s="145" t="n"/>
      <c r="CZ87" s="145" t="n"/>
      <c r="DA87" s="145" t="n"/>
      <c r="DB87" s="145" t="n"/>
      <c r="DC87" s="145" t="n"/>
      <c r="DD87" s="145" t="n"/>
      <c r="DE87" s="145" t="n"/>
      <c r="DF87" s="145" t="n"/>
      <c r="DG87" s="145" t="n"/>
      <c r="DH87" s="145" t="n"/>
      <c r="DI87" s="145" t="n"/>
      <c r="DJ87" s="145" t="n"/>
      <c r="DK87" s="145" t="n"/>
      <c r="DL87" s="145" t="n"/>
      <c r="DM87" s="145" t="n"/>
      <c r="DN87" s="145" t="n"/>
      <c r="DO87" s="145" t="n"/>
      <c r="DP87" s="145" t="n"/>
      <c r="DQ87" s="145" t="n"/>
      <c r="DR87" s="145" t="n"/>
      <c r="DS87" s="145" t="n"/>
      <c r="DT87" s="145" t="n"/>
      <c r="DU87" s="146"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32.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7" t="inlineStr">
        <is>
          <t xml:space="preserve">資 　格  等      </t>
        </is>
      </c>
      <c r="BQ5" s="138" t="n"/>
      <c r="BR5" s="138" t="n"/>
      <c r="BS5" s="138" t="n"/>
      <c r="BT5" s="138" t="n"/>
      <c r="BU5" s="138" t="n"/>
      <c r="BV5" s="139" t="n"/>
      <c r="BW5" s="140" t="inlineStr">
        <is>
          <t>取  得  年  月</t>
        </is>
      </c>
      <c r="BX5" s="138" t="n"/>
      <c r="BY5" s="138" t="n"/>
      <c r="BZ5" s="138" t="n"/>
      <c r="CA5" s="138" t="n"/>
      <c r="CB5" s="138" t="n"/>
      <c r="CC5" s="138" t="n"/>
      <c r="CD5" s="138" t="n"/>
      <c r="CE5" s="138" t="n"/>
      <c r="CF5" s="138" t="n"/>
      <c r="CG5" s="139" t="n"/>
      <c r="CH5" s="140" t="inlineStr">
        <is>
          <t>資       格       等       の       名       称</t>
        </is>
      </c>
      <c r="CI5" s="138" t="n"/>
      <c r="CJ5" s="138" t="n"/>
      <c r="CK5" s="138" t="n"/>
      <c r="CL5" s="138" t="n"/>
      <c r="CM5" s="138" t="n"/>
      <c r="CN5" s="138" t="n"/>
      <c r="CO5" s="138" t="n"/>
      <c r="CP5" s="138" t="n"/>
      <c r="CQ5" s="138" t="n"/>
      <c r="CR5" s="138" t="n"/>
      <c r="CS5" s="138" t="n"/>
      <c r="CT5" s="138" t="n"/>
      <c r="CU5" s="138" t="n"/>
      <c r="CV5" s="138" t="n"/>
      <c r="CW5" s="138" t="n"/>
      <c r="CX5" s="138" t="n"/>
      <c r="CY5" s="138" t="n"/>
      <c r="CZ5" s="138" t="n"/>
      <c r="DA5" s="138" t="n"/>
      <c r="DB5" s="138" t="n"/>
      <c r="DC5" s="138" t="n"/>
      <c r="DD5" s="138" t="n"/>
      <c r="DE5" s="138" t="n"/>
      <c r="DF5" s="138" t="n"/>
      <c r="DG5" s="138" t="n"/>
      <c r="DH5" s="138" t="n"/>
      <c r="DI5" s="138" t="n"/>
      <c r="DJ5" s="138" t="n"/>
      <c r="DK5" s="138" t="n"/>
      <c r="DL5" s="138" t="n"/>
      <c r="DM5" s="138" t="n"/>
      <c r="DN5" s="138" t="n"/>
      <c r="DO5" s="138" t="n"/>
      <c r="DP5" s="138" t="n"/>
      <c r="DQ5" s="138" t="n"/>
      <c r="DR5" s="138" t="n"/>
      <c r="DS5" s="138" t="n"/>
      <c r="DT5" s="138" t="n"/>
      <c r="DU5" s="139"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41" t="n"/>
      <c r="BV6" s="142" t="n"/>
      <c r="BW6" s="141" t="n"/>
      <c r="CG6" s="142" t="n"/>
      <c r="CH6" s="141" t="n"/>
      <c r="DU6" s="142"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41" t="n"/>
      <c r="BV7" s="142" t="n"/>
      <c r="BW7" s="141" t="n"/>
      <c r="CG7" s="142" t="n"/>
      <c r="CH7" s="141" t="n"/>
      <c r="DU7" s="142"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3">
        <f>IF(N(設定!$B$3)=0,"",YEAR(設定!$B$3)-2018)</f>
        <v/>
      </c>
      <c r="AG8" s="95" t="inlineStr">
        <is>
          <t>年</t>
        </is>
      </c>
      <c r="AI8" s="143">
        <f>IF(N(設定!$B$3)=0,"",MONTH(設定!$B$3))</f>
        <v/>
      </c>
      <c r="AL8" s="95" t="inlineStr">
        <is>
          <t>月</t>
        </is>
      </c>
      <c r="AN8" s="143">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41" t="n"/>
      <c r="BV8" s="142" t="n"/>
      <c r="BW8" s="144" t="n"/>
      <c r="BX8" s="145" t="n"/>
      <c r="BY8" s="145" t="n"/>
      <c r="BZ8" s="145" t="n"/>
      <c r="CA8" s="145" t="n"/>
      <c r="CB8" s="145" t="n"/>
      <c r="CC8" s="145" t="n"/>
      <c r="CD8" s="145" t="n"/>
      <c r="CE8" s="145" t="n"/>
      <c r="CF8" s="145" t="n"/>
      <c r="CG8" s="146" t="n"/>
      <c r="CH8" s="144" t="n"/>
      <c r="CI8" s="145" t="n"/>
      <c r="CJ8" s="145" t="n"/>
      <c r="CK8" s="145" t="n"/>
      <c r="CL8" s="145" t="n"/>
      <c r="CM8" s="145" t="n"/>
      <c r="CN8" s="145" t="n"/>
      <c r="CO8" s="145" t="n"/>
      <c r="CP8" s="145" t="n"/>
      <c r="CQ8" s="145" t="n"/>
      <c r="CR8" s="145" t="n"/>
      <c r="CS8" s="145" t="n"/>
      <c r="CT8" s="145" t="n"/>
      <c r="CU8" s="145" t="n"/>
      <c r="CV8" s="145" t="n"/>
      <c r="CW8" s="145" t="n"/>
      <c r="CX8" s="145" t="n"/>
      <c r="CY8" s="145" t="n"/>
      <c r="CZ8" s="145" t="n"/>
      <c r="DA8" s="145" t="n"/>
      <c r="DB8" s="145" t="n"/>
      <c r="DC8" s="145" t="n"/>
      <c r="DD8" s="145" t="n"/>
      <c r="DE8" s="145" t="n"/>
      <c r="DF8" s="145" t="n"/>
      <c r="DG8" s="145" t="n"/>
      <c r="DH8" s="145" t="n"/>
      <c r="DI8" s="145" t="n"/>
      <c r="DJ8" s="145" t="n"/>
      <c r="DK8" s="145" t="n"/>
      <c r="DL8" s="145" t="n"/>
      <c r="DM8" s="145" t="n"/>
      <c r="DN8" s="145" t="n"/>
      <c r="DO8" s="145" t="n"/>
      <c r="DP8" s="145" t="n"/>
      <c r="DQ8" s="145" t="n"/>
      <c r="DR8" s="145" t="n"/>
      <c r="DS8" s="145" t="n"/>
      <c r="DT8" s="145" t="n"/>
      <c r="DU8" s="146"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41" t="n"/>
      <c r="BV9" s="142" t="n"/>
      <c r="BW9" s="147">
        <f>計算!$O$25</f>
        <v/>
      </c>
      <c r="CG9" s="142" t="n"/>
      <c r="CH9" s="148">
        <f>計算!$P$25</f>
        <v/>
      </c>
      <c r="DU9" s="142"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5" t="n"/>
      <c r="AA10" s="145" t="n"/>
      <c r="AB10" s="145" t="n"/>
      <c r="AC10" s="145" t="n"/>
      <c r="AD10" s="145" t="n"/>
      <c r="AE10" s="145" t="n"/>
      <c r="AF10" s="145" t="n"/>
      <c r="AG10" s="145" t="n"/>
      <c r="AH10" s="145" t="n"/>
      <c r="AI10" s="145" t="n"/>
      <c r="AJ10" s="145" t="n"/>
      <c r="AK10" s="145" t="n"/>
      <c r="AL10" s="145" t="n"/>
      <c r="AM10" s="145" t="n"/>
      <c r="AN10" s="145" t="n"/>
      <c r="AO10" s="145" t="n"/>
      <c r="AP10" s="145" t="n"/>
      <c r="AQ10" s="145" t="n"/>
      <c r="AR10" s="145" t="n"/>
      <c r="AS10" s="145" t="n"/>
      <c r="AT10" s="145" t="n"/>
      <c r="AU10" s="12" t="n"/>
      <c r="AV10" s="7" t="n"/>
      <c r="BI10" s="8" t="n"/>
      <c r="BJ10" s="7" t="n"/>
      <c r="BK10" s="2" t="n"/>
      <c r="BL10" s="2" t="n"/>
      <c r="BM10" s="2" t="n"/>
      <c r="BN10" s="2" t="n"/>
      <c r="BO10" s="2" t="n"/>
      <c r="BP10" s="141" t="n"/>
      <c r="BV10" s="142" t="n"/>
      <c r="BW10" s="141" t="n"/>
      <c r="CG10" s="142" t="n"/>
      <c r="DU10" s="142" t="n"/>
      <c r="DV10" s="2" t="n"/>
      <c r="DW10" s="2" t="n"/>
      <c r="DX10" s="2" t="n"/>
      <c r="DY10" s="2" t="n"/>
      <c r="DZ10" s="2" t="n"/>
      <c r="EA10" s="2" t="n"/>
      <c r="EB10" s="2" t="n"/>
      <c r="EC10" s="2" t="n"/>
    </row>
    <row r="11" ht="6.75" customHeight="1" s="118">
      <c r="A11" s="2" t="n"/>
      <c r="B11" s="2" t="n"/>
      <c r="C11" s="2" t="n"/>
      <c r="D11" s="2" t="n"/>
      <c r="E11" s="140" t="inlineStr">
        <is>
          <t>ふ り が な</t>
        </is>
      </c>
      <c r="F11" s="138" t="n"/>
      <c r="G11" s="138" t="n"/>
      <c r="H11" s="138" t="n"/>
      <c r="I11" s="138" t="n"/>
      <c r="J11" s="138" t="n"/>
      <c r="K11" s="139" t="n"/>
      <c r="L11" s="149">
        <f>計算!$C$25</f>
        <v/>
      </c>
      <c r="M11" s="138" t="n"/>
      <c r="N11" s="138" t="n"/>
      <c r="O11" s="138" t="n"/>
      <c r="P11" s="138" t="n"/>
      <c r="Q11" s="138" t="n"/>
      <c r="R11" s="138" t="n"/>
      <c r="S11" s="138" t="n"/>
      <c r="T11" s="138" t="n"/>
      <c r="U11" s="138" t="n"/>
      <c r="V11" s="138" t="n"/>
      <c r="W11" s="138" t="n"/>
      <c r="X11" s="138" t="n"/>
      <c r="Y11" s="138" t="n"/>
      <c r="Z11" s="138" t="n"/>
      <c r="AA11" s="138" t="n"/>
      <c r="AB11" s="138" t="n"/>
      <c r="AC11" s="138" t="n"/>
      <c r="AD11" s="138" t="n"/>
      <c r="AE11" s="138" t="n"/>
      <c r="AF11" s="138" t="n"/>
      <c r="AG11" s="138" t="n"/>
      <c r="AH11" s="138" t="n"/>
      <c r="AI11" s="138" t="n"/>
      <c r="AJ11" s="138" t="n"/>
      <c r="AK11" s="138" t="n"/>
      <c r="AL11" s="138" t="n"/>
      <c r="AM11" s="138" t="n"/>
      <c r="AN11" s="138" t="n"/>
      <c r="AO11" s="138" t="n"/>
      <c r="AP11" s="138" t="n"/>
      <c r="AQ11" s="138" t="n"/>
      <c r="AR11" s="138" t="n"/>
      <c r="AS11" s="138" t="n"/>
      <c r="AT11" s="139"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41" t="n"/>
      <c r="BV11" s="142" t="n"/>
      <c r="BW11" s="141" t="n"/>
      <c r="CG11" s="142" t="n"/>
      <c r="DU11" s="142" t="n"/>
      <c r="DV11" s="2" t="n"/>
      <c r="DW11" s="2" t="n"/>
      <c r="DX11" s="2" t="n"/>
      <c r="DY11" s="2" t="n"/>
      <c r="DZ11" s="2" t="n"/>
      <c r="EA11" s="2" t="n"/>
      <c r="EB11" s="2" t="n"/>
      <c r="EC11" s="2" t="n"/>
    </row>
    <row r="12" ht="6.75" customHeight="1" s="118">
      <c r="A12" s="2" t="n"/>
      <c r="B12" s="2" t="n"/>
      <c r="C12" s="2" t="n"/>
      <c r="D12" s="2" t="n"/>
      <c r="E12" s="141" t="n"/>
      <c r="K12" s="142" t="n"/>
      <c r="AT12" s="142"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41" t="n"/>
      <c r="BV12" s="142" t="n"/>
      <c r="BW12" s="141" t="n"/>
      <c r="CG12" s="142" t="n"/>
      <c r="DU12" s="142" t="n"/>
      <c r="DV12" s="2" t="n"/>
      <c r="DW12" s="2" t="n"/>
      <c r="DX12" s="2" t="n"/>
      <c r="DY12" s="2" t="n"/>
      <c r="DZ12" s="2" t="n"/>
      <c r="EA12" s="2" t="n"/>
      <c r="EB12" s="2" t="n"/>
      <c r="EC12" s="2" t="n"/>
    </row>
    <row r="13" ht="6.75" customHeight="1" s="118">
      <c r="A13" s="2" t="n"/>
      <c r="B13" s="2" t="n"/>
      <c r="C13" s="2" t="n"/>
      <c r="D13" s="2" t="n"/>
      <c r="E13" s="141" t="n"/>
      <c r="K13" s="142" t="n"/>
      <c r="AT13" s="142"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41" t="n"/>
      <c r="BV13" s="142" t="n"/>
      <c r="BW13" s="147">
        <f>計算!$Q$25</f>
        <v/>
      </c>
      <c r="CG13" s="142" t="n"/>
      <c r="CH13" s="148">
        <f>計算!$R$25</f>
        <v/>
      </c>
      <c r="DU13" s="142" t="n"/>
      <c r="DV13" s="2" t="n"/>
      <c r="DW13" s="2" t="n"/>
      <c r="DX13" s="2" t="n"/>
      <c r="DY13" s="2" t="n"/>
      <c r="DZ13" s="2" t="n"/>
      <c r="EA13" s="2" t="n"/>
      <c r="EB13" s="2" t="n"/>
      <c r="EC13" s="2" t="n"/>
    </row>
    <row r="14" ht="6.75" customHeight="1" s="118">
      <c r="A14" s="2" t="n"/>
      <c r="B14" s="2" t="n"/>
      <c r="C14" s="2" t="n"/>
      <c r="D14" s="2" t="n"/>
      <c r="E14" s="144" t="n"/>
      <c r="F14" s="145" t="n"/>
      <c r="G14" s="145" t="n"/>
      <c r="H14" s="145" t="n"/>
      <c r="I14" s="145" t="n"/>
      <c r="J14" s="145" t="n"/>
      <c r="K14" s="146" t="n"/>
      <c r="L14" s="145" t="n"/>
      <c r="M14" s="145" t="n"/>
      <c r="N14" s="145" t="n"/>
      <c r="O14" s="145" t="n"/>
      <c r="P14" s="145" t="n"/>
      <c r="Q14" s="145" t="n"/>
      <c r="R14" s="145" t="n"/>
      <c r="S14" s="145" t="n"/>
      <c r="T14" s="145" t="n"/>
      <c r="U14" s="145" t="n"/>
      <c r="V14" s="145" t="n"/>
      <c r="W14" s="145" t="n"/>
      <c r="X14" s="145" t="n"/>
      <c r="Y14" s="145" t="n"/>
      <c r="Z14" s="145" t="n"/>
      <c r="AA14" s="145" t="n"/>
      <c r="AB14" s="145" t="n"/>
      <c r="AC14" s="145" t="n"/>
      <c r="AD14" s="145" t="n"/>
      <c r="AE14" s="145" t="n"/>
      <c r="AF14" s="145" t="n"/>
      <c r="AG14" s="145" t="n"/>
      <c r="AH14" s="145" t="n"/>
      <c r="AI14" s="145" t="n"/>
      <c r="AJ14" s="145" t="n"/>
      <c r="AK14" s="145" t="n"/>
      <c r="AL14" s="145" t="n"/>
      <c r="AM14" s="145" t="n"/>
      <c r="AN14" s="145" t="n"/>
      <c r="AO14" s="145" t="n"/>
      <c r="AP14" s="145" t="n"/>
      <c r="AQ14" s="145" t="n"/>
      <c r="AR14" s="145" t="n"/>
      <c r="AS14" s="145" t="n"/>
      <c r="AT14" s="146"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41" t="n"/>
      <c r="BV14" s="142" t="n"/>
      <c r="BW14" s="141" t="n"/>
      <c r="CG14" s="142" t="n"/>
      <c r="DU14" s="142" t="n"/>
      <c r="DV14" s="2" t="n"/>
      <c r="DW14" s="2" t="n"/>
      <c r="DX14" s="2" t="n"/>
      <c r="DY14" s="2" t="n"/>
      <c r="DZ14" s="2" t="n"/>
      <c r="EA14" s="2" t="n"/>
      <c r="EB14" s="2" t="n"/>
      <c r="EC14" s="2" t="n"/>
    </row>
    <row r="15" ht="6.75" customHeight="1" s="118">
      <c r="A15" s="2" t="n"/>
      <c r="B15" s="2" t="n"/>
      <c r="C15" s="2" t="n"/>
      <c r="D15" s="2" t="n"/>
      <c r="E15" s="150" t="inlineStr">
        <is>
          <t>名　前</t>
        </is>
      </c>
      <c r="F15" s="138" t="n"/>
      <c r="G15" s="138" t="n"/>
      <c r="H15" s="138" t="n"/>
      <c r="I15" s="138" t="n"/>
      <c r="J15" s="138" t="n"/>
      <c r="K15" s="139" t="n"/>
      <c r="L15" s="151">
        <f>計算!$B$25</f>
        <v/>
      </c>
      <c r="M15" s="138" t="n"/>
      <c r="N15" s="138" t="n"/>
      <c r="O15" s="138" t="n"/>
      <c r="P15" s="138" t="n"/>
      <c r="Q15" s="138" t="n"/>
      <c r="R15" s="138" t="n"/>
      <c r="S15" s="138" t="n"/>
      <c r="T15" s="138" t="n"/>
      <c r="U15" s="138" t="n"/>
      <c r="V15" s="138" t="n"/>
      <c r="W15" s="138" t="n"/>
      <c r="X15" s="138" t="n"/>
      <c r="Y15" s="138" t="n"/>
      <c r="Z15" s="138" t="n"/>
      <c r="AA15" s="138" t="n"/>
      <c r="AB15" s="138" t="n"/>
      <c r="AC15" s="138" t="n"/>
      <c r="AD15" s="138" t="n"/>
      <c r="AE15" s="138" t="n"/>
      <c r="AF15" s="138" t="n"/>
      <c r="AG15" s="138" t="n"/>
      <c r="AH15" s="138" t="n"/>
      <c r="AI15" s="138" t="n"/>
      <c r="AJ15" s="138" t="n"/>
      <c r="AK15" s="138" t="n"/>
      <c r="AL15" s="138" t="n"/>
      <c r="AM15" s="138" t="n"/>
      <c r="AN15" s="138" t="n"/>
      <c r="AO15" s="138" t="n"/>
      <c r="AP15" s="138" t="n"/>
      <c r="AQ15" s="138" t="n"/>
      <c r="AR15" s="138" t="n"/>
      <c r="AS15" s="138" t="n"/>
      <c r="AT15" s="139"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41" t="n"/>
      <c r="BV15" s="142" t="n"/>
      <c r="BW15" s="141" t="n"/>
      <c r="CG15" s="142" t="n"/>
      <c r="DU15" s="142" t="n"/>
      <c r="DV15" s="2" t="n"/>
      <c r="DW15" s="2" t="n"/>
      <c r="DX15" s="2" t="n"/>
      <c r="DY15" s="2" t="n"/>
      <c r="DZ15" s="2" t="n"/>
      <c r="EA15" s="2" t="n"/>
      <c r="EB15" s="2" t="n"/>
      <c r="EC15" s="2" t="n"/>
    </row>
    <row r="16" ht="6.75" customHeight="1" s="118">
      <c r="A16" s="2" t="n"/>
      <c r="B16" s="2" t="n"/>
      <c r="C16" s="2" t="n"/>
      <c r="D16" s="2" t="n"/>
      <c r="E16" s="141" t="n"/>
      <c r="K16" s="142" t="n"/>
      <c r="L16" s="141" t="n"/>
      <c r="AT16" s="142" t="n"/>
      <c r="AU16" s="8" t="n"/>
      <c r="AV16" s="7" t="n"/>
      <c r="AW16" s="2" t="n"/>
      <c r="AX16" s="52" t="inlineStr">
        <is>
          <t>（30×40mm）</t>
        </is>
      </c>
      <c r="BH16" s="2" t="n"/>
      <c r="BI16" s="8" t="n"/>
      <c r="BJ16" s="7" t="n"/>
      <c r="BK16" s="2" t="n"/>
      <c r="BL16" s="2" t="n"/>
      <c r="BM16" s="2" t="n"/>
      <c r="BN16" s="2" t="n"/>
      <c r="BO16" s="2" t="n"/>
      <c r="BP16" s="141" t="n"/>
      <c r="BV16" s="142" t="n"/>
      <c r="BW16" s="141" t="n"/>
      <c r="CG16" s="142" t="n"/>
      <c r="DU16" s="142" t="n"/>
      <c r="DV16" s="2" t="n"/>
      <c r="DW16" s="2" t="n"/>
      <c r="DX16" s="2" t="n"/>
      <c r="DY16" s="2" t="n"/>
      <c r="DZ16" s="2" t="n"/>
      <c r="EA16" s="2" t="n"/>
      <c r="EB16" s="2" t="n"/>
      <c r="EC16" s="2" t="n"/>
    </row>
    <row r="17" ht="6.75" customHeight="1" s="118">
      <c r="A17" s="2" t="n"/>
      <c r="B17" s="2" t="n"/>
      <c r="C17" s="2" t="n"/>
      <c r="D17" s="2" t="n"/>
      <c r="E17" s="141" t="n"/>
      <c r="K17" s="142" t="n"/>
      <c r="L17" s="141" t="n"/>
      <c r="AT17" s="142" t="n"/>
      <c r="AU17" s="8" t="n"/>
      <c r="AV17" s="7" t="n"/>
      <c r="AW17" s="2" t="n"/>
      <c r="BH17" s="2" t="n"/>
      <c r="BI17" s="8" t="n"/>
      <c r="BJ17" s="7" t="n"/>
      <c r="BK17" s="2" t="n"/>
      <c r="BL17" s="2" t="n"/>
      <c r="BM17" s="2" t="n"/>
      <c r="BN17" s="2" t="n"/>
      <c r="BO17" s="2" t="n"/>
      <c r="BP17" s="141" t="n"/>
      <c r="BV17" s="142" t="n"/>
      <c r="BW17" s="147">
        <f>計算!$S$25</f>
        <v/>
      </c>
      <c r="CG17" s="142" t="n"/>
      <c r="CH17" s="148">
        <f>計算!$T$25</f>
        <v/>
      </c>
      <c r="DU17" s="142" t="n"/>
      <c r="DV17" s="2" t="n"/>
      <c r="DW17" s="2" t="n"/>
      <c r="DX17" s="2" t="n"/>
      <c r="DY17" s="2" t="n"/>
      <c r="DZ17" s="2" t="n"/>
      <c r="EA17" s="2" t="n"/>
      <c r="EB17" s="2" t="n"/>
      <c r="EC17" s="2" t="n"/>
    </row>
    <row r="18" ht="6.75" customHeight="1" s="118">
      <c r="A18" s="2" t="n"/>
      <c r="B18" s="2" t="n"/>
      <c r="C18" s="2" t="n"/>
      <c r="D18" s="2" t="n"/>
      <c r="E18" s="141" t="n"/>
      <c r="K18" s="142" t="n"/>
      <c r="L18" s="141" t="n"/>
      <c r="AT18" s="142"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41" t="n"/>
      <c r="BV18" s="142" t="n"/>
      <c r="BW18" s="141" t="n"/>
      <c r="CG18" s="142" t="n"/>
      <c r="DU18" s="142" t="n"/>
      <c r="DV18" s="2" t="n"/>
      <c r="DW18" s="2" t="n"/>
      <c r="DX18" s="2" t="n"/>
      <c r="DY18" s="2" t="n"/>
      <c r="DZ18" s="2" t="n"/>
      <c r="EA18" s="2" t="n"/>
      <c r="EB18" s="2" t="n"/>
      <c r="EC18" s="2" t="n"/>
    </row>
    <row r="19" ht="6.75" customHeight="1" s="118">
      <c r="A19" s="2" t="n"/>
      <c r="B19" s="2" t="n"/>
      <c r="C19" s="2" t="n"/>
      <c r="D19" s="2" t="n"/>
      <c r="E19" s="141" t="n"/>
      <c r="K19" s="142" t="n"/>
      <c r="L19" s="141" t="n"/>
      <c r="AT19" s="142"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41" t="n"/>
      <c r="BV19" s="142" t="n"/>
      <c r="BW19" s="141" t="n"/>
      <c r="CG19" s="142" t="n"/>
      <c r="DU19" s="142" t="n"/>
      <c r="DV19" s="2" t="n"/>
      <c r="DW19" s="2" t="n"/>
      <c r="DX19" s="2" t="n"/>
      <c r="DY19" s="2" t="n"/>
      <c r="DZ19" s="2" t="n"/>
      <c r="EA19" s="2" t="n"/>
      <c r="EB19" s="2" t="n"/>
      <c r="EC19" s="2" t="n"/>
    </row>
    <row r="20" ht="4.5" customHeight="1" s="118">
      <c r="A20" s="2" t="n"/>
      <c r="B20" s="2" t="n"/>
      <c r="C20" s="2" t="n"/>
      <c r="D20" s="2" t="n"/>
      <c r="E20" s="144" t="n"/>
      <c r="F20" s="145" t="n"/>
      <c r="G20" s="145" t="n"/>
      <c r="H20" s="145" t="n"/>
      <c r="I20" s="145" t="n"/>
      <c r="J20" s="145" t="n"/>
      <c r="K20" s="146" t="n"/>
      <c r="L20" s="144" t="n"/>
      <c r="M20" s="145" t="n"/>
      <c r="N20" s="145" t="n"/>
      <c r="O20" s="145" t="n"/>
      <c r="P20" s="145" t="n"/>
      <c r="Q20" s="145" t="n"/>
      <c r="R20" s="145" t="n"/>
      <c r="S20" s="145" t="n"/>
      <c r="T20" s="145" t="n"/>
      <c r="U20" s="145" t="n"/>
      <c r="V20" s="145" t="n"/>
      <c r="W20" s="145" t="n"/>
      <c r="X20" s="145" t="n"/>
      <c r="Y20" s="145" t="n"/>
      <c r="Z20" s="145" t="n"/>
      <c r="AA20" s="145" t="n"/>
      <c r="AB20" s="145" t="n"/>
      <c r="AC20" s="145" t="n"/>
      <c r="AD20" s="145" t="n"/>
      <c r="AE20" s="145" t="n"/>
      <c r="AF20" s="145" t="n"/>
      <c r="AG20" s="145" t="n"/>
      <c r="AH20" s="145" t="n"/>
      <c r="AI20" s="145" t="n"/>
      <c r="AJ20" s="145" t="n"/>
      <c r="AK20" s="145" t="n"/>
      <c r="AL20" s="145" t="n"/>
      <c r="AM20" s="145" t="n"/>
      <c r="AN20" s="145" t="n"/>
      <c r="AO20" s="145" t="n"/>
      <c r="AP20" s="145" t="n"/>
      <c r="AQ20" s="145" t="n"/>
      <c r="AR20" s="145" t="n"/>
      <c r="AS20" s="145" t="n"/>
      <c r="AT20" s="146"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41" t="n"/>
      <c r="BV20" s="142" t="n"/>
      <c r="BW20" s="141" t="n"/>
      <c r="CG20" s="142" t="n"/>
      <c r="DU20" s="142" t="n"/>
      <c r="DV20" s="2" t="n"/>
      <c r="DW20" s="2" t="n"/>
      <c r="DX20" s="2" t="n"/>
      <c r="DY20" s="2" t="n"/>
      <c r="DZ20" s="2" t="n"/>
      <c r="EA20" s="2" t="n"/>
      <c r="EB20" s="2" t="n"/>
      <c r="EC20" s="2" t="n"/>
    </row>
    <row r="21" ht="6.75" customHeight="1" s="118">
      <c r="A21" s="2" t="n"/>
      <c r="B21" s="2" t="n"/>
      <c r="C21" s="2" t="n"/>
      <c r="D21" s="2" t="n"/>
      <c r="E21" s="150" t="inlineStr">
        <is>
          <t>生年月日</t>
        </is>
      </c>
      <c r="F21" s="138" t="n"/>
      <c r="G21" s="138" t="n"/>
      <c r="H21" s="138" t="n"/>
      <c r="I21" s="138" t="n"/>
      <c r="J21" s="138" t="n"/>
      <c r="K21" s="139" t="n"/>
      <c r="L21" s="152" t="inlineStr">
        <is>
          <t>昭和 ・ 平成</t>
        </is>
      </c>
      <c r="M21" s="138" t="n"/>
      <c r="N21" s="138" t="n"/>
      <c r="O21" s="138" t="n"/>
      <c r="P21" s="138" t="n"/>
      <c r="Q21" s="138" t="n"/>
      <c r="R21" s="138" t="n"/>
      <c r="S21" s="138" t="n"/>
      <c r="T21" s="138" t="n"/>
      <c r="U21" s="138" t="n"/>
      <c r="V21" s="153">
        <f>計算!$D$25</f>
        <v/>
      </c>
      <c r="W21" s="138" t="n"/>
      <c r="X21" s="154" t="inlineStr">
        <is>
          <t>年</t>
        </is>
      </c>
      <c r="Y21" s="138" t="n"/>
      <c r="Z21" s="153">
        <f>計算!$E$25</f>
        <v/>
      </c>
      <c r="AA21" s="138" t="n"/>
      <c r="AB21" s="138" t="n"/>
      <c r="AC21" s="154" t="inlineStr">
        <is>
          <t>月</t>
        </is>
      </c>
      <c r="AD21" s="138" t="n"/>
      <c r="AE21" s="153">
        <f>計算!$F$25</f>
        <v/>
      </c>
      <c r="AF21" s="138" t="n"/>
      <c r="AG21" s="138" t="n"/>
      <c r="AH21" s="154" t="inlineStr">
        <is>
          <t>日　生 （満</t>
        </is>
      </c>
      <c r="AI21" s="138" t="n"/>
      <c r="AJ21" s="138" t="n"/>
      <c r="AK21" s="138" t="n"/>
      <c r="AL21" s="138" t="n"/>
      <c r="AM21" s="138" t="n"/>
      <c r="AN21" s="138" t="n"/>
      <c r="AO21" s="138" t="n"/>
      <c r="AP21" s="155">
        <f>計算!$G$25</f>
        <v/>
      </c>
      <c r="AQ21" s="138" t="n"/>
      <c r="AR21" s="156" t="inlineStr">
        <is>
          <t>歳）</t>
        </is>
      </c>
      <c r="AS21" s="138" t="n"/>
      <c r="AT21" s="139"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41" t="n"/>
      <c r="BV21" s="142" t="n"/>
      <c r="BW21" s="147">
        <f>計算!$U$25</f>
        <v/>
      </c>
      <c r="CG21" s="142" t="n"/>
      <c r="CH21" s="148">
        <f>計算!$V$25</f>
        <v/>
      </c>
      <c r="DU21" s="142" t="n"/>
      <c r="DV21" s="2" t="n"/>
      <c r="DW21" s="2" t="n"/>
      <c r="DX21" s="2" t="n"/>
      <c r="DY21" s="2" t="n"/>
      <c r="DZ21" s="2" t="n"/>
      <c r="EA21" s="2" t="n"/>
      <c r="EB21" s="2" t="n"/>
      <c r="EC21" s="2" t="n"/>
    </row>
    <row r="22" ht="6.75" customHeight="1" s="118">
      <c r="A22" s="2" t="n"/>
      <c r="B22" s="2" t="n"/>
      <c r="C22" s="2" t="n"/>
      <c r="D22" s="2" t="n"/>
      <c r="E22" s="141" t="n"/>
      <c r="K22" s="142" t="n"/>
      <c r="L22" s="141" t="n"/>
      <c r="AT22" s="142"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41" t="n"/>
      <c r="BV22" s="142" t="n"/>
      <c r="BW22" s="141" t="n"/>
      <c r="CG22" s="142" t="n"/>
      <c r="DU22" s="142" t="n"/>
      <c r="DV22" s="2" t="n"/>
      <c r="DW22" s="2" t="n"/>
      <c r="DX22" s="2" t="n"/>
      <c r="DY22" s="2" t="n"/>
      <c r="DZ22" s="2" t="n"/>
      <c r="EA22" s="2" t="n"/>
      <c r="EB22" s="2" t="n"/>
      <c r="EC22" s="2" t="n"/>
    </row>
    <row r="23" ht="6.75" customHeight="1" s="118">
      <c r="A23" s="2" t="n"/>
      <c r="B23" s="2" t="n"/>
      <c r="C23" s="2" t="n"/>
      <c r="D23" s="2" t="n"/>
      <c r="E23" s="141" t="n"/>
      <c r="K23" s="142" t="n"/>
      <c r="L23" s="141" t="n"/>
      <c r="AT23" s="142"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41" t="n"/>
      <c r="BV23" s="142" t="n"/>
      <c r="BW23" s="141" t="n"/>
      <c r="CG23" s="142" t="n"/>
      <c r="DU23" s="142" t="n"/>
      <c r="DV23" s="2" t="n"/>
      <c r="DW23" s="2" t="n"/>
      <c r="DX23" s="2" t="n"/>
      <c r="DY23" s="2" t="n"/>
      <c r="DZ23" s="2" t="n"/>
      <c r="EA23" s="2" t="n"/>
      <c r="EB23" s="2" t="n"/>
      <c r="EC23" s="2" t="n"/>
    </row>
    <row r="24" ht="3.75" customHeight="1" s="118">
      <c r="A24" s="2" t="n"/>
      <c r="B24" s="2" t="n"/>
      <c r="C24" s="2" t="n"/>
      <c r="D24" s="2" t="n"/>
      <c r="E24" s="144" t="n"/>
      <c r="F24" s="145" t="n"/>
      <c r="G24" s="145" t="n"/>
      <c r="H24" s="145" t="n"/>
      <c r="I24" s="145" t="n"/>
      <c r="J24" s="145" t="n"/>
      <c r="K24" s="146" t="n"/>
      <c r="L24" s="144" t="n"/>
      <c r="M24" s="145" t="n"/>
      <c r="N24" s="145" t="n"/>
      <c r="O24" s="145" t="n"/>
      <c r="P24" s="145" t="n"/>
      <c r="Q24" s="145" t="n"/>
      <c r="R24" s="145" t="n"/>
      <c r="S24" s="145" t="n"/>
      <c r="T24" s="145" t="n"/>
      <c r="U24" s="145" t="n"/>
      <c r="X24" s="145" t="n"/>
      <c r="Y24" s="145" t="n"/>
      <c r="AC24" s="145" t="n"/>
      <c r="AD24" s="145" t="n"/>
      <c r="AH24" s="145" t="n"/>
      <c r="AI24" s="145" t="n"/>
      <c r="AJ24" s="145" t="n"/>
      <c r="AK24" s="145" t="n"/>
      <c r="AL24" s="145" t="n"/>
      <c r="AM24" s="145" t="n"/>
      <c r="AN24" s="145" t="n"/>
      <c r="AO24" s="145" t="n"/>
      <c r="AP24" s="145" t="n"/>
      <c r="AQ24" s="145" t="n"/>
      <c r="AR24" s="145" t="n"/>
      <c r="AS24" s="145" t="n"/>
      <c r="AT24" s="146"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41" t="n"/>
      <c r="BV24" s="142" t="n"/>
      <c r="BW24" s="141" t="n"/>
      <c r="CG24" s="142" t="n"/>
      <c r="DU24" s="142" t="n"/>
      <c r="DV24" s="2" t="n"/>
      <c r="DW24" s="2" t="n"/>
      <c r="DX24" s="2" t="n"/>
      <c r="DY24" s="2" t="n"/>
      <c r="DZ24" s="2" t="n"/>
      <c r="EA24" s="2" t="n"/>
      <c r="EB24" s="2" t="n"/>
      <c r="EC24" s="2" t="n"/>
    </row>
    <row r="25" ht="6.75" customHeight="1" s="118">
      <c r="A25" s="2" t="n"/>
      <c r="B25" s="2" t="n"/>
      <c r="C25" s="2" t="n"/>
      <c r="D25" s="2" t="n"/>
      <c r="E25" s="157" t="inlineStr">
        <is>
          <t>ふ り が な</t>
        </is>
      </c>
      <c r="F25" s="138" t="n"/>
      <c r="G25" s="138" t="n"/>
      <c r="H25" s="138" t="n"/>
      <c r="I25" s="138" t="n"/>
      <c r="J25" s="138" t="n"/>
      <c r="K25" s="139" t="n"/>
      <c r="L25" s="158">
        <f>計算!$J$25</f>
        <v/>
      </c>
      <c r="M25" s="138" t="n"/>
      <c r="N25" s="138" t="n"/>
      <c r="O25" s="138" t="n"/>
      <c r="P25" s="138" t="n"/>
      <c r="Q25" s="138" t="n"/>
      <c r="R25" s="138" t="n"/>
      <c r="S25" s="138" t="n"/>
      <c r="T25" s="138" t="n"/>
      <c r="U25" s="138" t="n"/>
      <c r="V25" s="138" t="n"/>
      <c r="W25" s="138" t="n"/>
      <c r="X25" s="138" t="n"/>
      <c r="Y25" s="138" t="n"/>
      <c r="Z25" s="138" t="n"/>
      <c r="AA25" s="138" t="n"/>
      <c r="AB25" s="138" t="n"/>
      <c r="AC25" s="138" t="n"/>
      <c r="AD25" s="138" t="n"/>
      <c r="AE25" s="138" t="n"/>
      <c r="AF25" s="138" t="n"/>
      <c r="AG25" s="138" t="n"/>
      <c r="AH25" s="138" t="n"/>
      <c r="AI25" s="138" t="n"/>
      <c r="AJ25" s="138" t="n"/>
      <c r="AK25" s="138" t="n"/>
      <c r="AL25" s="138" t="n"/>
      <c r="AM25" s="138" t="n"/>
      <c r="AN25" s="138" t="n"/>
      <c r="AO25" s="138" t="n"/>
      <c r="AP25" s="138" t="n"/>
      <c r="AQ25" s="138" t="n"/>
      <c r="AR25" s="138" t="n"/>
      <c r="AS25" s="138" t="n"/>
      <c r="AT25" s="138" t="n"/>
      <c r="AU25" s="138" t="n"/>
      <c r="AV25" s="138" t="n"/>
      <c r="AW25" s="138" t="n"/>
      <c r="AX25" s="138" t="n"/>
      <c r="AY25" s="138" t="n"/>
      <c r="AZ25" s="138" t="n"/>
      <c r="BA25" s="138" t="n"/>
      <c r="BB25" s="138" t="n"/>
      <c r="BC25" s="138" t="n"/>
      <c r="BD25" s="138" t="n"/>
      <c r="BE25" s="138" t="n"/>
      <c r="BF25" s="138" t="n"/>
      <c r="BG25" s="138" t="n"/>
      <c r="BH25" s="138" t="n"/>
      <c r="BI25" s="139" t="n"/>
      <c r="BJ25" s="2" t="n"/>
      <c r="BK25" s="2" t="n"/>
      <c r="BL25" s="2" t="n"/>
      <c r="BM25" s="2" t="n"/>
      <c r="BN25" s="2" t="n"/>
      <c r="BO25" s="2" t="n"/>
      <c r="BP25" s="141" t="n"/>
      <c r="BV25" s="142" t="n"/>
      <c r="BW25" s="159">
        <f>計算!$W$25</f>
        <v/>
      </c>
      <c r="CG25" s="142" t="n"/>
      <c r="CH25" s="148">
        <f>計算!$X$25</f>
        <v/>
      </c>
      <c r="DU25" s="142" t="n"/>
      <c r="DV25" s="2" t="n"/>
      <c r="DW25" s="2" t="n"/>
      <c r="DX25" s="2" t="n"/>
      <c r="DY25" s="2" t="n"/>
      <c r="DZ25" s="2" t="n"/>
      <c r="EA25" s="2" t="n"/>
      <c r="EB25" s="2" t="n"/>
      <c r="EC25" s="2" t="n"/>
    </row>
    <row r="26" ht="6.75" customHeight="1" s="118">
      <c r="A26" s="2" t="n"/>
      <c r="B26" s="2" t="n"/>
      <c r="C26" s="2" t="n"/>
      <c r="D26" s="2" t="n"/>
      <c r="E26" s="141" t="n"/>
      <c r="K26" s="142" t="n"/>
      <c r="BI26" s="142" t="n"/>
      <c r="BJ26" s="2" t="n"/>
      <c r="BK26" s="2" t="n"/>
      <c r="BL26" s="2" t="n"/>
      <c r="BM26" s="2" t="n"/>
      <c r="BN26" s="2" t="n"/>
      <c r="BO26" s="2" t="n"/>
      <c r="BP26" s="141" t="n"/>
      <c r="BV26" s="142" t="n"/>
      <c r="BW26" s="141" t="n"/>
      <c r="CG26" s="142" t="n"/>
      <c r="DU26" s="142" t="n"/>
      <c r="DV26" s="2" t="n"/>
      <c r="DW26" s="2" t="n"/>
      <c r="DX26" s="2" t="n"/>
      <c r="DY26" s="2" t="n"/>
      <c r="DZ26" s="2" t="n"/>
      <c r="EA26" s="2" t="n"/>
      <c r="EB26" s="2" t="n"/>
      <c r="EC26" s="2" t="n"/>
    </row>
    <row r="27" ht="6.75" customHeight="1" s="118">
      <c r="A27" s="2" t="n"/>
      <c r="B27" s="2" t="n"/>
      <c r="C27" s="2" t="n"/>
      <c r="D27" s="2" t="n"/>
      <c r="E27" s="160" t="n"/>
      <c r="F27" s="161" t="n"/>
      <c r="G27" s="161" t="n"/>
      <c r="H27" s="161" t="n"/>
      <c r="I27" s="161" t="n"/>
      <c r="J27" s="161" t="n"/>
      <c r="K27" s="162" t="n"/>
      <c r="L27" s="161" t="n"/>
      <c r="M27" s="161" t="n"/>
      <c r="N27" s="161" t="n"/>
      <c r="O27" s="161" t="n"/>
      <c r="P27" s="161" t="n"/>
      <c r="Q27" s="161" t="n"/>
      <c r="R27" s="161" t="n"/>
      <c r="S27" s="161" t="n"/>
      <c r="T27" s="161" t="n"/>
      <c r="U27" s="161" t="n"/>
      <c r="V27" s="161" t="n"/>
      <c r="W27" s="161" t="n"/>
      <c r="X27" s="161" t="n"/>
      <c r="Y27" s="161" t="n"/>
      <c r="Z27" s="161" t="n"/>
      <c r="AA27" s="161" t="n"/>
      <c r="AB27" s="161" t="n"/>
      <c r="AC27" s="161" t="n"/>
      <c r="AD27" s="161" t="n"/>
      <c r="AE27" s="161" t="n"/>
      <c r="AF27" s="161" t="n"/>
      <c r="AG27" s="161" t="n"/>
      <c r="AH27" s="161" t="n"/>
      <c r="AI27" s="161" t="n"/>
      <c r="AJ27" s="161" t="n"/>
      <c r="AK27" s="161" t="n"/>
      <c r="AL27" s="161" t="n"/>
      <c r="AM27" s="161" t="n"/>
      <c r="AN27" s="161" t="n"/>
      <c r="AO27" s="161" t="n"/>
      <c r="AP27" s="161" t="n"/>
      <c r="AQ27" s="161" t="n"/>
      <c r="AR27" s="161" t="n"/>
      <c r="AS27" s="161" t="n"/>
      <c r="AT27" s="161" t="n"/>
      <c r="AU27" s="161" t="n"/>
      <c r="AV27" s="161" t="n"/>
      <c r="AW27" s="161" t="n"/>
      <c r="AX27" s="161" t="n"/>
      <c r="AY27" s="161" t="n"/>
      <c r="AZ27" s="161" t="n"/>
      <c r="BA27" s="161" t="n"/>
      <c r="BB27" s="161" t="n"/>
      <c r="BC27" s="161" t="n"/>
      <c r="BD27" s="161" t="n"/>
      <c r="BE27" s="161" t="n"/>
      <c r="BF27" s="161" t="n"/>
      <c r="BG27" s="161" t="n"/>
      <c r="BH27" s="161" t="n"/>
      <c r="BI27" s="162" t="n"/>
      <c r="BJ27" s="2" t="n"/>
      <c r="BK27" s="2" t="n"/>
      <c r="BL27" s="2" t="n"/>
      <c r="BM27" s="2" t="n"/>
      <c r="BN27" s="2" t="n"/>
      <c r="BO27" s="2" t="n"/>
      <c r="BP27" s="141" t="n"/>
      <c r="BV27" s="142" t="n"/>
      <c r="BW27" s="141" t="n"/>
      <c r="CG27" s="142" t="n"/>
      <c r="DU27" s="142" t="n"/>
      <c r="DV27" s="2" t="n"/>
      <c r="DW27" s="2" t="n"/>
      <c r="DX27" s="2" t="n"/>
      <c r="DY27" s="2" t="n"/>
      <c r="DZ27" s="2" t="n"/>
      <c r="EA27" s="2" t="n"/>
      <c r="EB27" s="2" t="n"/>
      <c r="EC27" s="2" t="n"/>
    </row>
    <row r="28" ht="6.75" customHeight="1" s="118">
      <c r="A28" s="2" t="n"/>
      <c r="B28" s="2" t="n"/>
      <c r="C28" s="2" t="n"/>
      <c r="D28" s="2" t="n"/>
      <c r="E28" s="163" t="inlineStr">
        <is>
          <t>現住所</t>
        </is>
      </c>
      <c r="F28" s="164" t="n"/>
      <c r="G28" s="164" t="n"/>
      <c r="H28" s="164" t="n"/>
      <c r="I28" s="164" t="n"/>
      <c r="J28" s="164" t="n"/>
      <c r="K28" s="165" t="n"/>
      <c r="L28" s="107" t="inlineStr">
        <is>
          <t>〒</t>
        </is>
      </c>
      <c r="M28" s="164" t="n"/>
      <c r="N28" s="164" t="n"/>
      <c r="O28" s="164" t="n"/>
      <c r="P28" s="166">
        <f>計算!$H$25</f>
        <v/>
      </c>
      <c r="Q28" s="164" t="n"/>
      <c r="R28" s="164" t="n"/>
      <c r="S28" s="164" t="n"/>
      <c r="T28" s="164" t="n"/>
      <c r="U28" s="164" t="n"/>
      <c r="V28" s="164" t="n"/>
      <c r="W28" s="164" t="n"/>
      <c r="X28" s="164" t="n"/>
      <c r="Y28" s="164" t="n"/>
      <c r="Z28" s="164" t="n"/>
      <c r="AA28" s="164" t="n"/>
      <c r="AB28" s="164" t="n"/>
      <c r="AC28" s="164" t="n"/>
      <c r="AD28" s="164" t="n"/>
      <c r="AE28" s="164" t="n"/>
      <c r="AF28" s="164" t="n"/>
      <c r="AG28" s="164" t="n"/>
      <c r="AH28" s="164" t="n"/>
      <c r="AI28" s="164" t="n"/>
      <c r="AJ28" s="164"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41" t="n"/>
      <c r="BV28" s="142" t="n"/>
      <c r="BW28" s="141" t="n"/>
      <c r="CG28" s="142" t="n"/>
      <c r="DU28" s="142" t="n"/>
      <c r="DV28" s="2" t="n"/>
      <c r="DW28" s="2" t="n"/>
      <c r="DX28" s="2" t="n"/>
      <c r="DY28" s="2" t="n"/>
      <c r="DZ28" s="2" t="n"/>
      <c r="EA28" s="2" t="n"/>
      <c r="EB28" s="2" t="n"/>
      <c r="EC28" s="2" t="n"/>
    </row>
    <row r="29" ht="4.5" customHeight="1" s="118">
      <c r="A29" s="2" t="n"/>
      <c r="B29" s="2" t="n"/>
      <c r="C29" s="2" t="n"/>
      <c r="D29" s="2" t="n"/>
      <c r="E29" s="141" t="n"/>
      <c r="K29" s="142" t="n"/>
      <c r="L29" s="141"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4" t="n"/>
      <c r="BQ29" s="145" t="n"/>
      <c r="BR29" s="145" t="n"/>
      <c r="BS29" s="145" t="n"/>
      <c r="BT29" s="145" t="n"/>
      <c r="BU29" s="145" t="n"/>
      <c r="BV29" s="146" t="n"/>
      <c r="BW29" s="144" t="n"/>
      <c r="BX29" s="145" t="n"/>
      <c r="BY29" s="145" t="n"/>
      <c r="BZ29" s="145" t="n"/>
      <c r="CA29" s="145" t="n"/>
      <c r="CB29" s="145" t="n"/>
      <c r="CC29" s="145" t="n"/>
      <c r="CD29" s="145" t="n"/>
      <c r="CE29" s="145" t="n"/>
      <c r="CF29" s="145" t="n"/>
      <c r="CG29" s="146" t="n"/>
      <c r="DU29" s="142" t="n"/>
      <c r="DV29" s="2" t="n"/>
      <c r="DW29" s="2" t="n"/>
      <c r="DX29" s="2" t="n"/>
      <c r="DY29" s="2" t="n"/>
      <c r="DZ29" s="2" t="n"/>
      <c r="EA29" s="2" t="n"/>
      <c r="EB29" s="2" t="n"/>
      <c r="EC29" s="2" t="n"/>
    </row>
    <row r="30" ht="6.75" customHeight="1" s="118">
      <c r="A30" s="2" t="n"/>
      <c r="B30" s="2" t="n"/>
      <c r="C30" s="2" t="n"/>
      <c r="D30" s="2" t="n"/>
      <c r="E30" s="141" t="n"/>
      <c r="K30" s="142" t="n"/>
      <c r="L30" s="141"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7" t="inlineStr">
        <is>
          <t>校内外の諸活動</t>
        </is>
      </c>
      <c r="BQ30" s="138" t="n"/>
      <c r="BR30" s="138" t="n"/>
      <c r="BS30" s="138" t="n"/>
      <c r="BT30" s="138" t="n"/>
      <c r="BU30" s="138" t="n"/>
      <c r="BV30" s="139" t="n"/>
      <c r="BW30" s="168">
        <f>計算!$Y$25</f>
        <v/>
      </c>
      <c r="BX30" s="138" t="n"/>
      <c r="BY30" s="138" t="n"/>
      <c r="BZ30" s="138" t="n"/>
      <c r="CA30" s="138" t="n"/>
      <c r="CB30" s="138" t="n"/>
      <c r="CC30" s="138" t="n"/>
      <c r="CD30" s="138" t="n"/>
      <c r="CE30" s="138" t="n"/>
      <c r="CF30" s="138" t="n"/>
      <c r="CG30" s="138" t="n"/>
      <c r="CH30" s="138" t="n"/>
      <c r="CI30" s="138" t="n"/>
      <c r="CJ30" s="138" t="n"/>
      <c r="CK30" s="138" t="n"/>
      <c r="CL30" s="138" t="n"/>
      <c r="CM30" s="138" t="n"/>
      <c r="CN30" s="138" t="n"/>
      <c r="CO30" s="138" t="n"/>
      <c r="CP30" s="138" t="n"/>
      <c r="CQ30" s="138" t="n"/>
      <c r="CR30" s="138" t="n"/>
      <c r="CS30" s="138" t="n"/>
      <c r="CT30" s="138" t="n"/>
      <c r="CU30" s="138" t="n"/>
      <c r="CV30" s="138" t="n"/>
      <c r="CW30" s="138" t="n"/>
      <c r="CX30" s="138" t="n"/>
      <c r="CY30" s="138" t="n"/>
      <c r="CZ30" s="138" t="n"/>
      <c r="DA30" s="138" t="n"/>
      <c r="DB30" s="138" t="n"/>
      <c r="DC30" s="138" t="n"/>
      <c r="DD30" s="138" t="n"/>
      <c r="DE30" s="138" t="n"/>
      <c r="DF30" s="138" t="n"/>
      <c r="DG30" s="138" t="n"/>
      <c r="DH30" s="138" t="n"/>
      <c r="DI30" s="138" t="n"/>
      <c r="DJ30" s="138" t="n"/>
      <c r="DK30" s="138" t="n"/>
      <c r="DL30" s="138" t="n"/>
      <c r="DM30" s="138" t="n"/>
      <c r="DN30" s="138" t="n"/>
      <c r="DO30" s="138" t="n"/>
      <c r="DP30" s="138" t="n"/>
      <c r="DQ30" s="138" t="n"/>
      <c r="DR30" s="138" t="n"/>
      <c r="DS30" s="138" t="n"/>
      <c r="DT30" s="138" t="n"/>
      <c r="DU30" s="139" t="n"/>
      <c r="DV30" s="7" t="n"/>
      <c r="DW30" s="2" t="n"/>
      <c r="DX30" s="2" t="n"/>
      <c r="DY30" s="2" t="n"/>
      <c r="DZ30" s="2" t="n"/>
      <c r="EA30" s="2" t="n"/>
      <c r="EB30" s="2" t="n"/>
      <c r="EC30" s="2" t="n"/>
    </row>
    <row r="31" ht="6.75" customHeight="1" s="118">
      <c r="A31" s="2" t="n"/>
      <c r="B31" s="2" t="n"/>
      <c r="C31" s="2" t="n"/>
      <c r="D31" s="2" t="n"/>
      <c r="E31" s="141" t="n"/>
      <c r="K31" s="142" t="n"/>
      <c r="L31" s="169">
        <f>計算!$I$25</f>
        <v/>
      </c>
      <c r="BI31" s="142" t="n"/>
      <c r="BJ31" s="2" t="n"/>
      <c r="BK31" s="2" t="n"/>
      <c r="BL31" s="2" t="n"/>
      <c r="BM31" s="2" t="n"/>
      <c r="BN31" s="2" t="n"/>
      <c r="BO31" s="2" t="n"/>
      <c r="BP31" s="141" t="n"/>
      <c r="BV31" s="142" t="n"/>
      <c r="DU31" s="142" t="n"/>
      <c r="DV31" s="7" t="n"/>
      <c r="DW31" s="2" t="n"/>
      <c r="DX31" s="2" t="n"/>
      <c r="DY31" s="2" t="n"/>
      <c r="DZ31" s="2" t="n"/>
      <c r="EA31" s="2" t="n"/>
      <c r="EB31" s="2" t="n"/>
      <c r="EC31" s="2" t="n"/>
    </row>
    <row r="32" ht="6.75" customHeight="1" s="118">
      <c r="A32" s="2" t="n"/>
      <c r="B32" s="2" t="n"/>
      <c r="C32" s="2" t="n"/>
      <c r="D32" s="2" t="n"/>
      <c r="E32" s="141" t="n"/>
      <c r="K32" s="142" t="n"/>
      <c r="L32" s="141" t="n"/>
      <c r="BI32" s="142" t="n"/>
      <c r="BJ32" s="2" t="n"/>
      <c r="BK32" s="2" t="n"/>
      <c r="BL32" s="2" t="n"/>
      <c r="BM32" s="2" t="n"/>
      <c r="BN32" s="2" t="n"/>
      <c r="BO32" s="2" t="n"/>
      <c r="BP32" s="141" t="n"/>
      <c r="BV32" s="142" t="n"/>
      <c r="DU32" s="142" t="n"/>
      <c r="DV32" s="7" t="n"/>
      <c r="DW32" s="2" t="n"/>
      <c r="DX32" s="2" t="n"/>
      <c r="DY32" s="2" t="n"/>
      <c r="DZ32" s="2" t="n"/>
      <c r="EA32" s="2" t="n"/>
      <c r="EB32" s="2" t="n"/>
      <c r="EC32" s="2" t="n"/>
    </row>
    <row r="33" ht="6.75" customHeight="1" s="118">
      <c r="A33" s="2" t="n"/>
      <c r="B33" s="2" t="n"/>
      <c r="C33" s="2" t="n"/>
      <c r="D33" s="2" t="n"/>
      <c r="E33" s="144" t="n"/>
      <c r="F33" s="145" t="n"/>
      <c r="G33" s="145" t="n"/>
      <c r="H33" s="145" t="n"/>
      <c r="I33" s="145" t="n"/>
      <c r="J33" s="145" t="n"/>
      <c r="K33" s="146" t="n"/>
      <c r="L33" s="144" t="n"/>
      <c r="M33" s="145" t="n"/>
      <c r="N33" s="145" t="n"/>
      <c r="O33" s="145" t="n"/>
      <c r="P33" s="145" t="n"/>
      <c r="Q33" s="145" t="n"/>
      <c r="R33" s="145" t="n"/>
      <c r="S33" s="145" t="n"/>
      <c r="T33" s="145" t="n"/>
      <c r="U33" s="145" t="n"/>
      <c r="V33" s="145" t="n"/>
      <c r="W33" s="145" t="n"/>
      <c r="X33" s="145" t="n"/>
      <c r="Y33" s="145" t="n"/>
      <c r="Z33" s="145" t="n"/>
      <c r="AA33" s="145" t="n"/>
      <c r="AB33" s="145" t="n"/>
      <c r="AC33" s="145" t="n"/>
      <c r="AD33" s="145" t="n"/>
      <c r="AE33" s="145" t="n"/>
      <c r="AF33" s="145" t="n"/>
      <c r="AG33" s="145" t="n"/>
      <c r="AH33" s="145" t="n"/>
      <c r="AI33" s="145" t="n"/>
      <c r="AJ33" s="145" t="n"/>
      <c r="AK33" s="145" t="n"/>
      <c r="AL33" s="145" t="n"/>
      <c r="AM33" s="145" t="n"/>
      <c r="AN33" s="145" t="n"/>
      <c r="AO33" s="145" t="n"/>
      <c r="AP33" s="145" t="n"/>
      <c r="AQ33" s="145" t="n"/>
      <c r="AR33" s="145" t="n"/>
      <c r="AS33" s="145" t="n"/>
      <c r="AT33" s="145" t="n"/>
      <c r="AU33" s="145" t="n"/>
      <c r="AV33" s="145" t="n"/>
      <c r="AW33" s="145" t="n"/>
      <c r="AX33" s="145" t="n"/>
      <c r="AY33" s="145" t="n"/>
      <c r="AZ33" s="145" t="n"/>
      <c r="BA33" s="145" t="n"/>
      <c r="BB33" s="145" t="n"/>
      <c r="BC33" s="145" t="n"/>
      <c r="BD33" s="145" t="n"/>
      <c r="BE33" s="145" t="n"/>
      <c r="BF33" s="145" t="n"/>
      <c r="BG33" s="145" t="n"/>
      <c r="BH33" s="145" t="n"/>
      <c r="BI33" s="146" t="n"/>
      <c r="BJ33" s="2" t="n"/>
      <c r="BK33" s="2" t="n"/>
      <c r="BL33" s="2" t="n"/>
      <c r="BM33" s="2" t="n"/>
      <c r="BN33" s="2" t="n"/>
      <c r="BO33" s="2" t="n"/>
      <c r="BP33" s="141" t="n"/>
      <c r="BV33" s="142" t="n"/>
      <c r="DU33" s="142" t="n"/>
      <c r="DV33" s="7" t="n"/>
      <c r="DW33" s="2" t="n"/>
      <c r="DX33" s="2" t="n"/>
      <c r="DY33" s="2" t="n"/>
      <c r="DZ33" s="2" t="n"/>
      <c r="EA33" s="2" t="n"/>
      <c r="EB33" s="2" t="n"/>
      <c r="EC33" s="2" t="n"/>
    </row>
    <row r="34" ht="6.75" customHeight="1" s="118">
      <c r="A34" s="2" t="n"/>
      <c r="B34" s="2" t="n"/>
      <c r="C34" s="2" t="n"/>
      <c r="D34" s="2" t="n"/>
      <c r="E34" s="157" t="inlineStr">
        <is>
          <t>ふ り が な</t>
        </is>
      </c>
      <c r="F34" s="138" t="n"/>
      <c r="G34" s="138" t="n"/>
      <c r="H34" s="138" t="n"/>
      <c r="I34" s="138" t="n"/>
      <c r="J34" s="138" t="n"/>
      <c r="K34" s="139" t="n"/>
      <c r="L34" s="158">
        <f>計算!$M$25</f>
        <v/>
      </c>
      <c r="M34" s="138" t="n"/>
      <c r="N34" s="138" t="n"/>
      <c r="O34" s="138" t="n"/>
      <c r="P34" s="138" t="n"/>
      <c r="Q34" s="138" t="n"/>
      <c r="R34" s="138" t="n"/>
      <c r="S34" s="138" t="n"/>
      <c r="T34" s="138" t="n"/>
      <c r="U34" s="138" t="n"/>
      <c r="V34" s="138" t="n"/>
      <c r="W34" s="138" t="n"/>
      <c r="X34" s="138" t="n"/>
      <c r="Y34" s="138" t="n"/>
      <c r="Z34" s="138" t="n"/>
      <c r="AA34" s="138" t="n"/>
      <c r="AB34" s="138" t="n"/>
      <c r="AC34" s="138" t="n"/>
      <c r="AD34" s="138" t="n"/>
      <c r="AE34" s="138" t="n"/>
      <c r="AF34" s="138" t="n"/>
      <c r="AG34" s="138" t="n"/>
      <c r="AH34" s="138" t="n"/>
      <c r="AI34" s="138" t="n"/>
      <c r="AJ34" s="138" t="n"/>
      <c r="AK34" s="138" t="n"/>
      <c r="AL34" s="138" t="n"/>
      <c r="AM34" s="138" t="n"/>
      <c r="AN34" s="138" t="n"/>
      <c r="AO34" s="138" t="n"/>
      <c r="AP34" s="138" t="n"/>
      <c r="AQ34" s="138" t="n"/>
      <c r="AR34" s="138" t="n"/>
      <c r="AS34" s="138" t="n"/>
      <c r="AT34" s="138" t="n"/>
      <c r="AU34" s="138" t="n"/>
      <c r="AV34" s="138" t="n"/>
      <c r="AW34" s="138" t="n"/>
      <c r="AX34" s="138" t="n"/>
      <c r="AY34" s="138" t="n"/>
      <c r="AZ34" s="138" t="n"/>
      <c r="BA34" s="138" t="n"/>
      <c r="BB34" s="138" t="n"/>
      <c r="BC34" s="138" t="n"/>
      <c r="BD34" s="138" t="n"/>
      <c r="BE34" s="138" t="n"/>
      <c r="BF34" s="138" t="n"/>
      <c r="BG34" s="138" t="n"/>
      <c r="BH34" s="138" t="n"/>
      <c r="BI34" s="139" t="n"/>
      <c r="BJ34" s="2" t="n"/>
      <c r="BK34" s="2" t="n"/>
      <c r="BL34" s="2" t="n"/>
      <c r="BM34" s="2" t="n"/>
      <c r="BN34" s="2" t="n"/>
      <c r="BO34" s="2" t="n"/>
      <c r="BP34" s="141" t="n"/>
      <c r="BV34" s="142" t="n"/>
      <c r="DU34" s="142" t="n"/>
      <c r="DV34" s="7" t="n"/>
      <c r="DW34" s="2" t="n"/>
      <c r="DX34" s="2" t="n"/>
      <c r="DY34" s="2" t="n"/>
      <c r="DZ34" s="2" t="n"/>
      <c r="EA34" s="2" t="n"/>
      <c r="EB34" s="2" t="n"/>
      <c r="EC34" s="2" t="n"/>
    </row>
    <row r="35" ht="6.75" customHeight="1" s="118">
      <c r="A35" s="2" t="n"/>
      <c r="B35" s="2" t="n"/>
      <c r="C35" s="2" t="n"/>
      <c r="D35" s="2" t="n"/>
      <c r="E35" s="141" t="n"/>
      <c r="K35" s="142" t="n"/>
      <c r="BI35" s="142" t="n"/>
      <c r="BJ35" s="2" t="n"/>
      <c r="BK35" s="2" t="n"/>
      <c r="BL35" s="2" t="n"/>
      <c r="BM35" s="2" t="n"/>
      <c r="BN35" s="2" t="n"/>
      <c r="BO35" s="2" t="n"/>
      <c r="BP35" s="141" t="n"/>
      <c r="BV35" s="142" t="n"/>
      <c r="DU35" s="142" t="n"/>
      <c r="DV35" s="7" t="n"/>
      <c r="DW35" s="2" t="n"/>
      <c r="DX35" s="2" t="n"/>
      <c r="DY35" s="2" t="n"/>
      <c r="DZ35" s="2" t="n"/>
      <c r="EA35" s="2" t="n"/>
      <c r="EB35" s="2" t="n"/>
      <c r="EC35" s="2" t="n"/>
    </row>
    <row r="36" ht="6.75" customHeight="1" s="118">
      <c r="A36" s="2" t="n"/>
      <c r="B36" s="2" t="n"/>
      <c r="C36" s="2" t="n"/>
      <c r="D36" s="2" t="n"/>
      <c r="E36" s="160" t="n"/>
      <c r="F36" s="161" t="n"/>
      <c r="G36" s="161" t="n"/>
      <c r="H36" s="161" t="n"/>
      <c r="I36" s="161" t="n"/>
      <c r="J36" s="161" t="n"/>
      <c r="K36" s="162" t="n"/>
      <c r="L36" s="161" t="n"/>
      <c r="M36" s="161" t="n"/>
      <c r="N36" s="161" t="n"/>
      <c r="O36" s="161" t="n"/>
      <c r="P36" s="161" t="n"/>
      <c r="Q36" s="161" t="n"/>
      <c r="R36" s="161" t="n"/>
      <c r="S36" s="161" t="n"/>
      <c r="T36" s="161" t="n"/>
      <c r="U36" s="161" t="n"/>
      <c r="V36" s="161" t="n"/>
      <c r="W36" s="161" t="n"/>
      <c r="X36" s="161" t="n"/>
      <c r="Y36" s="161" t="n"/>
      <c r="Z36" s="161" t="n"/>
      <c r="AA36" s="161" t="n"/>
      <c r="AB36" s="161" t="n"/>
      <c r="AC36" s="161" t="n"/>
      <c r="AD36" s="161" t="n"/>
      <c r="AE36" s="161" t="n"/>
      <c r="AF36" s="161" t="n"/>
      <c r="AG36" s="161" t="n"/>
      <c r="AH36" s="161" t="n"/>
      <c r="AI36" s="161" t="n"/>
      <c r="AJ36" s="161" t="n"/>
      <c r="AK36" s="161" t="n"/>
      <c r="AL36" s="161" t="n"/>
      <c r="AM36" s="161" t="n"/>
      <c r="AN36" s="161" t="n"/>
      <c r="AO36" s="161" t="n"/>
      <c r="AP36" s="161" t="n"/>
      <c r="AQ36" s="161" t="n"/>
      <c r="AR36" s="161" t="n"/>
      <c r="AS36" s="161" t="n"/>
      <c r="AT36" s="161" t="n"/>
      <c r="AU36" s="161" t="n"/>
      <c r="AV36" s="161" t="n"/>
      <c r="AW36" s="161" t="n"/>
      <c r="AX36" s="161" t="n"/>
      <c r="AY36" s="161" t="n"/>
      <c r="AZ36" s="161" t="n"/>
      <c r="BA36" s="161" t="n"/>
      <c r="BB36" s="161" t="n"/>
      <c r="BC36" s="161" t="n"/>
      <c r="BD36" s="161" t="n"/>
      <c r="BE36" s="161" t="n"/>
      <c r="BF36" s="161" t="n"/>
      <c r="BG36" s="161" t="n"/>
      <c r="BH36" s="161" t="n"/>
      <c r="BI36" s="162" t="n"/>
      <c r="BJ36" s="2" t="n"/>
      <c r="BK36" s="2" t="n"/>
      <c r="BL36" s="2" t="n"/>
      <c r="BM36" s="2" t="n"/>
      <c r="BN36" s="2" t="n"/>
      <c r="BO36" s="2" t="n"/>
      <c r="BP36" s="141" t="n"/>
      <c r="BV36" s="142" t="n"/>
      <c r="DU36" s="142" t="n"/>
      <c r="DV36" s="7" t="n"/>
      <c r="DW36" s="2" t="n"/>
      <c r="DX36" s="2" t="n"/>
      <c r="DY36" s="2" t="n"/>
      <c r="DZ36" s="2" t="n"/>
      <c r="EA36" s="2" t="n"/>
      <c r="EB36" s="2" t="n"/>
      <c r="EC36" s="2" t="n"/>
    </row>
    <row r="37" ht="6.75" customHeight="1" s="118">
      <c r="A37" s="2" t="n"/>
      <c r="B37" s="2" t="n"/>
      <c r="C37" s="2" t="n"/>
      <c r="D37" s="2" t="n"/>
      <c r="E37" s="163" t="inlineStr">
        <is>
          <t>連絡先</t>
        </is>
      </c>
      <c r="F37" s="164" t="n"/>
      <c r="G37" s="164" t="n"/>
      <c r="H37" s="164" t="n"/>
      <c r="I37" s="164" t="n"/>
      <c r="J37" s="164" t="n"/>
      <c r="K37" s="165" t="n"/>
      <c r="L37" s="107" t="inlineStr">
        <is>
          <t>〒</t>
        </is>
      </c>
      <c r="M37" s="164" t="n"/>
      <c r="N37" s="164" t="n"/>
      <c r="O37" s="164" t="n"/>
      <c r="P37" s="170">
        <f>計算!$K$25</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41" t="n"/>
      <c r="BV37" s="142" t="n"/>
      <c r="DU37" s="142" t="n"/>
      <c r="DV37" s="7" t="n"/>
      <c r="DW37" s="2" t="n"/>
      <c r="DX37" s="2" t="n"/>
      <c r="DY37" s="2" t="n"/>
      <c r="DZ37" s="2" t="n"/>
      <c r="EA37" s="2" t="n"/>
      <c r="EB37" s="2" t="n"/>
      <c r="EC37" s="2" t="n"/>
    </row>
    <row r="38" ht="6.75" customHeight="1" s="118">
      <c r="A38" s="2" t="n"/>
      <c r="B38" s="2" t="n"/>
      <c r="C38" s="2" t="n"/>
      <c r="D38" s="2" t="n"/>
      <c r="E38" s="141" t="n"/>
      <c r="K38" s="142" t="n"/>
      <c r="L38" s="141"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41" t="n"/>
      <c r="BV38" s="142" t="n"/>
      <c r="DU38" s="142" t="n"/>
      <c r="DV38" s="7" t="n"/>
      <c r="DW38" s="2" t="n"/>
      <c r="DX38" s="2" t="n"/>
      <c r="DY38" s="2" t="n"/>
      <c r="DZ38" s="2" t="n"/>
      <c r="EA38" s="2" t="n"/>
      <c r="EB38" s="2" t="n"/>
      <c r="EC38" s="2" t="n"/>
    </row>
    <row r="39" ht="6.75" customHeight="1" s="118">
      <c r="A39" s="2" t="n"/>
      <c r="B39" s="2" t="n"/>
      <c r="C39" s="2" t="n"/>
      <c r="D39" s="2" t="n"/>
      <c r="E39" s="141" t="n"/>
      <c r="K39" s="142" t="n"/>
      <c r="L39" s="141"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41" t="n"/>
      <c r="BV39" s="142" t="n"/>
      <c r="DU39" s="142" t="n"/>
      <c r="DV39" s="7" t="n"/>
      <c r="DW39" s="2" t="n"/>
      <c r="DX39" s="2" t="n"/>
      <c r="DY39" s="2" t="n"/>
      <c r="DZ39" s="2" t="n"/>
      <c r="EA39" s="2" t="n"/>
      <c r="EB39" s="2" t="n"/>
      <c r="EC39" s="2" t="n"/>
    </row>
    <row r="40" ht="6.75" customHeight="1" s="118">
      <c r="A40" s="2" t="n"/>
      <c r="B40" s="2" t="n"/>
      <c r="C40" s="2" t="n"/>
      <c r="D40" s="2" t="n"/>
      <c r="E40" s="141" t="n"/>
      <c r="K40" s="142" t="n"/>
      <c r="L40" s="171">
        <f>計算!$L$25</f>
        <v/>
      </c>
      <c r="BI40" s="142" t="n"/>
      <c r="BJ40" s="2" t="n"/>
      <c r="BK40" s="2" t="n"/>
      <c r="BL40" s="2" t="n"/>
      <c r="BM40" s="2" t="n"/>
      <c r="BN40" s="2" t="n"/>
      <c r="BO40" s="2" t="n"/>
      <c r="BP40" s="141" t="n"/>
      <c r="BV40" s="142" t="n"/>
      <c r="DU40" s="142" t="n"/>
      <c r="DV40" s="7" t="n"/>
      <c r="DW40" s="2" t="n"/>
      <c r="DX40" s="2" t="n"/>
      <c r="DY40" s="2" t="n"/>
      <c r="DZ40" s="2" t="n"/>
      <c r="EA40" s="2" t="n"/>
      <c r="EB40" s="2" t="n"/>
      <c r="EC40" s="2" t="n"/>
    </row>
    <row r="41" ht="6.75" customHeight="1" s="118">
      <c r="A41" s="2" t="n"/>
      <c r="B41" s="2" t="n"/>
      <c r="C41" s="2" t="n"/>
      <c r="D41" s="2" t="n"/>
      <c r="E41" s="144" t="n"/>
      <c r="F41" s="145" t="n"/>
      <c r="G41" s="145" t="n"/>
      <c r="H41" s="145" t="n"/>
      <c r="I41" s="145" t="n"/>
      <c r="J41" s="145" t="n"/>
      <c r="K41" s="146" t="n"/>
      <c r="L41" s="145" t="n"/>
      <c r="M41" s="145" t="n"/>
      <c r="N41" s="145" t="n"/>
      <c r="O41" s="145" t="n"/>
      <c r="P41" s="145" t="n"/>
      <c r="Q41" s="145" t="n"/>
      <c r="R41" s="145" t="n"/>
      <c r="S41" s="145" t="n"/>
      <c r="T41" s="145" t="n"/>
      <c r="U41" s="145" t="n"/>
      <c r="V41" s="145" t="n"/>
      <c r="W41" s="145" t="n"/>
      <c r="X41" s="145" t="n"/>
      <c r="Y41" s="145" t="n"/>
      <c r="Z41" s="145" t="n"/>
      <c r="AA41" s="145" t="n"/>
      <c r="AB41" s="145" t="n"/>
      <c r="AC41" s="145" t="n"/>
      <c r="AD41" s="145" t="n"/>
      <c r="AE41" s="145" t="n"/>
      <c r="AF41" s="145" t="n"/>
      <c r="AG41" s="145" t="n"/>
      <c r="AH41" s="145" t="n"/>
      <c r="AI41" s="145" t="n"/>
      <c r="AJ41" s="145" t="n"/>
      <c r="AK41" s="145" t="n"/>
      <c r="AL41" s="145" t="n"/>
      <c r="AM41" s="145" t="n"/>
      <c r="AN41" s="145" t="n"/>
      <c r="AO41" s="145" t="n"/>
      <c r="AP41" s="145" t="n"/>
      <c r="AQ41" s="145" t="n"/>
      <c r="AR41" s="145" t="n"/>
      <c r="AS41" s="145" t="n"/>
      <c r="AT41" s="145" t="n"/>
      <c r="AU41" s="145" t="n"/>
      <c r="AV41" s="145" t="n"/>
      <c r="AW41" s="145" t="n"/>
      <c r="AX41" s="145" t="n"/>
      <c r="AY41" s="145" t="n"/>
      <c r="AZ41" s="145" t="n"/>
      <c r="BA41" s="145" t="n"/>
      <c r="BB41" s="145" t="n"/>
      <c r="BC41" s="145" t="n"/>
      <c r="BD41" s="145" t="n"/>
      <c r="BE41" s="145" t="n"/>
      <c r="BF41" s="145" t="n"/>
      <c r="BG41" s="145" t="n"/>
      <c r="BH41" s="145" t="n"/>
      <c r="BI41" s="146" t="n"/>
      <c r="BJ41" s="2" t="n"/>
      <c r="BK41" s="2" t="n"/>
      <c r="BL41" s="2" t="n"/>
      <c r="BM41" s="2" t="n"/>
      <c r="BN41" s="2" t="n"/>
      <c r="BO41" s="2" t="n"/>
      <c r="BP41" s="141" t="n"/>
      <c r="BV41" s="142" t="n"/>
      <c r="DU41" s="142"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41" t="n"/>
      <c r="BV42" s="142" t="n"/>
      <c r="DU42" s="142"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41" t="n"/>
      <c r="BV43" s="142" t="n"/>
      <c r="DU43" s="142"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41" t="n"/>
      <c r="BV44" s="142" t="n"/>
      <c r="DU44" s="142"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41" t="n"/>
      <c r="BV45" s="142" t="n"/>
      <c r="DU45" s="142"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41" t="n"/>
      <c r="BV46" s="142" t="n"/>
      <c r="DU46" s="142"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2" t="n"/>
      <c r="BQ47" s="138" t="n"/>
      <c r="BR47" s="173" t="n"/>
      <c r="BS47" s="138" t="n"/>
      <c r="BT47" s="138" t="n"/>
      <c r="BU47" s="28" t="n"/>
      <c r="BV47" s="29" t="n"/>
      <c r="BW47" s="174">
        <f>計算!$Z$25</f>
        <v/>
      </c>
      <c r="BX47" s="138" t="n"/>
      <c r="BY47" s="138" t="n"/>
      <c r="BZ47" s="138" t="n"/>
      <c r="CA47" s="138" t="n"/>
      <c r="CB47" s="138" t="n"/>
      <c r="CC47" s="138" t="n"/>
      <c r="CD47" s="138" t="n"/>
      <c r="CE47" s="138" t="n"/>
      <c r="CF47" s="138" t="n"/>
      <c r="CG47" s="138" t="n"/>
      <c r="CH47" s="138" t="n"/>
      <c r="CI47" s="138" t="n"/>
      <c r="CJ47" s="138" t="n"/>
      <c r="CK47" s="138" t="n"/>
      <c r="CL47" s="138" t="n"/>
      <c r="CM47" s="138" t="n"/>
      <c r="CN47" s="138" t="n"/>
      <c r="CO47" s="138" t="n"/>
      <c r="CP47" s="138" t="n"/>
      <c r="CQ47" s="138" t="n"/>
      <c r="CR47" s="138" t="n"/>
      <c r="CS47" s="138" t="n"/>
      <c r="CT47" s="138" t="n"/>
      <c r="CU47" s="138" t="n"/>
      <c r="CV47" s="138" t="n"/>
      <c r="CW47" s="138" t="n"/>
      <c r="CX47" s="138" t="n"/>
      <c r="CY47" s="138" t="n"/>
      <c r="CZ47" s="138" t="n"/>
      <c r="DA47" s="138" t="n"/>
      <c r="DB47" s="138" t="n"/>
      <c r="DC47" s="138" t="n"/>
      <c r="DD47" s="138" t="n"/>
      <c r="DE47" s="138" t="n"/>
      <c r="DF47" s="138" t="n"/>
      <c r="DG47" s="138" t="n"/>
      <c r="DH47" s="138" t="n"/>
      <c r="DI47" s="138" t="n"/>
      <c r="DJ47" s="138" t="n"/>
      <c r="DK47" s="138" t="n"/>
      <c r="DL47" s="138" t="n"/>
      <c r="DM47" s="138" t="n"/>
      <c r="DN47" s="138" t="n"/>
      <c r="DO47" s="138" t="n"/>
      <c r="DP47" s="138" t="n"/>
      <c r="DQ47" s="138" t="n"/>
      <c r="DR47" s="138" t="n"/>
      <c r="DS47" s="138" t="n"/>
      <c r="DT47" s="138" t="n"/>
      <c r="DU47" s="139"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41" t="n"/>
      <c r="BU48" s="31" t="n"/>
      <c r="BV48" s="32" t="n"/>
      <c r="DU48" s="142"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41" t="n"/>
      <c r="BU49" s="72" t="n"/>
      <c r="BV49" s="142" t="n"/>
      <c r="DU49" s="142"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41" t="n"/>
      <c r="BV50" s="142" t="n"/>
      <c r="DU50" s="142"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41" t="n"/>
      <c r="BV51" s="142" t="n"/>
      <c r="DU51" s="142"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41" t="n"/>
      <c r="BV52" s="142" t="n"/>
      <c r="DU52" s="142" t="n"/>
      <c r="DV52" s="7" t="n"/>
      <c r="DW52" s="2" t="n"/>
      <c r="DX52" s="2" t="n"/>
      <c r="DY52" s="2" t="n"/>
      <c r="DZ52" s="2" t="n"/>
      <c r="EA52" s="2" t="n"/>
      <c r="EB52" s="2" t="n"/>
      <c r="EC52" s="2" t="n"/>
    </row>
    <row r="53" ht="6.75" customHeight="1" s="118">
      <c r="A53" s="2" t="n"/>
      <c r="B53" s="2" t="n"/>
      <c r="C53" s="2" t="n"/>
      <c r="D53" s="2" t="n"/>
      <c r="E53" s="175" t="inlineStr">
        <is>
          <t>在籍校</t>
        </is>
      </c>
      <c r="F53" s="138" t="n"/>
      <c r="G53" s="138" t="n"/>
      <c r="H53" s="138" t="n"/>
      <c r="I53" s="138" t="n"/>
      <c r="J53" s="138" t="n"/>
      <c r="K53" s="139"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8" t="n"/>
      <c r="AY53" s="138" t="n"/>
      <c r="AZ53" s="138" t="n"/>
      <c r="BA53" s="138" t="n"/>
      <c r="BB53" s="138" t="n"/>
      <c r="BC53" s="138" t="n"/>
      <c r="BD53" s="138" t="n"/>
      <c r="BE53" s="138" t="n"/>
      <c r="BF53" s="138" t="n"/>
      <c r="BG53" s="138" t="n"/>
      <c r="BH53" s="138" t="n"/>
      <c r="BI53" s="139" t="n"/>
      <c r="BJ53" s="2" t="n"/>
      <c r="BK53" s="2" t="n"/>
      <c r="BL53" s="2" t="n"/>
      <c r="BM53" s="2" t="n"/>
      <c r="BN53" s="2" t="n"/>
      <c r="BO53" s="2" t="n"/>
      <c r="BP53" s="141" t="n"/>
      <c r="BV53" s="142" t="n"/>
      <c r="DU53" s="142" t="n"/>
      <c r="DV53" s="2" t="n"/>
      <c r="DW53" s="2" t="n"/>
      <c r="DX53" s="2" t="n"/>
      <c r="DY53" s="2" t="n"/>
      <c r="DZ53" s="2" t="n"/>
      <c r="EA53" s="2" t="n"/>
      <c r="EB53" s="2" t="n"/>
      <c r="EC53" s="2" t="n"/>
    </row>
    <row r="54" ht="6.75" customHeight="1" s="118">
      <c r="A54" s="2" t="n"/>
      <c r="B54" s="2" t="n"/>
      <c r="C54" s="2" t="n"/>
      <c r="D54" s="2" t="n"/>
      <c r="E54" s="141" t="n"/>
      <c r="K54" s="142" t="n"/>
      <c r="L54" s="36" t="n"/>
      <c r="M54" s="19" t="n"/>
      <c r="N54" s="19" t="n"/>
      <c r="O54" s="19" t="n"/>
      <c r="P54" s="19" t="n"/>
      <c r="Q54" s="19" t="n"/>
      <c r="R54" s="19" t="n"/>
      <c r="S54" s="19" t="n"/>
      <c r="T54" s="19" t="n"/>
      <c r="U54" s="19" t="n"/>
      <c r="V54" s="19" t="n"/>
      <c r="W54" s="19" t="n"/>
      <c r="X54" s="37" t="n"/>
      <c r="Y54" s="176">
        <f>計算!$N$25</f>
        <v/>
      </c>
      <c r="BI54" s="142" t="n"/>
      <c r="BJ54" s="2" t="n"/>
      <c r="BK54" s="2" t="n"/>
      <c r="BL54" s="2" t="n"/>
      <c r="BM54" s="2" t="n"/>
      <c r="BN54" s="2" t="n"/>
      <c r="BO54" s="2" t="n"/>
      <c r="BP54" s="141" t="n"/>
      <c r="BV54" s="142" t="n"/>
      <c r="DU54" s="142" t="n"/>
      <c r="DV54" s="2" t="n"/>
      <c r="DW54" s="2" t="n"/>
      <c r="DX54" s="2" t="n"/>
      <c r="DY54" s="2" t="n"/>
      <c r="DZ54" s="2" t="n"/>
      <c r="EA54" s="2" t="n"/>
      <c r="EB54" s="2" t="n"/>
      <c r="EC54" s="2" t="n"/>
    </row>
    <row r="55" ht="6.75" customHeight="1" s="118">
      <c r="A55" s="2" t="n"/>
      <c r="B55" s="2" t="n"/>
      <c r="C55" s="2" t="n"/>
      <c r="D55" s="2" t="n"/>
      <c r="E55" s="141" t="n"/>
      <c r="K55" s="142" t="n"/>
      <c r="L55" s="36" t="n"/>
      <c r="M55" s="19" t="n"/>
      <c r="N55" s="19" t="n"/>
      <c r="O55" s="19" t="n"/>
      <c r="P55" s="177">
        <f>設定!$B$6</f>
        <v/>
      </c>
      <c r="S55" s="11" t="n"/>
      <c r="T55" s="11" t="n"/>
      <c r="U55" s="177">
        <f>設定!$B$7</f>
        <v/>
      </c>
      <c r="W55" s="11" t="n"/>
      <c r="X55" s="12" t="n"/>
      <c r="Y55" s="141" t="n"/>
      <c r="BI55" s="142" t="n"/>
      <c r="BJ55" s="2" t="n"/>
      <c r="BK55" s="2" t="n"/>
      <c r="BL55" s="2" t="n"/>
      <c r="BM55" s="2" t="n"/>
      <c r="BN55" s="2" t="n"/>
      <c r="BO55" s="2" t="n"/>
      <c r="BP55" s="141" t="n"/>
      <c r="BV55" s="142" t="n"/>
      <c r="DU55" s="142" t="n"/>
      <c r="DV55" s="2" t="n"/>
      <c r="DW55" s="2" t="n"/>
      <c r="DX55" s="2" t="n"/>
      <c r="DY55" s="2" t="n"/>
      <c r="DZ55" s="2" t="n"/>
      <c r="EA55" s="2" t="n"/>
      <c r="EB55" s="2" t="n"/>
      <c r="EC55" s="2" t="n"/>
    </row>
    <row r="56" ht="6.75" customHeight="1" s="118">
      <c r="A56" s="2" t="n"/>
      <c r="B56" s="2" t="n"/>
      <c r="C56" s="2" t="n"/>
      <c r="D56" s="2" t="n"/>
      <c r="E56" s="141" t="n"/>
      <c r="K56" s="142" t="n"/>
      <c r="L56" s="92" t="inlineStr">
        <is>
          <t>令和</t>
        </is>
      </c>
      <c r="S56" s="52" t="inlineStr">
        <is>
          <t>年</t>
        </is>
      </c>
      <c r="W56" s="53" t="inlineStr">
        <is>
          <t>月</t>
        </is>
      </c>
      <c r="X56" s="142" t="n"/>
      <c r="Y56" s="141" t="n"/>
      <c r="BI56" s="142" t="n"/>
      <c r="BJ56" s="2" t="n"/>
      <c r="BK56" s="2" t="n"/>
      <c r="BL56" s="2" t="n"/>
      <c r="BM56" s="2" t="n"/>
      <c r="BN56" s="2" t="n"/>
      <c r="BO56" s="2" t="n"/>
      <c r="BP56" s="141" t="n"/>
      <c r="BV56" s="142" t="n"/>
      <c r="DU56" s="142" t="n"/>
      <c r="DV56" s="2" t="n"/>
      <c r="DW56" s="2" t="n"/>
      <c r="DX56" s="2" t="n"/>
      <c r="DY56" s="2" t="n"/>
      <c r="DZ56" s="2" t="n"/>
      <c r="EA56" s="2" t="n"/>
      <c r="EB56" s="2" t="n"/>
      <c r="EC56" s="2" t="n"/>
    </row>
    <row r="57" ht="6.75" customHeight="1" s="118">
      <c r="A57" s="2" t="n"/>
      <c r="B57" s="2" t="n"/>
      <c r="C57" s="2" t="n"/>
      <c r="D57" s="2" t="n"/>
      <c r="E57" s="141" t="n"/>
      <c r="K57" s="142" t="n"/>
      <c r="L57" s="141" t="n"/>
      <c r="X57" s="142" t="n"/>
      <c r="Y57" s="141" t="n"/>
      <c r="AW57" s="75" t="inlineStr">
        <is>
          <t>卒業</t>
        </is>
      </c>
      <c r="BI57" s="142" t="n"/>
      <c r="BJ57" s="2" t="n"/>
      <c r="BK57" s="2" t="n"/>
      <c r="BL57" s="2" t="n"/>
      <c r="BM57" s="2" t="n"/>
      <c r="BN57" s="2" t="n"/>
      <c r="BO57" s="2" t="n"/>
      <c r="BP57" s="141" t="n"/>
      <c r="BV57" s="142" t="n"/>
      <c r="DU57" s="142" t="n"/>
      <c r="DV57" s="2" t="n"/>
      <c r="DW57" s="2" t="n"/>
      <c r="DX57" s="2" t="n"/>
      <c r="DY57" s="2" t="n"/>
      <c r="DZ57" s="2" t="n"/>
      <c r="EA57" s="2" t="n"/>
      <c r="EB57" s="2" t="n"/>
      <c r="EC57" s="2" t="n"/>
    </row>
    <row r="58" ht="6.75" customHeight="1" s="118">
      <c r="A58" s="2" t="n"/>
      <c r="B58" s="2" t="n"/>
      <c r="C58" s="2" t="n"/>
      <c r="D58" s="2" t="n"/>
      <c r="E58" s="141" t="n"/>
      <c r="K58" s="142" t="n"/>
      <c r="L58" s="36" t="n"/>
      <c r="M58" s="19" t="n"/>
      <c r="N58" s="19" t="n"/>
      <c r="O58" s="19" t="n"/>
      <c r="P58" s="19" t="n"/>
      <c r="Q58" s="19" t="n"/>
      <c r="R58" s="19" t="n"/>
      <c r="S58" s="19" t="n"/>
      <c r="T58" s="19" t="n"/>
      <c r="U58" s="19" t="n"/>
      <c r="V58" s="19" t="n"/>
      <c r="W58" s="19" t="n"/>
      <c r="X58" s="37" t="n"/>
      <c r="Y58" s="141" t="n"/>
      <c r="BI58" s="142" t="n"/>
      <c r="BJ58" s="2" t="n"/>
      <c r="BK58" s="2" t="n"/>
      <c r="BL58" s="2" t="n"/>
      <c r="BM58" s="2" t="n"/>
      <c r="BN58" s="2" t="n"/>
      <c r="BO58" s="2" t="n"/>
      <c r="BP58" s="141" t="n"/>
      <c r="BV58" s="142" t="n"/>
      <c r="DU58" s="142" t="n"/>
      <c r="DV58" s="2" t="n"/>
      <c r="DW58" s="2" t="n"/>
      <c r="DX58" s="2" t="n"/>
      <c r="DY58" s="2" t="n"/>
      <c r="DZ58" s="2" t="n"/>
      <c r="EA58" s="2" t="n"/>
      <c r="EB58" s="2" t="n"/>
      <c r="EC58" s="2" t="n"/>
    </row>
    <row r="59" ht="6.75" customHeight="1" s="118">
      <c r="A59" s="2" t="n"/>
      <c r="B59" s="2" t="n"/>
      <c r="C59" s="2" t="n"/>
      <c r="D59" s="2" t="n"/>
      <c r="E59" s="141" t="n"/>
      <c r="K59" s="142" t="n"/>
      <c r="L59" s="36" t="n"/>
      <c r="M59" s="19" t="n"/>
      <c r="N59" s="19" t="n"/>
      <c r="O59" s="19" t="n"/>
      <c r="P59" s="19" t="n"/>
      <c r="Q59" s="19" t="n"/>
      <c r="R59" s="19" t="n"/>
      <c r="S59" s="19" t="n"/>
      <c r="T59" s="19" t="n"/>
      <c r="U59" s="19" t="n"/>
      <c r="V59" s="19" t="n"/>
      <c r="W59" s="19" t="n"/>
      <c r="X59" s="37" t="n"/>
      <c r="Y59" s="141" t="n"/>
      <c r="BI59" s="142" t="n"/>
      <c r="BJ59" s="2" t="n"/>
      <c r="BK59" s="2" t="n"/>
      <c r="BL59" s="2" t="n"/>
      <c r="BM59" s="2" t="n"/>
      <c r="BN59" s="2" t="n"/>
      <c r="BO59" s="2" t="n"/>
      <c r="BP59" s="141" t="n"/>
      <c r="BV59" s="142" t="n"/>
      <c r="DU59" s="142" t="n"/>
      <c r="DV59" s="2" t="n"/>
      <c r="DW59" s="2" t="n"/>
      <c r="DX59" s="2" t="n"/>
      <c r="DY59" s="2" t="n"/>
      <c r="DZ59" s="2" t="n"/>
      <c r="EA59" s="2" t="n"/>
      <c r="EB59" s="2" t="n"/>
      <c r="EC59" s="2" t="n"/>
    </row>
    <row r="60" ht="6.75" customHeight="1" s="118">
      <c r="A60" s="2" t="n"/>
      <c r="B60" s="2" t="n"/>
      <c r="C60" s="2" t="n"/>
      <c r="D60" s="2" t="n"/>
      <c r="E60" s="144" t="n"/>
      <c r="F60" s="145" t="n"/>
      <c r="G60" s="145" t="n"/>
      <c r="H60" s="145" t="n"/>
      <c r="I60" s="145" t="n"/>
      <c r="J60" s="145" t="n"/>
      <c r="K60" s="146"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5" t="n"/>
      <c r="AX60" s="145" t="n"/>
      <c r="AY60" s="145" t="n"/>
      <c r="AZ60" s="145" t="n"/>
      <c r="BA60" s="145" t="n"/>
      <c r="BB60" s="145" t="n"/>
      <c r="BC60" s="145" t="n"/>
      <c r="BD60" s="145" t="n"/>
      <c r="BE60" s="145" t="n"/>
      <c r="BF60" s="145" t="n"/>
      <c r="BG60" s="145" t="n"/>
      <c r="BH60" s="145" t="n"/>
      <c r="BI60" s="146" t="n"/>
      <c r="BJ60" s="2" t="n"/>
      <c r="BK60" s="2" t="n"/>
      <c r="BL60" s="2" t="n"/>
      <c r="BM60" s="2" t="n"/>
      <c r="BN60" s="2" t="n"/>
      <c r="BO60" s="2" t="n"/>
      <c r="BP60" s="141" t="n"/>
      <c r="BV60" s="142" t="n"/>
      <c r="DU60" s="142"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8" t="n"/>
      <c r="U61" s="17" t="n"/>
      <c r="V61" s="17" t="n"/>
      <c r="W61" s="76" t="n"/>
      <c r="X61" s="138"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41" t="n"/>
      <c r="BV61" s="142" t="n"/>
      <c r="DU61" s="142"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41" t="n"/>
      <c r="BV62" s="142" t="n"/>
      <c r="DU62" s="142"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41" t="n"/>
      <c r="BV63" s="142" t="n"/>
      <c r="DU63" s="142" t="n"/>
      <c r="DV63" s="2" t="n"/>
      <c r="DW63" s="2" t="n"/>
      <c r="DX63" s="2" t="n"/>
      <c r="DY63" s="2" t="n"/>
      <c r="DZ63" s="2" t="n"/>
      <c r="EA63" s="2" t="n"/>
      <c r="EB63" s="2" t="n"/>
      <c r="EC63" s="2" t="n"/>
    </row>
    <row r="64" ht="6.75" customHeight="1" s="118">
      <c r="A64" s="2" t="n"/>
      <c r="B64" s="2" t="n"/>
      <c r="C64" s="2" t="n"/>
      <c r="D64" s="2" t="n"/>
      <c r="E64" s="178" t="inlineStr">
        <is>
          <t>職　歴</t>
        </is>
      </c>
      <c r="K64" s="142" t="n"/>
      <c r="L64" s="54" t="inlineStr">
        <is>
          <t>平成</t>
        </is>
      </c>
      <c r="M64" s="138" t="n"/>
      <c r="N64" s="138" t="n"/>
      <c r="O64" s="138" t="n"/>
      <c r="P64" s="19" t="n"/>
      <c r="Q64" s="19" t="n"/>
      <c r="R64" s="19" t="n"/>
      <c r="S64" s="19" t="n"/>
      <c r="T64" s="19" t="n"/>
      <c r="U64" s="19" t="n"/>
      <c r="V64" s="19" t="n"/>
      <c r="W64" s="19" t="n"/>
      <c r="X64" s="37" t="n"/>
      <c r="Y64" s="169">
        <f>計算!$AD$25</f>
        <v/>
      </c>
      <c r="BI64" s="142" t="n"/>
      <c r="BJ64" s="2" t="n"/>
      <c r="BK64" s="2" t="n"/>
      <c r="BL64" s="2" t="n"/>
      <c r="BM64" s="2" t="n"/>
      <c r="BN64" s="2" t="n"/>
      <c r="BO64" s="2" t="n"/>
      <c r="BP64" s="141" t="n"/>
      <c r="BV64" s="142" t="n"/>
      <c r="DU64" s="142" t="n"/>
      <c r="DV64" s="2" t="n"/>
      <c r="DW64" s="2" t="n"/>
      <c r="DX64" s="2" t="n"/>
      <c r="DY64" s="2" t="n"/>
      <c r="DZ64" s="2" t="n"/>
      <c r="EA64" s="2" t="n"/>
      <c r="EB64" s="2" t="n"/>
      <c r="EC64" s="2" t="n"/>
    </row>
    <row r="65" ht="6.75" customHeight="1" s="118">
      <c r="A65" s="2" t="n"/>
      <c r="B65" s="2" t="n"/>
      <c r="C65" s="2" t="n"/>
      <c r="D65" s="2" t="n"/>
      <c r="E65" s="141" t="n"/>
      <c r="K65" s="142" t="n"/>
      <c r="L65" s="141" t="n"/>
      <c r="P65" s="19" t="n"/>
      <c r="Q65" s="19" t="n"/>
      <c r="R65" s="19" t="n"/>
      <c r="S65" s="19" t="n"/>
      <c r="T65" s="19" t="n"/>
      <c r="U65" s="19" t="n"/>
      <c r="V65" s="19" t="n"/>
      <c r="W65" s="19" t="n"/>
      <c r="X65" s="37" t="n"/>
      <c r="Y65" s="141" t="n"/>
      <c r="BI65" s="142" t="n"/>
      <c r="BJ65" s="2" t="n"/>
      <c r="BK65" s="2" t="n"/>
      <c r="BL65" s="2" t="n"/>
      <c r="BM65" s="2" t="n"/>
      <c r="BN65" s="2" t="n"/>
      <c r="BO65" s="2" t="n"/>
      <c r="BP65" s="141" t="n"/>
      <c r="BV65" s="142" t="n"/>
      <c r="DU65" s="142" t="n"/>
      <c r="DV65" s="2" t="n"/>
      <c r="DW65" s="2" t="n"/>
      <c r="DX65" s="2" t="n"/>
      <c r="DY65" s="2" t="n"/>
      <c r="DZ65" s="2" t="n"/>
      <c r="EA65" s="2" t="n"/>
      <c r="EB65" s="2" t="n"/>
      <c r="EC65" s="2" t="n"/>
    </row>
    <row r="66" ht="6.75" customHeight="1" s="118">
      <c r="A66" s="2" t="n"/>
      <c r="B66" s="2" t="n"/>
      <c r="C66" s="2" t="n"/>
      <c r="D66" s="2" t="n"/>
      <c r="E66" s="141" t="n"/>
      <c r="K66" s="142" t="n"/>
      <c r="L66" s="141" t="n"/>
      <c r="P66" s="177">
        <f>計算!$AB$25</f>
        <v/>
      </c>
      <c r="S66" s="52" t="inlineStr">
        <is>
          <t>年</t>
        </is>
      </c>
      <c r="U66" s="177">
        <f>計算!$AC$25</f>
        <v/>
      </c>
      <c r="W66" s="53" t="inlineStr">
        <is>
          <t>月</t>
        </is>
      </c>
      <c r="X66" s="142" t="n"/>
      <c r="Y66" s="141" t="n"/>
      <c r="BI66" s="142" t="n"/>
      <c r="BJ66" s="2" t="n"/>
      <c r="BK66" s="2" t="n"/>
      <c r="BL66" s="2" t="n"/>
      <c r="BM66" s="2" t="n"/>
      <c r="BN66" s="2" t="n"/>
      <c r="BO66" s="2" t="n"/>
      <c r="BP66" s="141" t="n"/>
      <c r="BV66" s="142" t="n"/>
      <c r="DU66" s="142" t="n"/>
      <c r="DV66" s="2" t="n"/>
      <c r="DW66" s="2" t="n"/>
      <c r="DX66" s="2" t="n"/>
      <c r="DY66" s="2" t="n"/>
      <c r="DZ66" s="2" t="n"/>
      <c r="EA66" s="2" t="n"/>
      <c r="EB66" s="2" t="n"/>
      <c r="EC66" s="2" t="n"/>
    </row>
    <row r="67" ht="6.75" customHeight="1" s="118">
      <c r="A67" s="2" t="n"/>
      <c r="B67" s="2" t="n"/>
      <c r="C67" s="2" t="n"/>
      <c r="D67" s="2" t="n"/>
      <c r="E67" s="141" t="n"/>
      <c r="K67" s="142" t="n"/>
      <c r="L67" s="49" t="inlineStr">
        <is>
          <t>令和</t>
        </is>
      </c>
      <c r="X67" s="142" t="n"/>
      <c r="Y67" s="141" t="n"/>
      <c r="BI67" s="142" t="n"/>
      <c r="BJ67" s="2" t="n"/>
      <c r="BK67" s="2" t="n"/>
      <c r="BL67" s="2" t="n"/>
      <c r="BM67" s="2" t="n"/>
      <c r="BN67" s="2" t="n"/>
      <c r="BO67" s="2" t="n"/>
      <c r="BP67" s="141" t="n"/>
      <c r="BV67" s="142" t="n"/>
      <c r="DU67" s="142" t="n"/>
      <c r="DV67" s="2" t="n"/>
      <c r="DW67" s="2" t="n"/>
      <c r="DX67" s="2" t="n"/>
      <c r="DY67" s="2" t="n"/>
      <c r="DZ67" s="2" t="n"/>
      <c r="EA67" s="2" t="n"/>
      <c r="EB67" s="2" t="n"/>
      <c r="EC67" s="2" t="n"/>
    </row>
    <row r="68" ht="6.75" customHeight="1" s="118">
      <c r="A68" s="2" t="n"/>
      <c r="B68" s="2" t="n"/>
      <c r="C68" s="2" t="n"/>
      <c r="D68" s="2" t="n"/>
      <c r="E68" s="141" t="n"/>
      <c r="K68" s="142" t="n"/>
      <c r="L68" s="141" t="n"/>
      <c r="P68" s="19" t="n"/>
      <c r="Q68" s="19" t="n"/>
      <c r="R68" s="19" t="n"/>
      <c r="S68" s="19" t="n"/>
      <c r="T68" s="19" t="n"/>
      <c r="U68" s="19" t="n"/>
      <c r="V68" s="19" t="n"/>
      <c r="W68" s="19" t="n"/>
      <c r="X68" s="37" t="n"/>
      <c r="Y68" s="141" t="n"/>
      <c r="BI68" s="142" t="n"/>
      <c r="BJ68" s="2" t="n"/>
      <c r="BK68" s="2" t="n"/>
      <c r="BL68" s="2" t="n"/>
      <c r="BM68" s="2" t="n"/>
      <c r="BN68" s="2" t="n"/>
      <c r="BO68" s="2" t="n"/>
      <c r="BP68" s="141" t="n"/>
      <c r="BV68" s="142" t="n"/>
      <c r="DU68" s="142" t="n"/>
      <c r="DV68" s="2" t="n"/>
      <c r="DW68" s="2" t="n"/>
      <c r="DX68" s="2" t="n"/>
      <c r="DY68" s="2" t="n"/>
      <c r="DZ68" s="2" t="n"/>
      <c r="EA68" s="2" t="n"/>
      <c r="EB68" s="2" t="n"/>
      <c r="EC68" s="2" t="n"/>
    </row>
    <row r="69" ht="5.25" customHeight="1" s="118">
      <c r="A69" s="2" t="n"/>
      <c r="B69" s="2" t="n"/>
      <c r="C69" s="2" t="n"/>
      <c r="D69" s="2" t="n"/>
      <c r="E69" s="141" t="n"/>
      <c r="K69" s="142" t="n"/>
      <c r="L69" s="144" t="n"/>
      <c r="M69" s="145" t="n"/>
      <c r="N69" s="145" t="n"/>
      <c r="O69" s="145" t="n"/>
      <c r="P69" s="20" t="n"/>
      <c r="Q69" s="20" t="n"/>
      <c r="R69" s="20" t="n"/>
      <c r="S69" s="20" t="n"/>
      <c r="T69" s="20" t="n"/>
      <c r="U69" s="20" t="n"/>
      <c r="V69" s="20" t="n"/>
      <c r="W69" s="20" t="n"/>
      <c r="X69" s="39" t="n"/>
      <c r="Y69" s="144" t="n"/>
      <c r="Z69" s="145" t="n"/>
      <c r="AA69" s="145" t="n"/>
      <c r="AB69" s="145" t="n"/>
      <c r="AC69" s="145" t="n"/>
      <c r="AD69" s="145" t="n"/>
      <c r="AE69" s="145" t="n"/>
      <c r="AF69" s="145" t="n"/>
      <c r="AG69" s="145" t="n"/>
      <c r="AH69" s="145" t="n"/>
      <c r="AI69" s="145" t="n"/>
      <c r="AJ69" s="145" t="n"/>
      <c r="AK69" s="145" t="n"/>
      <c r="AL69" s="145" t="n"/>
      <c r="AM69" s="145" t="n"/>
      <c r="AN69" s="145" t="n"/>
      <c r="AO69" s="145" t="n"/>
      <c r="AP69" s="145" t="n"/>
      <c r="AQ69" s="145" t="n"/>
      <c r="AR69" s="145" t="n"/>
      <c r="AS69" s="145" t="n"/>
      <c r="AT69" s="145" t="n"/>
      <c r="AU69" s="145" t="n"/>
      <c r="AV69" s="145" t="n"/>
      <c r="AW69" s="145" t="n"/>
      <c r="AX69" s="145" t="n"/>
      <c r="AY69" s="145" t="n"/>
      <c r="AZ69" s="145" t="n"/>
      <c r="BA69" s="145" t="n"/>
      <c r="BB69" s="145" t="n"/>
      <c r="BC69" s="145" t="n"/>
      <c r="BD69" s="145" t="n"/>
      <c r="BE69" s="145" t="n"/>
      <c r="BF69" s="145" t="n"/>
      <c r="BG69" s="145" t="n"/>
      <c r="BH69" s="145" t="n"/>
      <c r="BI69" s="146" t="n"/>
      <c r="BJ69" s="2" t="n"/>
      <c r="BK69" s="2" t="n"/>
      <c r="BL69" s="2" t="n"/>
      <c r="BM69" s="2" t="n"/>
      <c r="BN69" s="2" t="n"/>
      <c r="BO69" s="2" t="n"/>
      <c r="BP69" s="141" t="n"/>
      <c r="BV69" s="142" t="n"/>
      <c r="DU69" s="142" t="n"/>
      <c r="DV69" s="2" t="n"/>
      <c r="DW69" s="2" t="n"/>
      <c r="DX69" s="2" t="n"/>
      <c r="DY69" s="2" t="n"/>
      <c r="DZ69" s="2" t="n"/>
      <c r="EA69" s="2" t="n"/>
      <c r="EB69" s="2" t="n"/>
      <c r="EC69" s="2" t="n"/>
    </row>
    <row r="70" ht="6.75" customHeight="1" s="118">
      <c r="A70" s="2" t="n"/>
      <c r="B70" s="2" t="n"/>
      <c r="C70" s="2" t="n"/>
      <c r="D70" s="2" t="n"/>
      <c r="E70" s="141" t="n"/>
      <c r="K70" s="142" t="n"/>
      <c r="L70" s="54" t="inlineStr">
        <is>
          <t>平成</t>
        </is>
      </c>
      <c r="M70" s="138" t="n"/>
      <c r="N70" s="138" t="n"/>
      <c r="O70" s="138" t="n"/>
      <c r="P70" s="18" t="n"/>
      <c r="Q70" s="18" t="n"/>
      <c r="R70" s="18" t="n"/>
      <c r="S70" s="18" t="n"/>
      <c r="T70" s="18" t="n"/>
      <c r="U70" s="18" t="n"/>
      <c r="V70" s="18" t="n"/>
      <c r="W70" s="18" t="n"/>
      <c r="X70" s="35" t="n"/>
      <c r="Y70" s="169">
        <f>計算!$AG$25</f>
        <v/>
      </c>
      <c r="BI70" s="142" t="n"/>
      <c r="BJ70" s="2" t="n"/>
      <c r="BK70" s="2" t="n"/>
      <c r="BL70" s="2" t="n"/>
      <c r="BM70" s="2" t="n"/>
      <c r="BN70" s="2" t="n"/>
      <c r="BO70" s="2" t="n"/>
      <c r="BP70" s="141" t="n"/>
      <c r="BV70" s="142" t="n"/>
      <c r="DU70" s="142" t="n"/>
      <c r="DV70" s="2" t="n"/>
      <c r="DW70" s="2" t="n"/>
      <c r="DX70" s="2" t="n"/>
      <c r="DY70" s="2" t="n"/>
      <c r="DZ70" s="2" t="n"/>
      <c r="EA70" s="2" t="n"/>
      <c r="EB70" s="2" t="n"/>
      <c r="EC70" s="2" t="n"/>
    </row>
    <row r="71" ht="6.75" customHeight="1" s="118">
      <c r="A71" s="2" t="n"/>
      <c r="B71" s="2" t="n"/>
      <c r="C71" s="2" t="n"/>
      <c r="D71" s="2" t="n"/>
      <c r="E71" s="141" t="n"/>
      <c r="K71" s="142" t="n"/>
      <c r="L71" s="141" t="n"/>
      <c r="P71" s="19" t="n"/>
      <c r="Q71" s="19" t="n"/>
      <c r="R71" s="19" t="n"/>
      <c r="S71" s="19" t="n"/>
      <c r="T71" s="19" t="n"/>
      <c r="U71" s="19" t="n"/>
      <c r="V71" s="19" t="n"/>
      <c r="W71" s="19" t="n"/>
      <c r="X71" s="37" t="n"/>
      <c r="Y71" s="141" t="n"/>
      <c r="BI71" s="142" t="n"/>
      <c r="BJ71" s="2" t="n"/>
      <c r="BK71" s="2" t="n"/>
      <c r="BL71" s="2" t="n"/>
      <c r="BM71" s="2" t="n"/>
      <c r="BN71" s="2" t="n"/>
      <c r="BO71" s="2" t="n"/>
      <c r="BP71" s="141" t="n"/>
      <c r="BV71" s="142" t="n"/>
      <c r="DU71" s="142" t="n"/>
      <c r="DV71" s="2" t="n"/>
      <c r="DW71" s="2" t="n"/>
      <c r="DX71" s="2" t="n"/>
      <c r="DY71" s="2" t="n"/>
      <c r="DZ71" s="2" t="n"/>
      <c r="EA71" s="2" t="n"/>
      <c r="EB71" s="2" t="n"/>
      <c r="EC71" s="2" t="n"/>
    </row>
    <row r="72" ht="6.75" customHeight="1" s="118">
      <c r="A72" s="2" t="n"/>
      <c r="B72" s="2" t="n"/>
      <c r="C72" s="2" t="n"/>
      <c r="D72" s="2" t="n"/>
      <c r="E72" s="141" t="n"/>
      <c r="K72" s="142" t="n"/>
      <c r="L72" s="141" t="n"/>
      <c r="P72" s="177">
        <f>計算!$AE$25</f>
        <v/>
      </c>
      <c r="S72" s="52" t="inlineStr">
        <is>
          <t>年</t>
        </is>
      </c>
      <c r="U72" s="177">
        <f>計算!$AF$25</f>
        <v/>
      </c>
      <c r="W72" s="53" t="inlineStr">
        <is>
          <t>月</t>
        </is>
      </c>
      <c r="X72" s="142" t="n"/>
      <c r="Y72" s="141" t="n"/>
      <c r="BI72" s="142" t="n"/>
      <c r="BJ72" s="2" t="n"/>
      <c r="BK72" s="2" t="n"/>
      <c r="BL72" s="2" t="n"/>
      <c r="BM72" s="2" t="n"/>
      <c r="BN72" s="2" t="n"/>
      <c r="BO72" s="2" t="n"/>
      <c r="BP72" s="141" t="n"/>
      <c r="BV72" s="142" t="n"/>
      <c r="DU72" s="142" t="n"/>
      <c r="DV72" s="2" t="n"/>
      <c r="DW72" s="2" t="n"/>
      <c r="DX72" s="2" t="n"/>
      <c r="DY72" s="2" t="n"/>
      <c r="DZ72" s="2" t="n"/>
      <c r="EA72" s="2" t="n"/>
      <c r="EB72" s="2" t="n"/>
      <c r="EC72" s="2" t="n"/>
    </row>
    <row r="73" ht="6.75" customHeight="1" s="118">
      <c r="A73" s="2" t="n"/>
      <c r="B73" s="2" t="n"/>
      <c r="C73" s="2" t="n"/>
      <c r="D73" s="2" t="n"/>
      <c r="E73" s="141" t="n"/>
      <c r="K73" s="142" t="n"/>
      <c r="L73" s="49" t="inlineStr">
        <is>
          <t>令和</t>
        </is>
      </c>
      <c r="X73" s="142" t="n"/>
      <c r="Y73" s="141" t="n"/>
      <c r="BI73" s="142" t="n"/>
      <c r="BJ73" s="2" t="n"/>
      <c r="BK73" s="2" t="n"/>
      <c r="BL73" s="2" t="n"/>
      <c r="BM73" s="2" t="n"/>
      <c r="BN73" s="2" t="n"/>
      <c r="BO73" s="2" t="n"/>
      <c r="BP73" s="141" t="n"/>
      <c r="BV73" s="142" t="n"/>
      <c r="DU73" s="142" t="n"/>
      <c r="DV73" s="2" t="n"/>
      <c r="DW73" s="2" t="n"/>
      <c r="DX73" s="2" t="n"/>
      <c r="DY73" s="2" t="n"/>
      <c r="DZ73" s="2" t="n"/>
      <c r="EA73" s="2" t="n"/>
      <c r="EB73" s="2" t="n"/>
      <c r="EC73" s="2" t="n"/>
    </row>
    <row r="74" ht="6.75" customHeight="1" s="118">
      <c r="A74" s="2" t="n"/>
      <c r="B74" s="2" t="n"/>
      <c r="C74" s="2" t="n"/>
      <c r="D74" s="2" t="n"/>
      <c r="E74" s="141" t="n"/>
      <c r="K74" s="142" t="n"/>
      <c r="L74" s="141" t="n"/>
      <c r="P74" s="19" t="n"/>
      <c r="Q74" s="19" t="n"/>
      <c r="R74" s="19" t="n"/>
      <c r="S74" s="19" t="n"/>
      <c r="T74" s="19" t="n"/>
      <c r="U74" s="19" t="n"/>
      <c r="V74" s="19" t="n"/>
      <c r="W74" s="19" t="n"/>
      <c r="X74" s="37" t="n"/>
      <c r="Y74" s="141" t="n"/>
      <c r="BI74" s="142" t="n"/>
      <c r="BJ74" s="2" t="n"/>
      <c r="BK74" s="2" t="n"/>
      <c r="BL74" s="2" t="n"/>
      <c r="BM74" s="2" t="n"/>
      <c r="BN74" s="2" t="n"/>
      <c r="BO74" s="2" t="n"/>
      <c r="BP74" s="141" t="n"/>
      <c r="BU74" s="43" t="n"/>
      <c r="BV74" s="44" t="n"/>
      <c r="DU74" s="142" t="n"/>
      <c r="DV74" s="2" t="n"/>
      <c r="DW74" s="2" t="n"/>
      <c r="DX74" s="2" t="n"/>
      <c r="DY74" s="2" t="n"/>
      <c r="DZ74" s="2" t="n"/>
      <c r="EA74" s="2" t="n"/>
      <c r="EB74" s="2" t="n"/>
      <c r="EC74" s="2" t="n"/>
    </row>
    <row r="75" ht="4.5" customHeight="1" s="118">
      <c r="A75" s="2" t="n"/>
      <c r="B75" s="2" t="n"/>
      <c r="C75" s="2" t="n"/>
      <c r="D75" s="2" t="n"/>
      <c r="E75" s="141" t="n"/>
      <c r="K75" s="142" t="n"/>
      <c r="L75" s="144" t="n"/>
      <c r="M75" s="145" t="n"/>
      <c r="N75" s="145" t="n"/>
      <c r="O75" s="145" t="n"/>
      <c r="P75" s="20" t="n"/>
      <c r="Q75" s="20" t="n"/>
      <c r="R75" s="20" t="n"/>
      <c r="S75" s="20" t="n"/>
      <c r="T75" s="20" t="n"/>
      <c r="U75" s="20" t="n"/>
      <c r="V75" s="20" t="n"/>
      <c r="W75" s="20" t="n"/>
      <c r="X75" s="39" t="n"/>
      <c r="Y75" s="144" t="n"/>
      <c r="Z75" s="145" t="n"/>
      <c r="AA75" s="145" t="n"/>
      <c r="AB75" s="145" t="n"/>
      <c r="AC75" s="145" t="n"/>
      <c r="AD75" s="145" t="n"/>
      <c r="AE75" s="145" t="n"/>
      <c r="AF75" s="145" t="n"/>
      <c r="AG75" s="145" t="n"/>
      <c r="AH75" s="145" t="n"/>
      <c r="AI75" s="145" t="n"/>
      <c r="AJ75" s="145" t="n"/>
      <c r="AK75" s="145" t="n"/>
      <c r="AL75" s="145" t="n"/>
      <c r="AM75" s="145" t="n"/>
      <c r="AN75" s="145" t="n"/>
      <c r="AO75" s="145" t="n"/>
      <c r="AP75" s="145" t="n"/>
      <c r="AQ75" s="145" t="n"/>
      <c r="AR75" s="145" t="n"/>
      <c r="AS75" s="145" t="n"/>
      <c r="AT75" s="145" t="n"/>
      <c r="AU75" s="145" t="n"/>
      <c r="AV75" s="145" t="n"/>
      <c r="AW75" s="145" t="n"/>
      <c r="AX75" s="145" t="n"/>
      <c r="AY75" s="145" t="n"/>
      <c r="AZ75" s="145" t="n"/>
      <c r="BA75" s="145" t="n"/>
      <c r="BB75" s="145" t="n"/>
      <c r="BC75" s="145" t="n"/>
      <c r="BD75" s="145" t="n"/>
      <c r="BE75" s="145" t="n"/>
      <c r="BF75" s="145" t="n"/>
      <c r="BG75" s="145" t="n"/>
      <c r="BH75" s="145" t="n"/>
      <c r="BI75" s="146" t="n"/>
      <c r="BJ75" s="2" t="n"/>
      <c r="BK75" s="2" t="n"/>
      <c r="BL75" s="2" t="n"/>
      <c r="BM75" s="2" t="n"/>
      <c r="BN75" s="2" t="n"/>
      <c r="BO75" s="2" t="n"/>
      <c r="BP75" s="144" t="n"/>
      <c r="BQ75" s="145" t="n"/>
      <c r="BR75" s="145" t="n"/>
      <c r="BS75" s="145" t="n"/>
      <c r="BT75" s="145" t="n"/>
      <c r="BU75" s="42" t="n"/>
      <c r="BV75" s="45" t="n"/>
      <c r="BW75" s="145" t="n"/>
      <c r="BX75" s="145" t="n"/>
      <c r="BY75" s="145" t="n"/>
      <c r="BZ75" s="145" t="n"/>
      <c r="CA75" s="145" t="n"/>
      <c r="CB75" s="145" t="n"/>
      <c r="CC75" s="145" t="n"/>
      <c r="CD75" s="145" t="n"/>
      <c r="CE75" s="145" t="n"/>
      <c r="CF75" s="145" t="n"/>
      <c r="CG75" s="145" t="n"/>
      <c r="CH75" s="145" t="n"/>
      <c r="CI75" s="145" t="n"/>
      <c r="CJ75" s="145" t="n"/>
      <c r="CK75" s="145" t="n"/>
      <c r="CL75" s="145" t="n"/>
      <c r="CM75" s="145" t="n"/>
      <c r="CN75" s="145" t="n"/>
      <c r="CO75" s="145" t="n"/>
      <c r="CP75" s="145" t="n"/>
      <c r="CQ75" s="145" t="n"/>
      <c r="CR75" s="145" t="n"/>
      <c r="CS75" s="145" t="n"/>
      <c r="CT75" s="145" t="n"/>
      <c r="CU75" s="145" t="n"/>
      <c r="CV75" s="145" t="n"/>
      <c r="CW75" s="145" t="n"/>
      <c r="CX75" s="145" t="n"/>
      <c r="CY75" s="145" t="n"/>
      <c r="CZ75" s="145" t="n"/>
      <c r="DA75" s="145" t="n"/>
      <c r="DB75" s="145" t="n"/>
      <c r="DC75" s="145" t="n"/>
      <c r="DD75" s="145" t="n"/>
      <c r="DE75" s="145" t="n"/>
      <c r="DF75" s="145" t="n"/>
      <c r="DG75" s="145" t="n"/>
      <c r="DH75" s="145" t="n"/>
      <c r="DI75" s="145" t="n"/>
      <c r="DJ75" s="145" t="n"/>
      <c r="DK75" s="145" t="n"/>
      <c r="DL75" s="145" t="n"/>
      <c r="DM75" s="145" t="n"/>
      <c r="DN75" s="145" t="n"/>
      <c r="DO75" s="145" t="n"/>
      <c r="DP75" s="145" t="n"/>
      <c r="DQ75" s="145" t="n"/>
      <c r="DR75" s="145" t="n"/>
      <c r="DS75" s="145" t="n"/>
      <c r="DT75" s="145" t="n"/>
      <c r="DU75" s="146" t="n"/>
      <c r="DV75" s="2" t="n"/>
      <c r="DW75" s="2" t="n"/>
      <c r="DX75" s="2" t="n"/>
      <c r="DY75" s="2" t="n"/>
      <c r="DZ75" s="2" t="n"/>
      <c r="EA75" s="2" t="n"/>
      <c r="EB75" s="2" t="n"/>
      <c r="EC75" s="2" t="n"/>
    </row>
    <row r="76" ht="6.75" customHeight="1" s="118">
      <c r="A76" s="2" t="n"/>
      <c r="B76" s="2" t="n"/>
      <c r="C76" s="2" t="n"/>
      <c r="D76" s="2" t="n"/>
      <c r="E76" s="141" t="n"/>
      <c r="K76" s="142" t="n"/>
      <c r="L76" s="54" t="inlineStr">
        <is>
          <t>平成</t>
        </is>
      </c>
      <c r="M76" s="138" t="n"/>
      <c r="N76" s="138" t="n"/>
      <c r="O76" s="138"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7" t="inlineStr">
        <is>
          <t>備　考</t>
        </is>
      </c>
      <c r="BQ76" s="138" t="n"/>
      <c r="BR76" s="138" t="n"/>
      <c r="BS76" s="138" t="n"/>
      <c r="BT76" s="138" t="n"/>
      <c r="BU76" s="138" t="n"/>
      <c r="BV76" s="139" t="n"/>
      <c r="BW76" s="174">
        <f>計算!$AA$25</f>
        <v/>
      </c>
      <c r="BX76" s="138" t="n"/>
      <c r="BY76" s="138" t="n"/>
      <c r="BZ76" s="138" t="n"/>
      <c r="CA76" s="138" t="n"/>
      <c r="CB76" s="138" t="n"/>
      <c r="CC76" s="138" t="n"/>
      <c r="CD76" s="138" t="n"/>
      <c r="CE76" s="138" t="n"/>
      <c r="CF76" s="138" t="n"/>
      <c r="CG76" s="138" t="n"/>
      <c r="CH76" s="138" t="n"/>
      <c r="CI76" s="138" t="n"/>
      <c r="CJ76" s="138" t="n"/>
      <c r="CK76" s="138" t="n"/>
      <c r="CL76" s="138" t="n"/>
      <c r="CM76" s="138" t="n"/>
      <c r="CN76" s="138" t="n"/>
      <c r="CO76" s="138" t="n"/>
      <c r="CP76" s="138" t="n"/>
      <c r="CQ76" s="138" t="n"/>
      <c r="CR76" s="138" t="n"/>
      <c r="CS76" s="138" t="n"/>
      <c r="CT76" s="138" t="n"/>
      <c r="CU76" s="138" t="n"/>
      <c r="CV76" s="138" t="n"/>
      <c r="CW76" s="138" t="n"/>
      <c r="CX76" s="138" t="n"/>
      <c r="CY76" s="138" t="n"/>
      <c r="CZ76" s="138" t="n"/>
      <c r="DA76" s="138" t="n"/>
      <c r="DB76" s="138" t="n"/>
      <c r="DC76" s="138" t="n"/>
      <c r="DD76" s="138" t="n"/>
      <c r="DE76" s="138" t="n"/>
      <c r="DF76" s="138" t="n"/>
      <c r="DG76" s="138" t="n"/>
      <c r="DH76" s="138" t="n"/>
      <c r="DI76" s="138" t="n"/>
      <c r="DJ76" s="138" t="n"/>
      <c r="DK76" s="138" t="n"/>
      <c r="DL76" s="138" t="n"/>
      <c r="DM76" s="138" t="n"/>
      <c r="DN76" s="138" t="n"/>
      <c r="DO76" s="138" t="n"/>
      <c r="DP76" s="138" t="n"/>
      <c r="DQ76" s="138" t="n"/>
      <c r="DR76" s="138" t="n"/>
      <c r="DS76" s="138" t="n"/>
      <c r="DT76" s="138" t="n"/>
      <c r="DU76" s="139" t="n"/>
      <c r="DV76" s="2" t="n"/>
      <c r="DW76" s="2" t="n"/>
      <c r="DX76" s="2" t="n"/>
      <c r="DY76" s="2" t="n"/>
      <c r="DZ76" s="2" t="n"/>
      <c r="EA76" s="2" t="n"/>
      <c r="EB76" s="2" t="n"/>
      <c r="EC76" s="2" t="n"/>
    </row>
    <row r="77" ht="6.75" customHeight="1" s="118">
      <c r="A77" s="2" t="n"/>
      <c r="B77" s="2" t="n"/>
      <c r="C77" s="2" t="n"/>
      <c r="D77" s="2" t="n"/>
      <c r="E77" s="141" t="n"/>
      <c r="K77" s="142" t="n"/>
      <c r="L77" s="141"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41" t="n"/>
      <c r="BV77" s="142" t="n"/>
      <c r="DU77" s="142" t="n"/>
      <c r="DV77" s="2" t="n"/>
      <c r="DW77" s="2" t="n"/>
      <c r="DX77" s="2" t="n"/>
      <c r="DY77" s="2" t="n"/>
      <c r="DZ77" s="2" t="n"/>
      <c r="EA77" s="2" t="n"/>
      <c r="EB77" s="2" t="n"/>
      <c r="EC77" s="2" t="n"/>
    </row>
    <row r="78" ht="6.75" customHeight="1" s="118">
      <c r="A78" s="2" t="n"/>
      <c r="B78" s="2" t="n"/>
      <c r="C78" s="2" t="n"/>
      <c r="D78" s="2" t="n"/>
      <c r="E78" s="141" t="n"/>
      <c r="K78" s="142" t="n"/>
      <c r="L78" s="141" t="n"/>
      <c r="P78" s="19" t="n"/>
      <c r="Q78" s="19" t="n"/>
      <c r="R78" s="19" t="n"/>
      <c r="S78" s="52" t="inlineStr">
        <is>
          <t>年</t>
        </is>
      </c>
      <c r="U78" s="11" t="n"/>
      <c r="V78" s="11" t="n"/>
      <c r="W78" s="53" t="inlineStr">
        <is>
          <t>月</t>
        </is>
      </c>
      <c r="X78" s="142"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41" t="n"/>
      <c r="BV78" s="142" t="n"/>
      <c r="DU78" s="142" t="n"/>
      <c r="DV78" s="2" t="n"/>
      <c r="DW78" s="2" t="n"/>
      <c r="DX78" s="2" t="n"/>
      <c r="DY78" s="2" t="n"/>
      <c r="DZ78" s="2" t="n"/>
      <c r="EA78" s="2" t="n"/>
      <c r="EB78" s="2" t="n"/>
      <c r="EC78" s="2" t="n"/>
    </row>
    <row r="79" ht="6.75" customHeight="1" s="118">
      <c r="A79" s="2" t="n"/>
      <c r="B79" s="2" t="n"/>
      <c r="C79" s="2" t="n"/>
      <c r="D79" s="2" t="n"/>
      <c r="E79" s="141" t="n"/>
      <c r="K79" s="142" t="n"/>
      <c r="L79" s="49" t="inlineStr">
        <is>
          <t>令和</t>
        </is>
      </c>
      <c r="P79" s="19" t="n"/>
      <c r="Q79" s="19" t="n"/>
      <c r="R79" s="19" t="n"/>
      <c r="U79" s="11" t="n"/>
      <c r="V79" s="11" t="n"/>
      <c r="X79" s="142"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41" t="n"/>
      <c r="BV79" s="142" t="n"/>
      <c r="DU79" s="142" t="n"/>
      <c r="DV79" s="2" t="n"/>
      <c r="DW79" s="2" t="n"/>
      <c r="DX79" s="2" t="n"/>
      <c r="DY79" s="2" t="n"/>
      <c r="DZ79" s="2" t="n"/>
      <c r="EA79" s="2" t="n"/>
      <c r="EB79" s="2" t="n"/>
      <c r="EC79" s="2" t="n"/>
    </row>
    <row r="80" ht="6.75" customHeight="1" s="118">
      <c r="A80" s="2" t="n"/>
      <c r="B80" s="2" t="n"/>
      <c r="C80" s="2" t="n"/>
      <c r="D80" s="2" t="n"/>
      <c r="E80" s="141" t="n"/>
      <c r="K80" s="142" t="n"/>
      <c r="L80" s="141"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41" t="n"/>
      <c r="BV80" s="142" t="n"/>
      <c r="DU80" s="142" t="n"/>
      <c r="DV80" s="2" t="n"/>
      <c r="DW80" s="2" t="n"/>
      <c r="DX80" s="2" t="n"/>
      <c r="DY80" s="2" t="n"/>
      <c r="DZ80" s="2" t="n"/>
      <c r="EA80" s="2" t="n"/>
      <c r="EB80" s="2" t="n"/>
      <c r="EC80" s="2" t="n"/>
    </row>
    <row r="81" ht="3.75" customHeight="1" s="118">
      <c r="A81" s="2" t="n"/>
      <c r="B81" s="2" t="n"/>
      <c r="C81" s="2" t="n"/>
      <c r="D81" s="2" t="n"/>
      <c r="E81" s="141" t="n"/>
      <c r="K81" s="142" t="n"/>
      <c r="L81" s="144" t="n"/>
      <c r="M81" s="145" t="n"/>
      <c r="N81" s="145" t="n"/>
      <c r="O81" s="145"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41" t="n"/>
      <c r="BV81" s="142" t="n"/>
      <c r="DU81" s="142" t="n"/>
      <c r="DV81" s="2" t="n"/>
      <c r="DW81" s="2" t="n"/>
      <c r="DX81" s="2" t="n"/>
      <c r="DY81" s="2" t="n"/>
      <c r="DZ81" s="2" t="n"/>
      <c r="EA81" s="2" t="n"/>
      <c r="EB81" s="2" t="n"/>
      <c r="EC81" s="2" t="n"/>
    </row>
    <row r="82" ht="6.75" customHeight="1" s="118">
      <c r="A82" s="2" t="n"/>
      <c r="B82" s="2" t="n"/>
      <c r="C82" s="2" t="n"/>
      <c r="D82" s="2" t="n"/>
      <c r="E82" s="141" t="n"/>
      <c r="K82" s="142" t="n"/>
      <c r="L82" s="54" t="inlineStr">
        <is>
          <t>平成</t>
        </is>
      </c>
      <c r="M82" s="138" t="n"/>
      <c r="N82" s="138" t="n"/>
      <c r="O82" s="138"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41" t="n"/>
      <c r="BV82" s="142" t="n"/>
      <c r="DU82" s="142" t="n"/>
      <c r="DV82" s="2" t="n"/>
      <c r="DW82" s="2" t="n"/>
      <c r="DX82" s="2" t="n"/>
      <c r="DY82" s="2" t="n"/>
      <c r="DZ82" s="2" t="n"/>
      <c r="EA82" s="2" t="n"/>
      <c r="EB82" s="2" t="n"/>
      <c r="EC82" s="2" t="n"/>
    </row>
    <row r="83" ht="6.75" customHeight="1" s="118">
      <c r="A83" s="2" t="n"/>
      <c r="B83" s="2" t="n"/>
      <c r="C83" s="2" t="n"/>
      <c r="D83" s="2" t="n"/>
      <c r="E83" s="141" t="n"/>
      <c r="K83" s="142" t="n"/>
      <c r="L83" s="141"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41" t="n"/>
      <c r="BV83" s="142" t="n"/>
      <c r="DU83" s="142" t="n"/>
      <c r="DV83" s="2" t="n"/>
      <c r="DW83" s="2" t="n"/>
      <c r="DX83" s="2" t="n"/>
      <c r="DY83" s="2" t="n"/>
      <c r="DZ83" s="2" t="n"/>
      <c r="EA83" s="2" t="n"/>
      <c r="EB83" s="2" t="n"/>
      <c r="EC83" s="2" t="n"/>
    </row>
    <row r="84" ht="6.75" customHeight="1" s="118">
      <c r="A84" s="2" t="n"/>
      <c r="B84" s="2" t="n"/>
      <c r="C84" s="2" t="n"/>
      <c r="D84" s="2" t="n"/>
      <c r="E84" s="141" t="n"/>
      <c r="K84" s="142" t="n"/>
      <c r="L84" s="141" t="n"/>
      <c r="P84" s="19" t="n"/>
      <c r="Q84" s="19" t="n"/>
      <c r="R84" s="19" t="n"/>
      <c r="S84" s="52" t="inlineStr">
        <is>
          <t>年</t>
        </is>
      </c>
      <c r="U84" s="11" t="n"/>
      <c r="V84" s="11" t="n"/>
      <c r="W84" s="53" t="inlineStr">
        <is>
          <t>月</t>
        </is>
      </c>
      <c r="X84" s="142"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41" t="n"/>
      <c r="BV84" s="142" t="n"/>
      <c r="DU84" s="142" t="n"/>
      <c r="DV84" s="2" t="n"/>
      <c r="DW84" s="2" t="n"/>
      <c r="DX84" s="2" t="n"/>
      <c r="DY84" s="2" t="n"/>
      <c r="DZ84" s="2" t="n"/>
      <c r="EA84" s="2" t="n"/>
      <c r="EB84" s="2" t="n"/>
      <c r="EC84" s="2" t="n"/>
    </row>
    <row r="85" ht="6.75" customHeight="1" s="118">
      <c r="A85" s="2" t="n"/>
      <c r="B85" s="2" t="n"/>
      <c r="C85" s="2" t="n"/>
      <c r="D85" s="2" t="n"/>
      <c r="E85" s="141" t="n"/>
      <c r="K85" s="142" t="n"/>
      <c r="L85" s="49" t="inlineStr">
        <is>
          <t>令和</t>
        </is>
      </c>
      <c r="P85" s="19" t="n"/>
      <c r="Q85" s="19" t="n"/>
      <c r="R85" s="19" t="n"/>
      <c r="U85" s="11" t="n"/>
      <c r="V85" s="11" t="n"/>
      <c r="X85" s="142"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41" t="n"/>
      <c r="BV85" s="142" t="n"/>
      <c r="DU85" s="142" t="n"/>
      <c r="DV85" s="2" t="n"/>
      <c r="DW85" s="2" t="n"/>
      <c r="DX85" s="2" t="n"/>
      <c r="DY85" s="2" t="n"/>
      <c r="DZ85" s="2" t="n"/>
      <c r="EA85" s="2" t="n"/>
      <c r="EB85" s="2" t="n"/>
      <c r="EC85" s="2" t="n"/>
    </row>
    <row r="86" ht="6.75" customHeight="1" s="118">
      <c r="A86" s="2" t="n"/>
      <c r="B86" s="2" t="n"/>
      <c r="C86" s="2" t="n"/>
      <c r="D86" s="2" t="n"/>
      <c r="E86" s="141" t="n"/>
      <c r="K86" s="142" t="n"/>
      <c r="L86" s="141"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41" t="n"/>
      <c r="BV86" s="142" t="n"/>
      <c r="DU86" s="142" t="n"/>
      <c r="DV86" s="2" t="n"/>
      <c r="DW86" s="2" t="n"/>
      <c r="DX86" s="2" t="n"/>
      <c r="DY86" s="2" t="n"/>
      <c r="DZ86" s="2" t="n"/>
      <c r="EA86" s="2" t="n"/>
      <c r="EB86" s="2" t="n"/>
      <c r="EC86" s="2" t="n"/>
    </row>
    <row r="87" ht="6.75" customHeight="1" s="118">
      <c r="A87" s="2" t="n"/>
      <c r="B87" s="2" t="n"/>
      <c r="C87" s="2" t="n"/>
      <c r="D87" s="2" t="n"/>
      <c r="E87" s="144" t="n"/>
      <c r="F87" s="145" t="n"/>
      <c r="G87" s="145" t="n"/>
      <c r="H87" s="145" t="n"/>
      <c r="I87" s="145" t="n"/>
      <c r="J87" s="145" t="n"/>
      <c r="K87" s="146" t="n"/>
      <c r="L87" s="144" t="n"/>
      <c r="M87" s="145" t="n"/>
      <c r="N87" s="145" t="n"/>
      <c r="O87" s="145"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4" t="n"/>
      <c r="BQ87" s="145" t="n"/>
      <c r="BR87" s="145" t="n"/>
      <c r="BS87" s="145" t="n"/>
      <c r="BT87" s="145" t="n"/>
      <c r="BU87" s="145" t="n"/>
      <c r="BV87" s="146" t="n"/>
      <c r="BW87" s="145" t="n"/>
      <c r="BX87" s="145" t="n"/>
      <c r="BY87" s="145" t="n"/>
      <c r="BZ87" s="145" t="n"/>
      <c r="CA87" s="145" t="n"/>
      <c r="CB87" s="145" t="n"/>
      <c r="CC87" s="145" t="n"/>
      <c r="CD87" s="145" t="n"/>
      <c r="CE87" s="145" t="n"/>
      <c r="CF87" s="145" t="n"/>
      <c r="CG87" s="145" t="n"/>
      <c r="CH87" s="145" t="n"/>
      <c r="CI87" s="145" t="n"/>
      <c r="CJ87" s="145" t="n"/>
      <c r="CK87" s="145" t="n"/>
      <c r="CL87" s="145" t="n"/>
      <c r="CM87" s="145" t="n"/>
      <c r="CN87" s="145" t="n"/>
      <c r="CO87" s="145" t="n"/>
      <c r="CP87" s="145" t="n"/>
      <c r="CQ87" s="145" t="n"/>
      <c r="CR87" s="145" t="n"/>
      <c r="CS87" s="145" t="n"/>
      <c r="CT87" s="145" t="n"/>
      <c r="CU87" s="145" t="n"/>
      <c r="CV87" s="145" t="n"/>
      <c r="CW87" s="145" t="n"/>
      <c r="CX87" s="145" t="n"/>
      <c r="CY87" s="145" t="n"/>
      <c r="CZ87" s="145" t="n"/>
      <c r="DA87" s="145" t="n"/>
      <c r="DB87" s="145" t="n"/>
      <c r="DC87" s="145" t="n"/>
      <c r="DD87" s="145" t="n"/>
      <c r="DE87" s="145" t="n"/>
      <c r="DF87" s="145" t="n"/>
      <c r="DG87" s="145" t="n"/>
      <c r="DH87" s="145" t="n"/>
      <c r="DI87" s="145" t="n"/>
      <c r="DJ87" s="145" t="n"/>
      <c r="DK87" s="145" t="n"/>
      <c r="DL87" s="145" t="n"/>
      <c r="DM87" s="145" t="n"/>
      <c r="DN87" s="145" t="n"/>
      <c r="DO87" s="145" t="n"/>
      <c r="DP87" s="145" t="n"/>
      <c r="DQ87" s="145" t="n"/>
      <c r="DR87" s="145" t="n"/>
      <c r="DS87" s="145" t="n"/>
      <c r="DT87" s="145" t="n"/>
      <c r="DU87" s="146"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33.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7" t="inlineStr">
        <is>
          <t xml:space="preserve">資 　格  等      </t>
        </is>
      </c>
      <c r="BQ5" s="138" t="n"/>
      <c r="BR5" s="138" t="n"/>
      <c r="BS5" s="138" t="n"/>
      <c r="BT5" s="138" t="n"/>
      <c r="BU5" s="138" t="n"/>
      <c r="BV5" s="139" t="n"/>
      <c r="BW5" s="140" t="inlineStr">
        <is>
          <t>取  得  年  月</t>
        </is>
      </c>
      <c r="BX5" s="138" t="n"/>
      <c r="BY5" s="138" t="n"/>
      <c r="BZ5" s="138" t="n"/>
      <c r="CA5" s="138" t="n"/>
      <c r="CB5" s="138" t="n"/>
      <c r="CC5" s="138" t="n"/>
      <c r="CD5" s="138" t="n"/>
      <c r="CE5" s="138" t="n"/>
      <c r="CF5" s="138" t="n"/>
      <c r="CG5" s="139" t="n"/>
      <c r="CH5" s="140" t="inlineStr">
        <is>
          <t>資       格       等       の       名       称</t>
        </is>
      </c>
      <c r="CI5" s="138" t="n"/>
      <c r="CJ5" s="138" t="n"/>
      <c r="CK5" s="138" t="n"/>
      <c r="CL5" s="138" t="n"/>
      <c r="CM5" s="138" t="n"/>
      <c r="CN5" s="138" t="n"/>
      <c r="CO5" s="138" t="n"/>
      <c r="CP5" s="138" t="n"/>
      <c r="CQ5" s="138" t="n"/>
      <c r="CR5" s="138" t="n"/>
      <c r="CS5" s="138" t="n"/>
      <c r="CT5" s="138" t="n"/>
      <c r="CU5" s="138" t="n"/>
      <c r="CV5" s="138" t="n"/>
      <c r="CW5" s="138" t="n"/>
      <c r="CX5" s="138" t="n"/>
      <c r="CY5" s="138" t="n"/>
      <c r="CZ5" s="138" t="n"/>
      <c r="DA5" s="138" t="n"/>
      <c r="DB5" s="138" t="n"/>
      <c r="DC5" s="138" t="n"/>
      <c r="DD5" s="138" t="n"/>
      <c r="DE5" s="138" t="n"/>
      <c r="DF5" s="138" t="n"/>
      <c r="DG5" s="138" t="n"/>
      <c r="DH5" s="138" t="n"/>
      <c r="DI5" s="138" t="n"/>
      <c r="DJ5" s="138" t="n"/>
      <c r="DK5" s="138" t="n"/>
      <c r="DL5" s="138" t="n"/>
      <c r="DM5" s="138" t="n"/>
      <c r="DN5" s="138" t="n"/>
      <c r="DO5" s="138" t="n"/>
      <c r="DP5" s="138" t="n"/>
      <c r="DQ5" s="138" t="n"/>
      <c r="DR5" s="138" t="n"/>
      <c r="DS5" s="138" t="n"/>
      <c r="DT5" s="138" t="n"/>
      <c r="DU5" s="139"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41" t="n"/>
      <c r="BV6" s="142" t="n"/>
      <c r="BW6" s="141" t="n"/>
      <c r="CG6" s="142" t="n"/>
      <c r="CH6" s="141" t="n"/>
      <c r="DU6" s="142"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41" t="n"/>
      <c r="BV7" s="142" t="n"/>
      <c r="BW7" s="141" t="n"/>
      <c r="CG7" s="142" t="n"/>
      <c r="CH7" s="141" t="n"/>
      <c r="DU7" s="142"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3">
        <f>IF(N(設定!$B$3)=0,"",YEAR(設定!$B$3)-2018)</f>
        <v/>
      </c>
      <c r="AG8" s="95" t="inlineStr">
        <is>
          <t>年</t>
        </is>
      </c>
      <c r="AI8" s="143">
        <f>IF(N(設定!$B$3)=0,"",MONTH(設定!$B$3))</f>
        <v/>
      </c>
      <c r="AL8" s="95" t="inlineStr">
        <is>
          <t>月</t>
        </is>
      </c>
      <c r="AN8" s="143">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41" t="n"/>
      <c r="BV8" s="142" t="n"/>
      <c r="BW8" s="144" t="n"/>
      <c r="BX8" s="145" t="n"/>
      <c r="BY8" s="145" t="n"/>
      <c r="BZ8" s="145" t="n"/>
      <c r="CA8" s="145" t="n"/>
      <c r="CB8" s="145" t="n"/>
      <c r="CC8" s="145" t="n"/>
      <c r="CD8" s="145" t="n"/>
      <c r="CE8" s="145" t="n"/>
      <c r="CF8" s="145" t="n"/>
      <c r="CG8" s="146" t="n"/>
      <c r="CH8" s="144" t="n"/>
      <c r="CI8" s="145" t="n"/>
      <c r="CJ8" s="145" t="n"/>
      <c r="CK8" s="145" t="n"/>
      <c r="CL8" s="145" t="n"/>
      <c r="CM8" s="145" t="n"/>
      <c r="CN8" s="145" t="n"/>
      <c r="CO8" s="145" t="n"/>
      <c r="CP8" s="145" t="n"/>
      <c r="CQ8" s="145" t="n"/>
      <c r="CR8" s="145" t="n"/>
      <c r="CS8" s="145" t="n"/>
      <c r="CT8" s="145" t="n"/>
      <c r="CU8" s="145" t="n"/>
      <c r="CV8" s="145" t="n"/>
      <c r="CW8" s="145" t="n"/>
      <c r="CX8" s="145" t="n"/>
      <c r="CY8" s="145" t="n"/>
      <c r="CZ8" s="145" t="n"/>
      <c r="DA8" s="145" t="n"/>
      <c r="DB8" s="145" t="n"/>
      <c r="DC8" s="145" t="n"/>
      <c r="DD8" s="145" t="n"/>
      <c r="DE8" s="145" t="n"/>
      <c r="DF8" s="145" t="n"/>
      <c r="DG8" s="145" t="n"/>
      <c r="DH8" s="145" t="n"/>
      <c r="DI8" s="145" t="n"/>
      <c r="DJ8" s="145" t="n"/>
      <c r="DK8" s="145" t="n"/>
      <c r="DL8" s="145" t="n"/>
      <c r="DM8" s="145" t="n"/>
      <c r="DN8" s="145" t="n"/>
      <c r="DO8" s="145" t="n"/>
      <c r="DP8" s="145" t="n"/>
      <c r="DQ8" s="145" t="n"/>
      <c r="DR8" s="145" t="n"/>
      <c r="DS8" s="145" t="n"/>
      <c r="DT8" s="145" t="n"/>
      <c r="DU8" s="146"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41" t="n"/>
      <c r="BV9" s="142" t="n"/>
      <c r="BW9" s="147">
        <f>計算!$O$26</f>
        <v/>
      </c>
      <c r="CG9" s="142" t="n"/>
      <c r="CH9" s="148">
        <f>計算!$P$26</f>
        <v/>
      </c>
      <c r="DU9" s="142"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5" t="n"/>
      <c r="AA10" s="145" t="n"/>
      <c r="AB10" s="145" t="n"/>
      <c r="AC10" s="145" t="n"/>
      <c r="AD10" s="145" t="n"/>
      <c r="AE10" s="145" t="n"/>
      <c r="AF10" s="145" t="n"/>
      <c r="AG10" s="145" t="n"/>
      <c r="AH10" s="145" t="n"/>
      <c r="AI10" s="145" t="n"/>
      <c r="AJ10" s="145" t="n"/>
      <c r="AK10" s="145" t="n"/>
      <c r="AL10" s="145" t="n"/>
      <c r="AM10" s="145" t="n"/>
      <c r="AN10" s="145" t="n"/>
      <c r="AO10" s="145" t="n"/>
      <c r="AP10" s="145" t="n"/>
      <c r="AQ10" s="145" t="n"/>
      <c r="AR10" s="145" t="n"/>
      <c r="AS10" s="145" t="n"/>
      <c r="AT10" s="145" t="n"/>
      <c r="AU10" s="12" t="n"/>
      <c r="AV10" s="7" t="n"/>
      <c r="BI10" s="8" t="n"/>
      <c r="BJ10" s="7" t="n"/>
      <c r="BK10" s="2" t="n"/>
      <c r="BL10" s="2" t="n"/>
      <c r="BM10" s="2" t="n"/>
      <c r="BN10" s="2" t="n"/>
      <c r="BO10" s="2" t="n"/>
      <c r="BP10" s="141" t="n"/>
      <c r="BV10" s="142" t="n"/>
      <c r="BW10" s="141" t="n"/>
      <c r="CG10" s="142" t="n"/>
      <c r="DU10" s="142" t="n"/>
      <c r="DV10" s="2" t="n"/>
      <c r="DW10" s="2" t="n"/>
      <c r="DX10" s="2" t="n"/>
      <c r="DY10" s="2" t="n"/>
      <c r="DZ10" s="2" t="n"/>
      <c r="EA10" s="2" t="n"/>
      <c r="EB10" s="2" t="n"/>
      <c r="EC10" s="2" t="n"/>
    </row>
    <row r="11" ht="6.75" customHeight="1" s="118">
      <c r="A11" s="2" t="n"/>
      <c r="B11" s="2" t="n"/>
      <c r="C11" s="2" t="n"/>
      <c r="D11" s="2" t="n"/>
      <c r="E11" s="140" t="inlineStr">
        <is>
          <t>ふ り が な</t>
        </is>
      </c>
      <c r="F11" s="138" t="n"/>
      <c r="G11" s="138" t="n"/>
      <c r="H11" s="138" t="n"/>
      <c r="I11" s="138" t="n"/>
      <c r="J11" s="138" t="n"/>
      <c r="K11" s="139" t="n"/>
      <c r="L11" s="149">
        <f>計算!$C$26</f>
        <v/>
      </c>
      <c r="M11" s="138" t="n"/>
      <c r="N11" s="138" t="n"/>
      <c r="O11" s="138" t="n"/>
      <c r="P11" s="138" t="n"/>
      <c r="Q11" s="138" t="n"/>
      <c r="R11" s="138" t="n"/>
      <c r="S11" s="138" t="n"/>
      <c r="T11" s="138" t="n"/>
      <c r="U11" s="138" t="n"/>
      <c r="V11" s="138" t="n"/>
      <c r="W11" s="138" t="n"/>
      <c r="X11" s="138" t="n"/>
      <c r="Y11" s="138" t="n"/>
      <c r="Z11" s="138" t="n"/>
      <c r="AA11" s="138" t="n"/>
      <c r="AB11" s="138" t="n"/>
      <c r="AC11" s="138" t="n"/>
      <c r="AD11" s="138" t="n"/>
      <c r="AE11" s="138" t="n"/>
      <c r="AF11" s="138" t="n"/>
      <c r="AG11" s="138" t="n"/>
      <c r="AH11" s="138" t="n"/>
      <c r="AI11" s="138" t="n"/>
      <c r="AJ11" s="138" t="n"/>
      <c r="AK11" s="138" t="n"/>
      <c r="AL11" s="138" t="n"/>
      <c r="AM11" s="138" t="n"/>
      <c r="AN11" s="138" t="n"/>
      <c r="AO11" s="138" t="n"/>
      <c r="AP11" s="138" t="n"/>
      <c r="AQ11" s="138" t="n"/>
      <c r="AR11" s="138" t="n"/>
      <c r="AS11" s="138" t="n"/>
      <c r="AT11" s="139"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41" t="n"/>
      <c r="BV11" s="142" t="n"/>
      <c r="BW11" s="141" t="n"/>
      <c r="CG11" s="142" t="n"/>
      <c r="DU11" s="142" t="n"/>
      <c r="DV11" s="2" t="n"/>
      <c r="DW11" s="2" t="n"/>
      <c r="DX11" s="2" t="n"/>
      <c r="DY11" s="2" t="n"/>
      <c r="DZ11" s="2" t="n"/>
      <c r="EA11" s="2" t="n"/>
      <c r="EB11" s="2" t="n"/>
      <c r="EC11" s="2" t="n"/>
    </row>
    <row r="12" ht="6.75" customHeight="1" s="118">
      <c r="A12" s="2" t="n"/>
      <c r="B12" s="2" t="n"/>
      <c r="C12" s="2" t="n"/>
      <c r="D12" s="2" t="n"/>
      <c r="E12" s="141" t="n"/>
      <c r="K12" s="142" t="n"/>
      <c r="AT12" s="142"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41" t="n"/>
      <c r="BV12" s="142" t="n"/>
      <c r="BW12" s="141" t="n"/>
      <c r="CG12" s="142" t="n"/>
      <c r="DU12" s="142" t="n"/>
      <c r="DV12" s="2" t="n"/>
      <c r="DW12" s="2" t="n"/>
      <c r="DX12" s="2" t="n"/>
      <c r="DY12" s="2" t="n"/>
      <c r="DZ12" s="2" t="n"/>
      <c r="EA12" s="2" t="n"/>
      <c r="EB12" s="2" t="n"/>
      <c r="EC12" s="2" t="n"/>
    </row>
    <row r="13" ht="6.75" customHeight="1" s="118">
      <c r="A13" s="2" t="n"/>
      <c r="B13" s="2" t="n"/>
      <c r="C13" s="2" t="n"/>
      <c r="D13" s="2" t="n"/>
      <c r="E13" s="141" t="n"/>
      <c r="K13" s="142" t="n"/>
      <c r="AT13" s="142"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41" t="n"/>
      <c r="BV13" s="142" t="n"/>
      <c r="BW13" s="147">
        <f>計算!$Q$26</f>
        <v/>
      </c>
      <c r="CG13" s="142" t="n"/>
      <c r="CH13" s="148">
        <f>計算!$R$26</f>
        <v/>
      </c>
      <c r="DU13" s="142" t="n"/>
      <c r="DV13" s="2" t="n"/>
      <c r="DW13" s="2" t="n"/>
      <c r="DX13" s="2" t="n"/>
      <c r="DY13" s="2" t="n"/>
      <c r="DZ13" s="2" t="n"/>
      <c r="EA13" s="2" t="n"/>
      <c r="EB13" s="2" t="n"/>
      <c r="EC13" s="2" t="n"/>
    </row>
    <row r="14" ht="6.75" customHeight="1" s="118">
      <c r="A14" s="2" t="n"/>
      <c r="B14" s="2" t="n"/>
      <c r="C14" s="2" t="n"/>
      <c r="D14" s="2" t="n"/>
      <c r="E14" s="144" t="n"/>
      <c r="F14" s="145" t="n"/>
      <c r="G14" s="145" t="n"/>
      <c r="H14" s="145" t="n"/>
      <c r="I14" s="145" t="n"/>
      <c r="J14" s="145" t="n"/>
      <c r="K14" s="146" t="n"/>
      <c r="L14" s="145" t="n"/>
      <c r="M14" s="145" t="n"/>
      <c r="N14" s="145" t="n"/>
      <c r="O14" s="145" t="n"/>
      <c r="P14" s="145" t="n"/>
      <c r="Q14" s="145" t="n"/>
      <c r="R14" s="145" t="n"/>
      <c r="S14" s="145" t="n"/>
      <c r="T14" s="145" t="n"/>
      <c r="U14" s="145" t="n"/>
      <c r="V14" s="145" t="n"/>
      <c r="W14" s="145" t="n"/>
      <c r="X14" s="145" t="n"/>
      <c r="Y14" s="145" t="n"/>
      <c r="Z14" s="145" t="n"/>
      <c r="AA14" s="145" t="n"/>
      <c r="AB14" s="145" t="n"/>
      <c r="AC14" s="145" t="n"/>
      <c r="AD14" s="145" t="n"/>
      <c r="AE14" s="145" t="n"/>
      <c r="AF14" s="145" t="n"/>
      <c r="AG14" s="145" t="n"/>
      <c r="AH14" s="145" t="n"/>
      <c r="AI14" s="145" t="n"/>
      <c r="AJ14" s="145" t="n"/>
      <c r="AK14" s="145" t="n"/>
      <c r="AL14" s="145" t="n"/>
      <c r="AM14" s="145" t="n"/>
      <c r="AN14" s="145" t="n"/>
      <c r="AO14" s="145" t="n"/>
      <c r="AP14" s="145" t="n"/>
      <c r="AQ14" s="145" t="n"/>
      <c r="AR14" s="145" t="n"/>
      <c r="AS14" s="145" t="n"/>
      <c r="AT14" s="146"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41" t="n"/>
      <c r="BV14" s="142" t="n"/>
      <c r="BW14" s="141" t="n"/>
      <c r="CG14" s="142" t="n"/>
      <c r="DU14" s="142" t="n"/>
      <c r="DV14" s="2" t="n"/>
      <c r="DW14" s="2" t="n"/>
      <c r="DX14" s="2" t="n"/>
      <c r="DY14" s="2" t="n"/>
      <c r="DZ14" s="2" t="n"/>
      <c r="EA14" s="2" t="n"/>
      <c r="EB14" s="2" t="n"/>
      <c r="EC14" s="2" t="n"/>
    </row>
    <row r="15" ht="6.75" customHeight="1" s="118">
      <c r="A15" s="2" t="n"/>
      <c r="B15" s="2" t="n"/>
      <c r="C15" s="2" t="n"/>
      <c r="D15" s="2" t="n"/>
      <c r="E15" s="150" t="inlineStr">
        <is>
          <t>名　前</t>
        </is>
      </c>
      <c r="F15" s="138" t="n"/>
      <c r="G15" s="138" t="n"/>
      <c r="H15" s="138" t="n"/>
      <c r="I15" s="138" t="n"/>
      <c r="J15" s="138" t="n"/>
      <c r="K15" s="139" t="n"/>
      <c r="L15" s="151">
        <f>計算!$B$26</f>
        <v/>
      </c>
      <c r="M15" s="138" t="n"/>
      <c r="N15" s="138" t="n"/>
      <c r="O15" s="138" t="n"/>
      <c r="P15" s="138" t="n"/>
      <c r="Q15" s="138" t="n"/>
      <c r="R15" s="138" t="n"/>
      <c r="S15" s="138" t="n"/>
      <c r="T15" s="138" t="n"/>
      <c r="U15" s="138" t="n"/>
      <c r="V15" s="138" t="n"/>
      <c r="W15" s="138" t="n"/>
      <c r="X15" s="138" t="n"/>
      <c r="Y15" s="138" t="n"/>
      <c r="Z15" s="138" t="n"/>
      <c r="AA15" s="138" t="n"/>
      <c r="AB15" s="138" t="n"/>
      <c r="AC15" s="138" t="n"/>
      <c r="AD15" s="138" t="n"/>
      <c r="AE15" s="138" t="n"/>
      <c r="AF15" s="138" t="n"/>
      <c r="AG15" s="138" t="n"/>
      <c r="AH15" s="138" t="n"/>
      <c r="AI15" s="138" t="n"/>
      <c r="AJ15" s="138" t="n"/>
      <c r="AK15" s="138" t="n"/>
      <c r="AL15" s="138" t="n"/>
      <c r="AM15" s="138" t="n"/>
      <c r="AN15" s="138" t="n"/>
      <c r="AO15" s="138" t="n"/>
      <c r="AP15" s="138" t="n"/>
      <c r="AQ15" s="138" t="n"/>
      <c r="AR15" s="138" t="n"/>
      <c r="AS15" s="138" t="n"/>
      <c r="AT15" s="139"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41" t="n"/>
      <c r="BV15" s="142" t="n"/>
      <c r="BW15" s="141" t="n"/>
      <c r="CG15" s="142" t="n"/>
      <c r="DU15" s="142" t="n"/>
      <c r="DV15" s="2" t="n"/>
      <c r="DW15" s="2" t="n"/>
      <c r="DX15" s="2" t="n"/>
      <c r="DY15" s="2" t="n"/>
      <c r="DZ15" s="2" t="n"/>
      <c r="EA15" s="2" t="n"/>
      <c r="EB15" s="2" t="n"/>
      <c r="EC15" s="2" t="n"/>
    </row>
    <row r="16" ht="6.75" customHeight="1" s="118">
      <c r="A16" s="2" t="n"/>
      <c r="B16" s="2" t="n"/>
      <c r="C16" s="2" t="n"/>
      <c r="D16" s="2" t="n"/>
      <c r="E16" s="141" t="n"/>
      <c r="K16" s="142" t="n"/>
      <c r="L16" s="141" t="n"/>
      <c r="AT16" s="142" t="n"/>
      <c r="AU16" s="8" t="n"/>
      <c r="AV16" s="7" t="n"/>
      <c r="AW16" s="2" t="n"/>
      <c r="AX16" s="52" t="inlineStr">
        <is>
          <t>（30×40mm）</t>
        </is>
      </c>
      <c r="BH16" s="2" t="n"/>
      <c r="BI16" s="8" t="n"/>
      <c r="BJ16" s="7" t="n"/>
      <c r="BK16" s="2" t="n"/>
      <c r="BL16" s="2" t="n"/>
      <c r="BM16" s="2" t="n"/>
      <c r="BN16" s="2" t="n"/>
      <c r="BO16" s="2" t="n"/>
      <c r="BP16" s="141" t="n"/>
      <c r="BV16" s="142" t="n"/>
      <c r="BW16" s="141" t="n"/>
      <c r="CG16" s="142" t="n"/>
      <c r="DU16" s="142" t="n"/>
      <c r="DV16" s="2" t="n"/>
      <c r="DW16" s="2" t="n"/>
      <c r="DX16" s="2" t="n"/>
      <c r="DY16" s="2" t="n"/>
      <c r="DZ16" s="2" t="n"/>
      <c r="EA16" s="2" t="n"/>
      <c r="EB16" s="2" t="n"/>
      <c r="EC16" s="2" t="n"/>
    </row>
    <row r="17" ht="6.75" customHeight="1" s="118">
      <c r="A17" s="2" t="n"/>
      <c r="B17" s="2" t="n"/>
      <c r="C17" s="2" t="n"/>
      <c r="D17" s="2" t="n"/>
      <c r="E17" s="141" t="n"/>
      <c r="K17" s="142" t="n"/>
      <c r="L17" s="141" t="n"/>
      <c r="AT17" s="142" t="n"/>
      <c r="AU17" s="8" t="n"/>
      <c r="AV17" s="7" t="n"/>
      <c r="AW17" s="2" t="n"/>
      <c r="BH17" s="2" t="n"/>
      <c r="BI17" s="8" t="n"/>
      <c r="BJ17" s="7" t="n"/>
      <c r="BK17" s="2" t="n"/>
      <c r="BL17" s="2" t="n"/>
      <c r="BM17" s="2" t="n"/>
      <c r="BN17" s="2" t="n"/>
      <c r="BO17" s="2" t="n"/>
      <c r="BP17" s="141" t="n"/>
      <c r="BV17" s="142" t="n"/>
      <c r="BW17" s="147">
        <f>計算!$S$26</f>
        <v/>
      </c>
      <c r="CG17" s="142" t="n"/>
      <c r="CH17" s="148">
        <f>計算!$T$26</f>
        <v/>
      </c>
      <c r="DU17" s="142" t="n"/>
      <c r="DV17" s="2" t="n"/>
      <c r="DW17" s="2" t="n"/>
      <c r="DX17" s="2" t="n"/>
      <c r="DY17" s="2" t="n"/>
      <c r="DZ17" s="2" t="n"/>
      <c r="EA17" s="2" t="n"/>
      <c r="EB17" s="2" t="n"/>
      <c r="EC17" s="2" t="n"/>
    </row>
    <row r="18" ht="6.75" customHeight="1" s="118">
      <c r="A18" s="2" t="n"/>
      <c r="B18" s="2" t="n"/>
      <c r="C18" s="2" t="n"/>
      <c r="D18" s="2" t="n"/>
      <c r="E18" s="141" t="n"/>
      <c r="K18" s="142" t="n"/>
      <c r="L18" s="141" t="n"/>
      <c r="AT18" s="142"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41" t="n"/>
      <c r="BV18" s="142" t="n"/>
      <c r="BW18" s="141" t="n"/>
      <c r="CG18" s="142" t="n"/>
      <c r="DU18" s="142" t="n"/>
      <c r="DV18" s="2" t="n"/>
      <c r="DW18" s="2" t="n"/>
      <c r="DX18" s="2" t="n"/>
      <c r="DY18" s="2" t="n"/>
      <c r="DZ18" s="2" t="n"/>
      <c r="EA18" s="2" t="n"/>
      <c r="EB18" s="2" t="n"/>
      <c r="EC18" s="2" t="n"/>
    </row>
    <row r="19" ht="6.75" customHeight="1" s="118">
      <c r="A19" s="2" t="n"/>
      <c r="B19" s="2" t="n"/>
      <c r="C19" s="2" t="n"/>
      <c r="D19" s="2" t="n"/>
      <c r="E19" s="141" t="n"/>
      <c r="K19" s="142" t="n"/>
      <c r="L19" s="141" t="n"/>
      <c r="AT19" s="142"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41" t="n"/>
      <c r="BV19" s="142" t="n"/>
      <c r="BW19" s="141" t="n"/>
      <c r="CG19" s="142" t="n"/>
      <c r="DU19" s="142" t="n"/>
      <c r="DV19" s="2" t="n"/>
      <c r="DW19" s="2" t="n"/>
      <c r="DX19" s="2" t="n"/>
      <c r="DY19" s="2" t="n"/>
      <c r="DZ19" s="2" t="n"/>
      <c r="EA19" s="2" t="n"/>
      <c r="EB19" s="2" t="n"/>
      <c r="EC19" s="2" t="n"/>
    </row>
    <row r="20" ht="4.5" customHeight="1" s="118">
      <c r="A20" s="2" t="n"/>
      <c r="B20" s="2" t="n"/>
      <c r="C20" s="2" t="n"/>
      <c r="D20" s="2" t="n"/>
      <c r="E20" s="144" t="n"/>
      <c r="F20" s="145" t="n"/>
      <c r="G20" s="145" t="n"/>
      <c r="H20" s="145" t="n"/>
      <c r="I20" s="145" t="n"/>
      <c r="J20" s="145" t="n"/>
      <c r="K20" s="146" t="n"/>
      <c r="L20" s="144" t="n"/>
      <c r="M20" s="145" t="n"/>
      <c r="N20" s="145" t="n"/>
      <c r="O20" s="145" t="n"/>
      <c r="P20" s="145" t="n"/>
      <c r="Q20" s="145" t="n"/>
      <c r="R20" s="145" t="n"/>
      <c r="S20" s="145" t="n"/>
      <c r="T20" s="145" t="n"/>
      <c r="U20" s="145" t="n"/>
      <c r="V20" s="145" t="n"/>
      <c r="W20" s="145" t="n"/>
      <c r="X20" s="145" t="n"/>
      <c r="Y20" s="145" t="n"/>
      <c r="Z20" s="145" t="n"/>
      <c r="AA20" s="145" t="n"/>
      <c r="AB20" s="145" t="n"/>
      <c r="AC20" s="145" t="n"/>
      <c r="AD20" s="145" t="n"/>
      <c r="AE20" s="145" t="n"/>
      <c r="AF20" s="145" t="n"/>
      <c r="AG20" s="145" t="n"/>
      <c r="AH20" s="145" t="n"/>
      <c r="AI20" s="145" t="n"/>
      <c r="AJ20" s="145" t="n"/>
      <c r="AK20" s="145" t="n"/>
      <c r="AL20" s="145" t="n"/>
      <c r="AM20" s="145" t="n"/>
      <c r="AN20" s="145" t="n"/>
      <c r="AO20" s="145" t="n"/>
      <c r="AP20" s="145" t="n"/>
      <c r="AQ20" s="145" t="n"/>
      <c r="AR20" s="145" t="n"/>
      <c r="AS20" s="145" t="n"/>
      <c r="AT20" s="146"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41" t="n"/>
      <c r="BV20" s="142" t="n"/>
      <c r="BW20" s="141" t="n"/>
      <c r="CG20" s="142" t="n"/>
      <c r="DU20" s="142" t="n"/>
      <c r="DV20" s="2" t="n"/>
      <c r="DW20" s="2" t="n"/>
      <c r="DX20" s="2" t="n"/>
      <c r="DY20" s="2" t="n"/>
      <c r="DZ20" s="2" t="n"/>
      <c r="EA20" s="2" t="n"/>
      <c r="EB20" s="2" t="n"/>
      <c r="EC20" s="2" t="n"/>
    </row>
    <row r="21" ht="6.75" customHeight="1" s="118">
      <c r="A21" s="2" t="n"/>
      <c r="B21" s="2" t="n"/>
      <c r="C21" s="2" t="n"/>
      <c r="D21" s="2" t="n"/>
      <c r="E21" s="150" t="inlineStr">
        <is>
          <t>生年月日</t>
        </is>
      </c>
      <c r="F21" s="138" t="n"/>
      <c r="G21" s="138" t="n"/>
      <c r="H21" s="138" t="n"/>
      <c r="I21" s="138" t="n"/>
      <c r="J21" s="138" t="n"/>
      <c r="K21" s="139" t="n"/>
      <c r="L21" s="152" t="inlineStr">
        <is>
          <t>昭和 ・ 平成</t>
        </is>
      </c>
      <c r="M21" s="138" t="n"/>
      <c r="N21" s="138" t="n"/>
      <c r="O21" s="138" t="n"/>
      <c r="P21" s="138" t="n"/>
      <c r="Q21" s="138" t="n"/>
      <c r="R21" s="138" t="n"/>
      <c r="S21" s="138" t="n"/>
      <c r="T21" s="138" t="n"/>
      <c r="U21" s="138" t="n"/>
      <c r="V21" s="153">
        <f>計算!$D$26</f>
        <v/>
      </c>
      <c r="W21" s="138" t="n"/>
      <c r="X21" s="154" t="inlineStr">
        <is>
          <t>年</t>
        </is>
      </c>
      <c r="Y21" s="138" t="n"/>
      <c r="Z21" s="153">
        <f>計算!$E$26</f>
        <v/>
      </c>
      <c r="AA21" s="138" t="n"/>
      <c r="AB21" s="138" t="n"/>
      <c r="AC21" s="154" t="inlineStr">
        <is>
          <t>月</t>
        </is>
      </c>
      <c r="AD21" s="138" t="n"/>
      <c r="AE21" s="153">
        <f>計算!$F$26</f>
        <v/>
      </c>
      <c r="AF21" s="138" t="n"/>
      <c r="AG21" s="138" t="n"/>
      <c r="AH21" s="154" t="inlineStr">
        <is>
          <t>日　生 （満</t>
        </is>
      </c>
      <c r="AI21" s="138" t="n"/>
      <c r="AJ21" s="138" t="n"/>
      <c r="AK21" s="138" t="n"/>
      <c r="AL21" s="138" t="n"/>
      <c r="AM21" s="138" t="n"/>
      <c r="AN21" s="138" t="n"/>
      <c r="AO21" s="138" t="n"/>
      <c r="AP21" s="155">
        <f>計算!$G$26</f>
        <v/>
      </c>
      <c r="AQ21" s="138" t="n"/>
      <c r="AR21" s="156" t="inlineStr">
        <is>
          <t>歳）</t>
        </is>
      </c>
      <c r="AS21" s="138" t="n"/>
      <c r="AT21" s="139"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41" t="n"/>
      <c r="BV21" s="142" t="n"/>
      <c r="BW21" s="147">
        <f>計算!$U$26</f>
        <v/>
      </c>
      <c r="CG21" s="142" t="n"/>
      <c r="CH21" s="148">
        <f>計算!$V$26</f>
        <v/>
      </c>
      <c r="DU21" s="142" t="n"/>
      <c r="DV21" s="2" t="n"/>
      <c r="DW21" s="2" t="n"/>
      <c r="DX21" s="2" t="n"/>
      <c r="DY21" s="2" t="n"/>
      <c r="DZ21" s="2" t="n"/>
      <c r="EA21" s="2" t="n"/>
      <c r="EB21" s="2" t="n"/>
      <c r="EC21" s="2" t="n"/>
    </row>
    <row r="22" ht="6.75" customHeight="1" s="118">
      <c r="A22" s="2" t="n"/>
      <c r="B22" s="2" t="n"/>
      <c r="C22" s="2" t="n"/>
      <c r="D22" s="2" t="n"/>
      <c r="E22" s="141" t="n"/>
      <c r="K22" s="142" t="n"/>
      <c r="L22" s="141" t="n"/>
      <c r="AT22" s="142"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41" t="n"/>
      <c r="BV22" s="142" t="n"/>
      <c r="BW22" s="141" t="n"/>
      <c r="CG22" s="142" t="n"/>
      <c r="DU22" s="142" t="n"/>
      <c r="DV22" s="2" t="n"/>
      <c r="DW22" s="2" t="n"/>
      <c r="DX22" s="2" t="n"/>
      <c r="DY22" s="2" t="n"/>
      <c r="DZ22" s="2" t="n"/>
      <c r="EA22" s="2" t="n"/>
      <c r="EB22" s="2" t="n"/>
      <c r="EC22" s="2" t="n"/>
    </row>
    <row r="23" ht="6.75" customHeight="1" s="118">
      <c r="A23" s="2" t="n"/>
      <c r="B23" s="2" t="n"/>
      <c r="C23" s="2" t="n"/>
      <c r="D23" s="2" t="n"/>
      <c r="E23" s="141" t="n"/>
      <c r="K23" s="142" t="n"/>
      <c r="L23" s="141" t="n"/>
      <c r="AT23" s="142"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41" t="n"/>
      <c r="BV23" s="142" t="n"/>
      <c r="BW23" s="141" t="n"/>
      <c r="CG23" s="142" t="n"/>
      <c r="DU23" s="142" t="n"/>
      <c r="DV23" s="2" t="n"/>
      <c r="DW23" s="2" t="n"/>
      <c r="DX23" s="2" t="n"/>
      <c r="DY23" s="2" t="n"/>
      <c r="DZ23" s="2" t="n"/>
      <c r="EA23" s="2" t="n"/>
      <c r="EB23" s="2" t="n"/>
      <c r="EC23" s="2" t="n"/>
    </row>
    <row r="24" ht="3.75" customHeight="1" s="118">
      <c r="A24" s="2" t="n"/>
      <c r="B24" s="2" t="n"/>
      <c r="C24" s="2" t="n"/>
      <c r="D24" s="2" t="n"/>
      <c r="E24" s="144" t="n"/>
      <c r="F24" s="145" t="n"/>
      <c r="G24" s="145" t="n"/>
      <c r="H24" s="145" t="n"/>
      <c r="I24" s="145" t="n"/>
      <c r="J24" s="145" t="n"/>
      <c r="K24" s="146" t="n"/>
      <c r="L24" s="144" t="n"/>
      <c r="M24" s="145" t="n"/>
      <c r="N24" s="145" t="n"/>
      <c r="O24" s="145" t="n"/>
      <c r="P24" s="145" t="n"/>
      <c r="Q24" s="145" t="n"/>
      <c r="R24" s="145" t="n"/>
      <c r="S24" s="145" t="n"/>
      <c r="T24" s="145" t="n"/>
      <c r="U24" s="145" t="n"/>
      <c r="X24" s="145" t="n"/>
      <c r="Y24" s="145" t="n"/>
      <c r="AC24" s="145" t="n"/>
      <c r="AD24" s="145" t="n"/>
      <c r="AH24" s="145" t="n"/>
      <c r="AI24" s="145" t="n"/>
      <c r="AJ24" s="145" t="n"/>
      <c r="AK24" s="145" t="n"/>
      <c r="AL24" s="145" t="n"/>
      <c r="AM24" s="145" t="n"/>
      <c r="AN24" s="145" t="n"/>
      <c r="AO24" s="145" t="n"/>
      <c r="AP24" s="145" t="n"/>
      <c r="AQ24" s="145" t="n"/>
      <c r="AR24" s="145" t="n"/>
      <c r="AS24" s="145" t="n"/>
      <c r="AT24" s="146"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41" t="n"/>
      <c r="BV24" s="142" t="n"/>
      <c r="BW24" s="141" t="n"/>
      <c r="CG24" s="142" t="n"/>
      <c r="DU24" s="142" t="n"/>
      <c r="DV24" s="2" t="n"/>
      <c r="DW24" s="2" t="n"/>
      <c r="DX24" s="2" t="n"/>
      <c r="DY24" s="2" t="n"/>
      <c r="DZ24" s="2" t="n"/>
      <c r="EA24" s="2" t="n"/>
      <c r="EB24" s="2" t="n"/>
      <c r="EC24" s="2" t="n"/>
    </row>
    <row r="25" ht="6.75" customHeight="1" s="118">
      <c r="A25" s="2" t="n"/>
      <c r="B25" s="2" t="n"/>
      <c r="C25" s="2" t="n"/>
      <c r="D25" s="2" t="n"/>
      <c r="E25" s="157" t="inlineStr">
        <is>
          <t>ふ り が な</t>
        </is>
      </c>
      <c r="F25" s="138" t="n"/>
      <c r="G25" s="138" t="n"/>
      <c r="H25" s="138" t="n"/>
      <c r="I25" s="138" t="n"/>
      <c r="J25" s="138" t="n"/>
      <c r="K25" s="139" t="n"/>
      <c r="L25" s="158">
        <f>計算!$J$26</f>
        <v/>
      </c>
      <c r="M25" s="138" t="n"/>
      <c r="N25" s="138" t="n"/>
      <c r="O25" s="138" t="n"/>
      <c r="P25" s="138" t="n"/>
      <c r="Q25" s="138" t="n"/>
      <c r="R25" s="138" t="n"/>
      <c r="S25" s="138" t="n"/>
      <c r="T25" s="138" t="n"/>
      <c r="U25" s="138" t="n"/>
      <c r="V25" s="138" t="n"/>
      <c r="W25" s="138" t="n"/>
      <c r="X25" s="138" t="n"/>
      <c r="Y25" s="138" t="n"/>
      <c r="Z25" s="138" t="n"/>
      <c r="AA25" s="138" t="n"/>
      <c r="AB25" s="138" t="n"/>
      <c r="AC25" s="138" t="n"/>
      <c r="AD25" s="138" t="n"/>
      <c r="AE25" s="138" t="n"/>
      <c r="AF25" s="138" t="n"/>
      <c r="AG25" s="138" t="n"/>
      <c r="AH25" s="138" t="n"/>
      <c r="AI25" s="138" t="n"/>
      <c r="AJ25" s="138" t="n"/>
      <c r="AK25" s="138" t="n"/>
      <c r="AL25" s="138" t="n"/>
      <c r="AM25" s="138" t="n"/>
      <c r="AN25" s="138" t="n"/>
      <c r="AO25" s="138" t="n"/>
      <c r="AP25" s="138" t="n"/>
      <c r="AQ25" s="138" t="n"/>
      <c r="AR25" s="138" t="n"/>
      <c r="AS25" s="138" t="n"/>
      <c r="AT25" s="138" t="n"/>
      <c r="AU25" s="138" t="n"/>
      <c r="AV25" s="138" t="n"/>
      <c r="AW25" s="138" t="n"/>
      <c r="AX25" s="138" t="n"/>
      <c r="AY25" s="138" t="n"/>
      <c r="AZ25" s="138" t="n"/>
      <c r="BA25" s="138" t="n"/>
      <c r="BB25" s="138" t="n"/>
      <c r="BC25" s="138" t="n"/>
      <c r="BD25" s="138" t="n"/>
      <c r="BE25" s="138" t="n"/>
      <c r="BF25" s="138" t="n"/>
      <c r="BG25" s="138" t="n"/>
      <c r="BH25" s="138" t="n"/>
      <c r="BI25" s="139" t="n"/>
      <c r="BJ25" s="2" t="n"/>
      <c r="BK25" s="2" t="n"/>
      <c r="BL25" s="2" t="n"/>
      <c r="BM25" s="2" t="n"/>
      <c r="BN25" s="2" t="n"/>
      <c r="BO25" s="2" t="n"/>
      <c r="BP25" s="141" t="n"/>
      <c r="BV25" s="142" t="n"/>
      <c r="BW25" s="159">
        <f>計算!$W$26</f>
        <v/>
      </c>
      <c r="CG25" s="142" t="n"/>
      <c r="CH25" s="148">
        <f>計算!$X$26</f>
        <v/>
      </c>
      <c r="DU25" s="142" t="n"/>
      <c r="DV25" s="2" t="n"/>
      <c r="DW25" s="2" t="n"/>
      <c r="DX25" s="2" t="n"/>
      <c r="DY25" s="2" t="n"/>
      <c r="DZ25" s="2" t="n"/>
      <c r="EA25" s="2" t="n"/>
      <c r="EB25" s="2" t="n"/>
      <c r="EC25" s="2" t="n"/>
    </row>
    <row r="26" ht="6.75" customHeight="1" s="118">
      <c r="A26" s="2" t="n"/>
      <c r="B26" s="2" t="n"/>
      <c r="C26" s="2" t="n"/>
      <c r="D26" s="2" t="n"/>
      <c r="E26" s="141" t="n"/>
      <c r="K26" s="142" t="n"/>
      <c r="BI26" s="142" t="n"/>
      <c r="BJ26" s="2" t="n"/>
      <c r="BK26" s="2" t="n"/>
      <c r="BL26" s="2" t="n"/>
      <c r="BM26" s="2" t="n"/>
      <c r="BN26" s="2" t="n"/>
      <c r="BO26" s="2" t="n"/>
      <c r="BP26" s="141" t="n"/>
      <c r="BV26" s="142" t="n"/>
      <c r="BW26" s="141" t="n"/>
      <c r="CG26" s="142" t="n"/>
      <c r="DU26" s="142" t="n"/>
      <c r="DV26" s="2" t="n"/>
      <c r="DW26" s="2" t="n"/>
      <c r="DX26" s="2" t="n"/>
      <c r="DY26" s="2" t="n"/>
      <c r="DZ26" s="2" t="n"/>
      <c r="EA26" s="2" t="n"/>
      <c r="EB26" s="2" t="n"/>
      <c r="EC26" s="2" t="n"/>
    </row>
    <row r="27" ht="6.75" customHeight="1" s="118">
      <c r="A27" s="2" t="n"/>
      <c r="B27" s="2" t="n"/>
      <c r="C27" s="2" t="n"/>
      <c r="D27" s="2" t="n"/>
      <c r="E27" s="160" t="n"/>
      <c r="F27" s="161" t="n"/>
      <c r="G27" s="161" t="n"/>
      <c r="H27" s="161" t="n"/>
      <c r="I27" s="161" t="n"/>
      <c r="J27" s="161" t="n"/>
      <c r="K27" s="162" t="n"/>
      <c r="L27" s="161" t="n"/>
      <c r="M27" s="161" t="n"/>
      <c r="N27" s="161" t="n"/>
      <c r="O27" s="161" t="n"/>
      <c r="P27" s="161" t="n"/>
      <c r="Q27" s="161" t="n"/>
      <c r="R27" s="161" t="n"/>
      <c r="S27" s="161" t="n"/>
      <c r="T27" s="161" t="n"/>
      <c r="U27" s="161" t="n"/>
      <c r="V27" s="161" t="n"/>
      <c r="W27" s="161" t="n"/>
      <c r="X27" s="161" t="n"/>
      <c r="Y27" s="161" t="n"/>
      <c r="Z27" s="161" t="n"/>
      <c r="AA27" s="161" t="n"/>
      <c r="AB27" s="161" t="n"/>
      <c r="AC27" s="161" t="n"/>
      <c r="AD27" s="161" t="n"/>
      <c r="AE27" s="161" t="n"/>
      <c r="AF27" s="161" t="n"/>
      <c r="AG27" s="161" t="n"/>
      <c r="AH27" s="161" t="n"/>
      <c r="AI27" s="161" t="n"/>
      <c r="AJ27" s="161" t="n"/>
      <c r="AK27" s="161" t="n"/>
      <c r="AL27" s="161" t="n"/>
      <c r="AM27" s="161" t="n"/>
      <c r="AN27" s="161" t="n"/>
      <c r="AO27" s="161" t="n"/>
      <c r="AP27" s="161" t="n"/>
      <c r="AQ27" s="161" t="n"/>
      <c r="AR27" s="161" t="n"/>
      <c r="AS27" s="161" t="n"/>
      <c r="AT27" s="161" t="n"/>
      <c r="AU27" s="161" t="n"/>
      <c r="AV27" s="161" t="n"/>
      <c r="AW27" s="161" t="n"/>
      <c r="AX27" s="161" t="n"/>
      <c r="AY27" s="161" t="n"/>
      <c r="AZ27" s="161" t="n"/>
      <c r="BA27" s="161" t="n"/>
      <c r="BB27" s="161" t="n"/>
      <c r="BC27" s="161" t="n"/>
      <c r="BD27" s="161" t="n"/>
      <c r="BE27" s="161" t="n"/>
      <c r="BF27" s="161" t="n"/>
      <c r="BG27" s="161" t="n"/>
      <c r="BH27" s="161" t="n"/>
      <c r="BI27" s="162" t="n"/>
      <c r="BJ27" s="2" t="n"/>
      <c r="BK27" s="2" t="n"/>
      <c r="BL27" s="2" t="n"/>
      <c r="BM27" s="2" t="n"/>
      <c r="BN27" s="2" t="n"/>
      <c r="BO27" s="2" t="n"/>
      <c r="BP27" s="141" t="n"/>
      <c r="BV27" s="142" t="n"/>
      <c r="BW27" s="141" t="n"/>
      <c r="CG27" s="142" t="n"/>
      <c r="DU27" s="142" t="n"/>
      <c r="DV27" s="2" t="n"/>
      <c r="DW27" s="2" t="n"/>
      <c r="DX27" s="2" t="n"/>
      <c r="DY27" s="2" t="n"/>
      <c r="DZ27" s="2" t="n"/>
      <c r="EA27" s="2" t="n"/>
      <c r="EB27" s="2" t="n"/>
      <c r="EC27" s="2" t="n"/>
    </row>
    <row r="28" ht="6.75" customHeight="1" s="118">
      <c r="A28" s="2" t="n"/>
      <c r="B28" s="2" t="n"/>
      <c r="C28" s="2" t="n"/>
      <c r="D28" s="2" t="n"/>
      <c r="E28" s="163" t="inlineStr">
        <is>
          <t>現住所</t>
        </is>
      </c>
      <c r="F28" s="164" t="n"/>
      <c r="G28" s="164" t="n"/>
      <c r="H28" s="164" t="n"/>
      <c r="I28" s="164" t="n"/>
      <c r="J28" s="164" t="n"/>
      <c r="K28" s="165" t="n"/>
      <c r="L28" s="107" t="inlineStr">
        <is>
          <t>〒</t>
        </is>
      </c>
      <c r="M28" s="164" t="n"/>
      <c r="N28" s="164" t="n"/>
      <c r="O28" s="164" t="n"/>
      <c r="P28" s="166">
        <f>計算!$H$26</f>
        <v/>
      </c>
      <c r="Q28" s="164" t="n"/>
      <c r="R28" s="164" t="n"/>
      <c r="S28" s="164" t="n"/>
      <c r="T28" s="164" t="n"/>
      <c r="U28" s="164" t="n"/>
      <c r="V28" s="164" t="n"/>
      <c r="W28" s="164" t="n"/>
      <c r="X28" s="164" t="n"/>
      <c r="Y28" s="164" t="n"/>
      <c r="Z28" s="164" t="n"/>
      <c r="AA28" s="164" t="n"/>
      <c r="AB28" s="164" t="n"/>
      <c r="AC28" s="164" t="n"/>
      <c r="AD28" s="164" t="n"/>
      <c r="AE28" s="164" t="n"/>
      <c r="AF28" s="164" t="n"/>
      <c r="AG28" s="164" t="n"/>
      <c r="AH28" s="164" t="n"/>
      <c r="AI28" s="164" t="n"/>
      <c r="AJ28" s="164"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41" t="n"/>
      <c r="BV28" s="142" t="n"/>
      <c r="BW28" s="141" t="n"/>
      <c r="CG28" s="142" t="n"/>
      <c r="DU28" s="142" t="n"/>
      <c r="DV28" s="2" t="n"/>
      <c r="DW28" s="2" t="n"/>
      <c r="DX28" s="2" t="n"/>
      <c r="DY28" s="2" t="n"/>
      <c r="DZ28" s="2" t="n"/>
      <c r="EA28" s="2" t="n"/>
      <c r="EB28" s="2" t="n"/>
      <c r="EC28" s="2" t="n"/>
    </row>
    <row r="29" ht="4.5" customHeight="1" s="118">
      <c r="A29" s="2" t="n"/>
      <c r="B29" s="2" t="n"/>
      <c r="C29" s="2" t="n"/>
      <c r="D29" s="2" t="n"/>
      <c r="E29" s="141" t="n"/>
      <c r="K29" s="142" t="n"/>
      <c r="L29" s="141"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4" t="n"/>
      <c r="BQ29" s="145" t="n"/>
      <c r="BR29" s="145" t="n"/>
      <c r="BS29" s="145" t="n"/>
      <c r="BT29" s="145" t="n"/>
      <c r="BU29" s="145" t="n"/>
      <c r="BV29" s="146" t="n"/>
      <c r="BW29" s="144" t="n"/>
      <c r="BX29" s="145" t="n"/>
      <c r="BY29" s="145" t="n"/>
      <c r="BZ29" s="145" t="n"/>
      <c r="CA29" s="145" t="n"/>
      <c r="CB29" s="145" t="n"/>
      <c r="CC29" s="145" t="n"/>
      <c r="CD29" s="145" t="n"/>
      <c r="CE29" s="145" t="n"/>
      <c r="CF29" s="145" t="n"/>
      <c r="CG29" s="146" t="n"/>
      <c r="DU29" s="142" t="n"/>
      <c r="DV29" s="2" t="n"/>
      <c r="DW29" s="2" t="n"/>
      <c r="DX29" s="2" t="n"/>
      <c r="DY29" s="2" t="n"/>
      <c r="DZ29" s="2" t="n"/>
      <c r="EA29" s="2" t="n"/>
      <c r="EB29" s="2" t="n"/>
      <c r="EC29" s="2" t="n"/>
    </row>
    <row r="30" ht="6.75" customHeight="1" s="118">
      <c r="A30" s="2" t="n"/>
      <c r="B30" s="2" t="n"/>
      <c r="C30" s="2" t="n"/>
      <c r="D30" s="2" t="n"/>
      <c r="E30" s="141" t="n"/>
      <c r="K30" s="142" t="n"/>
      <c r="L30" s="141"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7" t="inlineStr">
        <is>
          <t>校内外の諸活動</t>
        </is>
      </c>
      <c r="BQ30" s="138" t="n"/>
      <c r="BR30" s="138" t="n"/>
      <c r="BS30" s="138" t="n"/>
      <c r="BT30" s="138" t="n"/>
      <c r="BU30" s="138" t="n"/>
      <c r="BV30" s="139" t="n"/>
      <c r="BW30" s="168">
        <f>計算!$Y$26</f>
        <v/>
      </c>
      <c r="BX30" s="138" t="n"/>
      <c r="BY30" s="138" t="n"/>
      <c r="BZ30" s="138" t="n"/>
      <c r="CA30" s="138" t="n"/>
      <c r="CB30" s="138" t="n"/>
      <c r="CC30" s="138" t="n"/>
      <c r="CD30" s="138" t="n"/>
      <c r="CE30" s="138" t="n"/>
      <c r="CF30" s="138" t="n"/>
      <c r="CG30" s="138" t="n"/>
      <c r="CH30" s="138" t="n"/>
      <c r="CI30" s="138" t="n"/>
      <c r="CJ30" s="138" t="n"/>
      <c r="CK30" s="138" t="n"/>
      <c r="CL30" s="138" t="n"/>
      <c r="CM30" s="138" t="n"/>
      <c r="CN30" s="138" t="n"/>
      <c r="CO30" s="138" t="n"/>
      <c r="CP30" s="138" t="n"/>
      <c r="CQ30" s="138" t="n"/>
      <c r="CR30" s="138" t="n"/>
      <c r="CS30" s="138" t="n"/>
      <c r="CT30" s="138" t="n"/>
      <c r="CU30" s="138" t="n"/>
      <c r="CV30" s="138" t="n"/>
      <c r="CW30" s="138" t="n"/>
      <c r="CX30" s="138" t="n"/>
      <c r="CY30" s="138" t="n"/>
      <c r="CZ30" s="138" t="n"/>
      <c r="DA30" s="138" t="n"/>
      <c r="DB30" s="138" t="n"/>
      <c r="DC30" s="138" t="n"/>
      <c r="DD30" s="138" t="n"/>
      <c r="DE30" s="138" t="n"/>
      <c r="DF30" s="138" t="n"/>
      <c r="DG30" s="138" t="n"/>
      <c r="DH30" s="138" t="n"/>
      <c r="DI30" s="138" t="n"/>
      <c r="DJ30" s="138" t="n"/>
      <c r="DK30" s="138" t="n"/>
      <c r="DL30" s="138" t="n"/>
      <c r="DM30" s="138" t="n"/>
      <c r="DN30" s="138" t="n"/>
      <c r="DO30" s="138" t="n"/>
      <c r="DP30" s="138" t="n"/>
      <c r="DQ30" s="138" t="n"/>
      <c r="DR30" s="138" t="n"/>
      <c r="DS30" s="138" t="n"/>
      <c r="DT30" s="138" t="n"/>
      <c r="DU30" s="139" t="n"/>
      <c r="DV30" s="7" t="n"/>
      <c r="DW30" s="2" t="n"/>
      <c r="DX30" s="2" t="n"/>
      <c r="DY30" s="2" t="n"/>
      <c r="DZ30" s="2" t="n"/>
      <c r="EA30" s="2" t="n"/>
      <c r="EB30" s="2" t="n"/>
      <c r="EC30" s="2" t="n"/>
    </row>
    <row r="31" ht="6.75" customHeight="1" s="118">
      <c r="A31" s="2" t="n"/>
      <c r="B31" s="2" t="n"/>
      <c r="C31" s="2" t="n"/>
      <c r="D31" s="2" t="n"/>
      <c r="E31" s="141" t="n"/>
      <c r="K31" s="142" t="n"/>
      <c r="L31" s="169">
        <f>計算!$I$26</f>
        <v/>
      </c>
      <c r="BI31" s="142" t="n"/>
      <c r="BJ31" s="2" t="n"/>
      <c r="BK31" s="2" t="n"/>
      <c r="BL31" s="2" t="n"/>
      <c r="BM31" s="2" t="n"/>
      <c r="BN31" s="2" t="n"/>
      <c r="BO31" s="2" t="n"/>
      <c r="BP31" s="141" t="n"/>
      <c r="BV31" s="142" t="n"/>
      <c r="DU31" s="142" t="n"/>
      <c r="DV31" s="7" t="n"/>
      <c r="DW31" s="2" t="n"/>
      <c r="DX31" s="2" t="n"/>
      <c r="DY31" s="2" t="n"/>
      <c r="DZ31" s="2" t="n"/>
      <c r="EA31" s="2" t="n"/>
      <c r="EB31" s="2" t="n"/>
      <c r="EC31" s="2" t="n"/>
    </row>
    <row r="32" ht="6.75" customHeight="1" s="118">
      <c r="A32" s="2" t="n"/>
      <c r="B32" s="2" t="n"/>
      <c r="C32" s="2" t="n"/>
      <c r="D32" s="2" t="n"/>
      <c r="E32" s="141" t="n"/>
      <c r="K32" s="142" t="n"/>
      <c r="L32" s="141" t="n"/>
      <c r="BI32" s="142" t="n"/>
      <c r="BJ32" s="2" t="n"/>
      <c r="BK32" s="2" t="n"/>
      <c r="BL32" s="2" t="n"/>
      <c r="BM32" s="2" t="n"/>
      <c r="BN32" s="2" t="n"/>
      <c r="BO32" s="2" t="n"/>
      <c r="BP32" s="141" t="n"/>
      <c r="BV32" s="142" t="n"/>
      <c r="DU32" s="142" t="n"/>
      <c r="DV32" s="7" t="n"/>
      <c r="DW32" s="2" t="n"/>
      <c r="DX32" s="2" t="n"/>
      <c r="DY32" s="2" t="n"/>
      <c r="DZ32" s="2" t="n"/>
      <c r="EA32" s="2" t="n"/>
      <c r="EB32" s="2" t="n"/>
      <c r="EC32" s="2" t="n"/>
    </row>
    <row r="33" ht="6.75" customHeight="1" s="118">
      <c r="A33" s="2" t="n"/>
      <c r="B33" s="2" t="n"/>
      <c r="C33" s="2" t="n"/>
      <c r="D33" s="2" t="n"/>
      <c r="E33" s="144" t="n"/>
      <c r="F33" s="145" t="n"/>
      <c r="G33" s="145" t="n"/>
      <c r="H33" s="145" t="n"/>
      <c r="I33" s="145" t="n"/>
      <c r="J33" s="145" t="n"/>
      <c r="K33" s="146" t="n"/>
      <c r="L33" s="144" t="n"/>
      <c r="M33" s="145" t="n"/>
      <c r="N33" s="145" t="n"/>
      <c r="O33" s="145" t="n"/>
      <c r="P33" s="145" t="n"/>
      <c r="Q33" s="145" t="n"/>
      <c r="R33" s="145" t="n"/>
      <c r="S33" s="145" t="n"/>
      <c r="T33" s="145" t="n"/>
      <c r="U33" s="145" t="n"/>
      <c r="V33" s="145" t="n"/>
      <c r="W33" s="145" t="n"/>
      <c r="X33" s="145" t="n"/>
      <c r="Y33" s="145" t="n"/>
      <c r="Z33" s="145" t="n"/>
      <c r="AA33" s="145" t="n"/>
      <c r="AB33" s="145" t="n"/>
      <c r="AC33" s="145" t="n"/>
      <c r="AD33" s="145" t="n"/>
      <c r="AE33" s="145" t="n"/>
      <c r="AF33" s="145" t="n"/>
      <c r="AG33" s="145" t="n"/>
      <c r="AH33" s="145" t="n"/>
      <c r="AI33" s="145" t="n"/>
      <c r="AJ33" s="145" t="n"/>
      <c r="AK33" s="145" t="n"/>
      <c r="AL33" s="145" t="n"/>
      <c r="AM33" s="145" t="n"/>
      <c r="AN33" s="145" t="n"/>
      <c r="AO33" s="145" t="n"/>
      <c r="AP33" s="145" t="n"/>
      <c r="AQ33" s="145" t="n"/>
      <c r="AR33" s="145" t="n"/>
      <c r="AS33" s="145" t="n"/>
      <c r="AT33" s="145" t="n"/>
      <c r="AU33" s="145" t="n"/>
      <c r="AV33" s="145" t="n"/>
      <c r="AW33" s="145" t="n"/>
      <c r="AX33" s="145" t="n"/>
      <c r="AY33" s="145" t="n"/>
      <c r="AZ33" s="145" t="n"/>
      <c r="BA33" s="145" t="n"/>
      <c r="BB33" s="145" t="n"/>
      <c r="BC33" s="145" t="n"/>
      <c r="BD33" s="145" t="n"/>
      <c r="BE33" s="145" t="n"/>
      <c r="BF33" s="145" t="n"/>
      <c r="BG33" s="145" t="n"/>
      <c r="BH33" s="145" t="n"/>
      <c r="BI33" s="146" t="n"/>
      <c r="BJ33" s="2" t="n"/>
      <c r="BK33" s="2" t="n"/>
      <c r="BL33" s="2" t="n"/>
      <c r="BM33" s="2" t="n"/>
      <c r="BN33" s="2" t="n"/>
      <c r="BO33" s="2" t="n"/>
      <c r="BP33" s="141" t="n"/>
      <c r="BV33" s="142" t="n"/>
      <c r="DU33" s="142" t="n"/>
      <c r="DV33" s="7" t="n"/>
      <c r="DW33" s="2" t="n"/>
      <c r="DX33" s="2" t="n"/>
      <c r="DY33" s="2" t="n"/>
      <c r="DZ33" s="2" t="n"/>
      <c r="EA33" s="2" t="n"/>
      <c r="EB33" s="2" t="n"/>
      <c r="EC33" s="2" t="n"/>
    </row>
    <row r="34" ht="6.75" customHeight="1" s="118">
      <c r="A34" s="2" t="n"/>
      <c r="B34" s="2" t="n"/>
      <c r="C34" s="2" t="n"/>
      <c r="D34" s="2" t="n"/>
      <c r="E34" s="157" t="inlineStr">
        <is>
          <t>ふ り が な</t>
        </is>
      </c>
      <c r="F34" s="138" t="n"/>
      <c r="G34" s="138" t="n"/>
      <c r="H34" s="138" t="n"/>
      <c r="I34" s="138" t="n"/>
      <c r="J34" s="138" t="n"/>
      <c r="K34" s="139" t="n"/>
      <c r="L34" s="158">
        <f>計算!$M$26</f>
        <v/>
      </c>
      <c r="M34" s="138" t="n"/>
      <c r="N34" s="138" t="n"/>
      <c r="O34" s="138" t="n"/>
      <c r="P34" s="138" t="n"/>
      <c r="Q34" s="138" t="n"/>
      <c r="R34" s="138" t="n"/>
      <c r="S34" s="138" t="n"/>
      <c r="T34" s="138" t="n"/>
      <c r="U34" s="138" t="n"/>
      <c r="V34" s="138" t="n"/>
      <c r="W34" s="138" t="n"/>
      <c r="X34" s="138" t="n"/>
      <c r="Y34" s="138" t="n"/>
      <c r="Z34" s="138" t="n"/>
      <c r="AA34" s="138" t="n"/>
      <c r="AB34" s="138" t="n"/>
      <c r="AC34" s="138" t="n"/>
      <c r="AD34" s="138" t="n"/>
      <c r="AE34" s="138" t="n"/>
      <c r="AF34" s="138" t="n"/>
      <c r="AG34" s="138" t="n"/>
      <c r="AH34" s="138" t="n"/>
      <c r="AI34" s="138" t="n"/>
      <c r="AJ34" s="138" t="n"/>
      <c r="AK34" s="138" t="n"/>
      <c r="AL34" s="138" t="n"/>
      <c r="AM34" s="138" t="n"/>
      <c r="AN34" s="138" t="n"/>
      <c r="AO34" s="138" t="n"/>
      <c r="AP34" s="138" t="n"/>
      <c r="AQ34" s="138" t="n"/>
      <c r="AR34" s="138" t="n"/>
      <c r="AS34" s="138" t="n"/>
      <c r="AT34" s="138" t="n"/>
      <c r="AU34" s="138" t="n"/>
      <c r="AV34" s="138" t="n"/>
      <c r="AW34" s="138" t="n"/>
      <c r="AX34" s="138" t="n"/>
      <c r="AY34" s="138" t="n"/>
      <c r="AZ34" s="138" t="n"/>
      <c r="BA34" s="138" t="n"/>
      <c r="BB34" s="138" t="n"/>
      <c r="BC34" s="138" t="n"/>
      <c r="BD34" s="138" t="n"/>
      <c r="BE34" s="138" t="n"/>
      <c r="BF34" s="138" t="n"/>
      <c r="BG34" s="138" t="n"/>
      <c r="BH34" s="138" t="n"/>
      <c r="BI34" s="139" t="n"/>
      <c r="BJ34" s="2" t="n"/>
      <c r="BK34" s="2" t="n"/>
      <c r="BL34" s="2" t="n"/>
      <c r="BM34" s="2" t="n"/>
      <c r="BN34" s="2" t="n"/>
      <c r="BO34" s="2" t="n"/>
      <c r="BP34" s="141" t="n"/>
      <c r="BV34" s="142" t="n"/>
      <c r="DU34" s="142" t="n"/>
      <c r="DV34" s="7" t="n"/>
      <c r="DW34" s="2" t="n"/>
      <c r="DX34" s="2" t="n"/>
      <c r="DY34" s="2" t="n"/>
      <c r="DZ34" s="2" t="n"/>
      <c r="EA34" s="2" t="n"/>
      <c r="EB34" s="2" t="n"/>
      <c r="EC34" s="2" t="n"/>
    </row>
    <row r="35" ht="6.75" customHeight="1" s="118">
      <c r="A35" s="2" t="n"/>
      <c r="B35" s="2" t="n"/>
      <c r="C35" s="2" t="n"/>
      <c r="D35" s="2" t="n"/>
      <c r="E35" s="141" t="n"/>
      <c r="K35" s="142" t="n"/>
      <c r="BI35" s="142" t="n"/>
      <c r="BJ35" s="2" t="n"/>
      <c r="BK35" s="2" t="n"/>
      <c r="BL35" s="2" t="n"/>
      <c r="BM35" s="2" t="n"/>
      <c r="BN35" s="2" t="n"/>
      <c r="BO35" s="2" t="n"/>
      <c r="BP35" s="141" t="n"/>
      <c r="BV35" s="142" t="n"/>
      <c r="DU35" s="142" t="n"/>
      <c r="DV35" s="7" t="n"/>
      <c r="DW35" s="2" t="n"/>
      <c r="DX35" s="2" t="n"/>
      <c r="DY35" s="2" t="n"/>
      <c r="DZ35" s="2" t="n"/>
      <c r="EA35" s="2" t="n"/>
      <c r="EB35" s="2" t="n"/>
      <c r="EC35" s="2" t="n"/>
    </row>
    <row r="36" ht="6.75" customHeight="1" s="118">
      <c r="A36" s="2" t="n"/>
      <c r="B36" s="2" t="n"/>
      <c r="C36" s="2" t="n"/>
      <c r="D36" s="2" t="n"/>
      <c r="E36" s="160" t="n"/>
      <c r="F36" s="161" t="n"/>
      <c r="G36" s="161" t="n"/>
      <c r="H36" s="161" t="n"/>
      <c r="I36" s="161" t="n"/>
      <c r="J36" s="161" t="n"/>
      <c r="K36" s="162" t="n"/>
      <c r="L36" s="161" t="n"/>
      <c r="M36" s="161" t="n"/>
      <c r="N36" s="161" t="n"/>
      <c r="O36" s="161" t="n"/>
      <c r="P36" s="161" t="n"/>
      <c r="Q36" s="161" t="n"/>
      <c r="R36" s="161" t="n"/>
      <c r="S36" s="161" t="n"/>
      <c r="T36" s="161" t="n"/>
      <c r="U36" s="161" t="n"/>
      <c r="V36" s="161" t="n"/>
      <c r="W36" s="161" t="n"/>
      <c r="X36" s="161" t="n"/>
      <c r="Y36" s="161" t="n"/>
      <c r="Z36" s="161" t="n"/>
      <c r="AA36" s="161" t="n"/>
      <c r="AB36" s="161" t="n"/>
      <c r="AC36" s="161" t="n"/>
      <c r="AD36" s="161" t="n"/>
      <c r="AE36" s="161" t="n"/>
      <c r="AF36" s="161" t="n"/>
      <c r="AG36" s="161" t="n"/>
      <c r="AH36" s="161" t="n"/>
      <c r="AI36" s="161" t="n"/>
      <c r="AJ36" s="161" t="n"/>
      <c r="AK36" s="161" t="n"/>
      <c r="AL36" s="161" t="n"/>
      <c r="AM36" s="161" t="n"/>
      <c r="AN36" s="161" t="n"/>
      <c r="AO36" s="161" t="n"/>
      <c r="AP36" s="161" t="n"/>
      <c r="AQ36" s="161" t="n"/>
      <c r="AR36" s="161" t="n"/>
      <c r="AS36" s="161" t="n"/>
      <c r="AT36" s="161" t="n"/>
      <c r="AU36" s="161" t="n"/>
      <c r="AV36" s="161" t="n"/>
      <c r="AW36" s="161" t="n"/>
      <c r="AX36" s="161" t="n"/>
      <c r="AY36" s="161" t="n"/>
      <c r="AZ36" s="161" t="n"/>
      <c r="BA36" s="161" t="n"/>
      <c r="BB36" s="161" t="n"/>
      <c r="BC36" s="161" t="n"/>
      <c r="BD36" s="161" t="n"/>
      <c r="BE36" s="161" t="n"/>
      <c r="BF36" s="161" t="n"/>
      <c r="BG36" s="161" t="n"/>
      <c r="BH36" s="161" t="n"/>
      <c r="BI36" s="162" t="n"/>
      <c r="BJ36" s="2" t="n"/>
      <c r="BK36" s="2" t="n"/>
      <c r="BL36" s="2" t="n"/>
      <c r="BM36" s="2" t="n"/>
      <c r="BN36" s="2" t="n"/>
      <c r="BO36" s="2" t="n"/>
      <c r="BP36" s="141" t="n"/>
      <c r="BV36" s="142" t="n"/>
      <c r="DU36" s="142" t="n"/>
      <c r="DV36" s="7" t="n"/>
      <c r="DW36" s="2" t="n"/>
      <c r="DX36" s="2" t="n"/>
      <c r="DY36" s="2" t="n"/>
      <c r="DZ36" s="2" t="n"/>
      <c r="EA36" s="2" t="n"/>
      <c r="EB36" s="2" t="n"/>
      <c r="EC36" s="2" t="n"/>
    </row>
    <row r="37" ht="6.75" customHeight="1" s="118">
      <c r="A37" s="2" t="n"/>
      <c r="B37" s="2" t="n"/>
      <c r="C37" s="2" t="n"/>
      <c r="D37" s="2" t="n"/>
      <c r="E37" s="163" t="inlineStr">
        <is>
          <t>連絡先</t>
        </is>
      </c>
      <c r="F37" s="164" t="n"/>
      <c r="G37" s="164" t="n"/>
      <c r="H37" s="164" t="n"/>
      <c r="I37" s="164" t="n"/>
      <c r="J37" s="164" t="n"/>
      <c r="K37" s="165" t="n"/>
      <c r="L37" s="107" t="inlineStr">
        <is>
          <t>〒</t>
        </is>
      </c>
      <c r="M37" s="164" t="n"/>
      <c r="N37" s="164" t="n"/>
      <c r="O37" s="164" t="n"/>
      <c r="P37" s="170">
        <f>計算!$K$26</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41" t="n"/>
      <c r="BV37" s="142" t="n"/>
      <c r="DU37" s="142" t="n"/>
      <c r="DV37" s="7" t="n"/>
      <c r="DW37" s="2" t="n"/>
      <c r="DX37" s="2" t="n"/>
      <c r="DY37" s="2" t="n"/>
      <c r="DZ37" s="2" t="n"/>
      <c r="EA37" s="2" t="n"/>
      <c r="EB37" s="2" t="n"/>
      <c r="EC37" s="2" t="n"/>
    </row>
    <row r="38" ht="6.75" customHeight="1" s="118">
      <c r="A38" s="2" t="n"/>
      <c r="B38" s="2" t="n"/>
      <c r="C38" s="2" t="n"/>
      <c r="D38" s="2" t="n"/>
      <c r="E38" s="141" t="n"/>
      <c r="K38" s="142" t="n"/>
      <c r="L38" s="141"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41" t="n"/>
      <c r="BV38" s="142" t="n"/>
      <c r="DU38" s="142" t="n"/>
      <c r="DV38" s="7" t="n"/>
      <c r="DW38" s="2" t="n"/>
      <c r="DX38" s="2" t="n"/>
      <c r="DY38" s="2" t="n"/>
      <c r="DZ38" s="2" t="n"/>
      <c r="EA38" s="2" t="n"/>
      <c r="EB38" s="2" t="n"/>
      <c r="EC38" s="2" t="n"/>
    </row>
    <row r="39" ht="6.75" customHeight="1" s="118">
      <c r="A39" s="2" t="n"/>
      <c r="B39" s="2" t="n"/>
      <c r="C39" s="2" t="n"/>
      <c r="D39" s="2" t="n"/>
      <c r="E39" s="141" t="n"/>
      <c r="K39" s="142" t="n"/>
      <c r="L39" s="141"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41" t="n"/>
      <c r="BV39" s="142" t="n"/>
      <c r="DU39" s="142" t="n"/>
      <c r="DV39" s="7" t="n"/>
      <c r="DW39" s="2" t="n"/>
      <c r="DX39" s="2" t="n"/>
      <c r="DY39" s="2" t="n"/>
      <c r="DZ39" s="2" t="n"/>
      <c r="EA39" s="2" t="n"/>
      <c r="EB39" s="2" t="n"/>
      <c r="EC39" s="2" t="n"/>
    </row>
    <row r="40" ht="6.75" customHeight="1" s="118">
      <c r="A40" s="2" t="n"/>
      <c r="B40" s="2" t="n"/>
      <c r="C40" s="2" t="n"/>
      <c r="D40" s="2" t="n"/>
      <c r="E40" s="141" t="n"/>
      <c r="K40" s="142" t="n"/>
      <c r="L40" s="171">
        <f>計算!$L$26</f>
        <v/>
      </c>
      <c r="BI40" s="142" t="n"/>
      <c r="BJ40" s="2" t="n"/>
      <c r="BK40" s="2" t="n"/>
      <c r="BL40" s="2" t="n"/>
      <c r="BM40" s="2" t="n"/>
      <c r="BN40" s="2" t="n"/>
      <c r="BO40" s="2" t="n"/>
      <c r="BP40" s="141" t="n"/>
      <c r="BV40" s="142" t="n"/>
      <c r="DU40" s="142" t="n"/>
      <c r="DV40" s="7" t="n"/>
      <c r="DW40" s="2" t="n"/>
      <c r="DX40" s="2" t="n"/>
      <c r="DY40" s="2" t="n"/>
      <c r="DZ40" s="2" t="n"/>
      <c r="EA40" s="2" t="n"/>
      <c r="EB40" s="2" t="n"/>
      <c r="EC40" s="2" t="n"/>
    </row>
    <row r="41" ht="6.75" customHeight="1" s="118">
      <c r="A41" s="2" t="n"/>
      <c r="B41" s="2" t="n"/>
      <c r="C41" s="2" t="n"/>
      <c r="D41" s="2" t="n"/>
      <c r="E41" s="144" t="n"/>
      <c r="F41" s="145" t="n"/>
      <c r="G41" s="145" t="n"/>
      <c r="H41" s="145" t="n"/>
      <c r="I41" s="145" t="n"/>
      <c r="J41" s="145" t="n"/>
      <c r="K41" s="146" t="n"/>
      <c r="L41" s="145" t="n"/>
      <c r="M41" s="145" t="n"/>
      <c r="N41" s="145" t="n"/>
      <c r="O41" s="145" t="n"/>
      <c r="P41" s="145" t="n"/>
      <c r="Q41" s="145" t="n"/>
      <c r="R41" s="145" t="n"/>
      <c r="S41" s="145" t="n"/>
      <c r="T41" s="145" t="n"/>
      <c r="U41" s="145" t="n"/>
      <c r="V41" s="145" t="n"/>
      <c r="W41" s="145" t="n"/>
      <c r="X41" s="145" t="n"/>
      <c r="Y41" s="145" t="n"/>
      <c r="Z41" s="145" t="n"/>
      <c r="AA41" s="145" t="n"/>
      <c r="AB41" s="145" t="n"/>
      <c r="AC41" s="145" t="n"/>
      <c r="AD41" s="145" t="n"/>
      <c r="AE41" s="145" t="n"/>
      <c r="AF41" s="145" t="n"/>
      <c r="AG41" s="145" t="n"/>
      <c r="AH41" s="145" t="n"/>
      <c r="AI41" s="145" t="n"/>
      <c r="AJ41" s="145" t="n"/>
      <c r="AK41" s="145" t="n"/>
      <c r="AL41" s="145" t="n"/>
      <c r="AM41" s="145" t="n"/>
      <c r="AN41" s="145" t="n"/>
      <c r="AO41" s="145" t="n"/>
      <c r="AP41" s="145" t="n"/>
      <c r="AQ41" s="145" t="n"/>
      <c r="AR41" s="145" t="n"/>
      <c r="AS41" s="145" t="n"/>
      <c r="AT41" s="145" t="n"/>
      <c r="AU41" s="145" t="n"/>
      <c r="AV41" s="145" t="n"/>
      <c r="AW41" s="145" t="n"/>
      <c r="AX41" s="145" t="n"/>
      <c r="AY41" s="145" t="n"/>
      <c r="AZ41" s="145" t="n"/>
      <c r="BA41" s="145" t="n"/>
      <c r="BB41" s="145" t="n"/>
      <c r="BC41" s="145" t="n"/>
      <c r="BD41" s="145" t="n"/>
      <c r="BE41" s="145" t="n"/>
      <c r="BF41" s="145" t="n"/>
      <c r="BG41" s="145" t="n"/>
      <c r="BH41" s="145" t="n"/>
      <c r="BI41" s="146" t="n"/>
      <c r="BJ41" s="2" t="n"/>
      <c r="BK41" s="2" t="n"/>
      <c r="BL41" s="2" t="n"/>
      <c r="BM41" s="2" t="n"/>
      <c r="BN41" s="2" t="n"/>
      <c r="BO41" s="2" t="n"/>
      <c r="BP41" s="141" t="n"/>
      <c r="BV41" s="142" t="n"/>
      <c r="DU41" s="142"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41" t="n"/>
      <c r="BV42" s="142" t="n"/>
      <c r="DU42" s="142"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41" t="n"/>
      <c r="BV43" s="142" t="n"/>
      <c r="DU43" s="142"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41" t="n"/>
      <c r="BV44" s="142" t="n"/>
      <c r="DU44" s="142"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41" t="n"/>
      <c r="BV45" s="142" t="n"/>
      <c r="DU45" s="142"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41" t="n"/>
      <c r="BV46" s="142" t="n"/>
      <c r="DU46" s="142"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2" t="n"/>
      <c r="BQ47" s="138" t="n"/>
      <c r="BR47" s="173" t="n"/>
      <c r="BS47" s="138" t="n"/>
      <c r="BT47" s="138" t="n"/>
      <c r="BU47" s="28" t="n"/>
      <c r="BV47" s="29" t="n"/>
      <c r="BW47" s="174">
        <f>計算!$Z$26</f>
        <v/>
      </c>
      <c r="BX47" s="138" t="n"/>
      <c r="BY47" s="138" t="n"/>
      <c r="BZ47" s="138" t="n"/>
      <c r="CA47" s="138" t="n"/>
      <c r="CB47" s="138" t="n"/>
      <c r="CC47" s="138" t="n"/>
      <c r="CD47" s="138" t="n"/>
      <c r="CE47" s="138" t="n"/>
      <c r="CF47" s="138" t="n"/>
      <c r="CG47" s="138" t="n"/>
      <c r="CH47" s="138" t="n"/>
      <c r="CI47" s="138" t="n"/>
      <c r="CJ47" s="138" t="n"/>
      <c r="CK47" s="138" t="n"/>
      <c r="CL47" s="138" t="n"/>
      <c r="CM47" s="138" t="n"/>
      <c r="CN47" s="138" t="n"/>
      <c r="CO47" s="138" t="n"/>
      <c r="CP47" s="138" t="n"/>
      <c r="CQ47" s="138" t="n"/>
      <c r="CR47" s="138" t="n"/>
      <c r="CS47" s="138" t="n"/>
      <c r="CT47" s="138" t="n"/>
      <c r="CU47" s="138" t="n"/>
      <c r="CV47" s="138" t="n"/>
      <c r="CW47" s="138" t="n"/>
      <c r="CX47" s="138" t="n"/>
      <c r="CY47" s="138" t="n"/>
      <c r="CZ47" s="138" t="n"/>
      <c r="DA47" s="138" t="n"/>
      <c r="DB47" s="138" t="n"/>
      <c r="DC47" s="138" t="n"/>
      <c r="DD47" s="138" t="n"/>
      <c r="DE47" s="138" t="n"/>
      <c r="DF47" s="138" t="n"/>
      <c r="DG47" s="138" t="n"/>
      <c r="DH47" s="138" t="n"/>
      <c r="DI47" s="138" t="n"/>
      <c r="DJ47" s="138" t="n"/>
      <c r="DK47" s="138" t="n"/>
      <c r="DL47" s="138" t="n"/>
      <c r="DM47" s="138" t="n"/>
      <c r="DN47" s="138" t="n"/>
      <c r="DO47" s="138" t="n"/>
      <c r="DP47" s="138" t="n"/>
      <c r="DQ47" s="138" t="n"/>
      <c r="DR47" s="138" t="n"/>
      <c r="DS47" s="138" t="n"/>
      <c r="DT47" s="138" t="n"/>
      <c r="DU47" s="139"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41" t="n"/>
      <c r="BU48" s="31" t="n"/>
      <c r="BV48" s="32" t="n"/>
      <c r="DU48" s="142"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41" t="n"/>
      <c r="BU49" s="72" t="n"/>
      <c r="BV49" s="142" t="n"/>
      <c r="DU49" s="142"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41" t="n"/>
      <c r="BV50" s="142" t="n"/>
      <c r="DU50" s="142"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41" t="n"/>
      <c r="BV51" s="142" t="n"/>
      <c r="DU51" s="142"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41" t="n"/>
      <c r="BV52" s="142" t="n"/>
      <c r="DU52" s="142" t="n"/>
      <c r="DV52" s="7" t="n"/>
      <c r="DW52" s="2" t="n"/>
      <c r="DX52" s="2" t="n"/>
      <c r="DY52" s="2" t="n"/>
      <c r="DZ52" s="2" t="n"/>
      <c r="EA52" s="2" t="n"/>
      <c r="EB52" s="2" t="n"/>
      <c r="EC52" s="2" t="n"/>
    </row>
    <row r="53" ht="6.75" customHeight="1" s="118">
      <c r="A53" s="2" t="n"/>
      <c r="B53" s="2" t="n"/>
      <c r="C53" s="2" t="n"/>
      <c r="D53" s="2" t="n"/>
      <c r="E53" s="175" t="inlineStr">
        <is>
          <t>在籍校</t>
        </is>
      </c>
      <c r="F53" s="138" t="n"/>
      <c r="G53" s="138" t="n"/>
      <c r="H53" s="138" t="n"/>
      <c r="I53" s="138" t="n"/>
      <c r="J53" s="138" t="n"/>
      <c r="K53" s="139"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8" t="n"/>
      <c r="AY53" s="138" t="n"/>
      <c r="AZ53" s="138" t="n"/>
      <c r="BA53" s="138" t="n"/>
      <c r="BB53" s="138" t="n"/>
      <c r="BC53" s="138" t="n"/>
      <c r="BD53" s="138" t="n"/>
      <c r="BE53" s="138" t="n"/>
      <c r="BF53" s="138" t="n"/>
      <c r="BG53" s="138" t="n"/>
      <c r="BH53" s="138" t="n"/>
      <c r="BI53" s="139" t="n"/>
      <c r="BJ53" s="2" t="n"/>
      <c r="BK53" s="2" t="n"/>
      <c r="BL53" s="2" t="n"/>
      <c r="BM53" s="2" t="n"/>
      <c r="BN53" s="2" t="n"/>
      <c r="BO53" s="2" t="n"/>
      <c r="BP53" s="141" t="n"/>
      <c r="BV53" s="142" t="n"/>
      <c r="DU53" s="142" t="n"/>
      <c r="DV53" s="2" t="n"/>
      <c r="DW53" s="2" t="n"/>
      <c r="DX53" s="2" t="n"/>
      <c r="DY53" s="2" t="n"/>
      <c r="DZ53" s="2" t="n"/>
      <c r="EA53" s="2" t="n"/>
      <c r="EB53" s="2" t="n"/>
      <c r="EC53" s="2" t="n"/>
    </row>
    <row r="54" ht="6.75" customHeight="1" s="118">
      <c r="A54" s="2" t="n"/>
      <c r="B54" s="2" t="n"/>
      <c r="C54" s="2" t="n"/>
      <c r="D54" s="2" t="n"/>
      <c r="E54" s="141" t="n"/>
      <c r="K54" s="142" t="n"/>
      <c r="L54" s="36" t="n"/>
      <c r="M54" s="19" t="n"/>
      <c r="N54" s="19" t="n"/>
      <c r="O54" s="19" t="n"/>
      <c r="P54" s="19" t="n"/>
      <c r="Q54" s="19" t="n"/>
      <c r="R54" s="19" t="n"/>
      <c r="S54" s="19" t="n"/>
      <c r="T54" s="19" t="n"/>
      <c r="U54" s="19" t="n"/>
      <c r="V54" s="19" t="n"/>
      <c r="W54" s="19" t="n"/>
      <c r="X54" s="37" t="n"/>
      <c r="Y54" s="176">
        <f>計算!$N$26</f>
        <v/>
      </c>
      <c r="BI54" s="142" t="n"/>
      <c r="BJ54" s="2" t="n"/>
      <c r="BK54" s="2" t="n"/>
      <c r="BL54" s="2" t="n"/>
      <c r="BM54" s="2" t="n"/>
      <c r="BN54" s="2" t="n"/>
      <c r="BO54" s="2" t="n"/>
      <c r="BP54" s="141" t="n"/>
      <c r="BV54" s="142" t="n"/>
      <c r="DU54" s="142" t="n"/>
      <c r="DV54" s="2" t="n"/>
      <c r="DW54" s="2" t="n"/>
      <c r="DX54" s="2" t="n"/>
      <c r="DY54" s="2" t="n"/>
      <c r="DZ54" s="2" t="n"/>
      <c r="EA54" s="2" t="n"/>
      <c r="EB54" s="2" t="n"/>
      <c r="EC54" s="2" t="n"/>
    </row>
    <row r="55" ht="6.75" customHeight="1" s="118">
      <c r="A55" s="2" t="n"/>
      <c r="B55" s="2" t="n"/>
      <c r="C55" s="2" t="n"/>
      <c r="D55" s="2" t="n"/>
      <c r="E55" s="141" t="n"/>
      <c r="K55" s="142" t="n"/>
      <c r="L55" s="36" t="n"/>
      <c r="M55" s="19" t="n"/>
      <c r="N55" s="19" t="n"/>
      <c r="O55" s="19" t="n"/>
      <c r="P55" s="177">
        <f>設定!$B$6</f>
        <v/>
      </c>
      <c r="S55" s="11" t="n"/>
      <c r="T55" s="11" t="n"/>
      <c r="U55" s="177">
        <f>設定!$B$7</f>
        <v/>
      </c>
      <c r="W55" s="11" t="n"/>
      <c r="X55" s="12" t="n"/>
      <c r="Y55" s="141" t="n"/>
      <c r="BI55" s="142" t="n"/>
      <c r="BJ55" s="2" t="n"/>
      <c r="BK55" s="2" t="n"/>
      <c r="BL55" s="2" t="n"/>
      <c r="BM55" s="2" t="n"/>
      <c r="BN55" s="2" t="n"/>
      <c r="BO55" s="2" t="n"/>
      <c r="BP55" s="141" t="n"/>
      <c r="BV55" s="142" t="n"/>
      <c r="DU55" s="142" t="n"/>
      <c r="DV55" s="2" t="n"/>
      <c r="DW55" s="2" t="n"/>
      <c r="DX55" s="2" t="n"/>
      <c r="DY55" s="2" t="n"/>
      <c r="DZ55" s="2" t="n"/>
      <c r="EA55" s="2" t="n"/>
      <c r="EB55" s="2" t="n"/>
      <c r="EC55" s="2" t="n"/>
    </row>
    <row r="56" ht="6.75" customHeight="1" s="118">
      <c r="A56" s="2" t="n"/>
      <c r="B56" s="2" t="n"/>
      <c r="C56" s="2" t="n"/>
      <c r="D56" s="2" t="n"/>
      <c r="E56" s="141" t="n"/>
      <c r="K56" s="142" t="n"/>
      <c r="L56" s="92" t="inlineStr">
        <is>
          <t>令和</t>
        </is>
      </c>
      <c r="S56" s="52" t="inlineStr">
        <is>
          <t>年</t>
        </is>
      </c>
      <c r="W56" s="53" t="inlineStr">
        <is>
          <t>月</t>
        </is>
      </c>
      <c r="X56" s="142" t="n"/>
      <c r="Y56" s="141" t="n"/>
      <c r="BI56" s="142" t="n"/>
      <c r="BJ56" s="2" t="n"/>
      <c r="BK56" s="2" t="n"/>
      <c r="BL56" s="2" t="n"/>
      <c r="BM56" s="2" t="n"/>
      <c r="BN56" s="2" t="n"/>
      <c r="BO56" s="2" t="n"/>
      <c r="BP56" s="141" t="n"/>
      <c r="BV56" s="142" t="n"/>
      <c r="DU56" s="142" t="n"/>
      <c r="DV56" s="2" t="n"/>
      <c r="DW56" s="2" t="n"/>
      <c r="DX56" s="2" t="n"/>
      <c r="DY56" s="2" t="n"/>
      <c r="DZ56" s="2" t="n"/>
      <c r="EA56" s="2" t="n"/>
      <c r="EB56" s="2" t="n"/>
      <c r="EC56" s="2" t="n"/>
    </row>
    <row r="57" ht="6.75" customHeight="1" s="118">
      <c r="A57" s="2" t="n"/>
      <c r="B57" s="2" t="n"/>
      <c r="C57" s="2" t="n"/>
      <c r="D57" s="2" t="n"/>
      <c r="E57" s="141" t="n"/>
      <c r="K57" s="142" t="n"/>
      <c r="L57" s="141" t="n"/>
      <c r="X57" s="142" t="n"/>
      <c r="Y57" s="141" t="n"/>
      <c r="AW57" s="75" t="inlineStr">
        <is>
          <t>卒業</t>
        </is>
      </c>
      <c r="BI57" s="142" t="n"/>
      <c r="BJ57" s="2" t="n"/>
      <c r="BK57" s="2" t="n"/>
      <c r="BL57" s="2" t="n"/>
      <c r="BM57" s="2" t="n"/>
      <c r="BN57" s="2" t="n"/>
      <c r="BO57" s="2" t="n"/>
      <c r="BP57" s="141" t="n"/>
      <c r="BV57" s="142" t="n"/>
      <c r="DU57" s="142" t="n"/>
      <c r="DV57" s="2" t="n"/>
      <c r="DW57" s="2" t="n"/>
      <c r="DX57" s="2" t="n"/>
      <c r="DY57" s="2" t="n"/>
      <c r="DZ57" s="2" t="n"/>
      <c r="EA57" s="2" t="n"/>
      <c r="EB57" s="2" t="n"/>
      <c r="EC57" s="2" t="n"/>
    </row>
    <row r="58" ht="6.75" customHeight="1" s="118">
      <c r="A58" s="2" t="n"/>
      <c r="B58" s="2" t="n"/>
      <c r="C58" s="2" t="n"/>
      <c r="D58" s="2" t="n"/>
      <c r="E58" s="141" t="n"/>
      <c r="K58" s="142" t="n"/>
      <c r="L58" s="36" t="n"/>
      <c r="M58" s="19" t="n"/>
      <c r="N58" s="19" t="n"/>
      <c r="O58" s="19" t="n"/>
      <c r="P58" s="19" t="n"/>
      <c r="Q58" s="19" t="n"/>
      <c r="R58" s="19" t="n"/>
      <c r="S58" s="19" t="n"/>
      <c r="T58" s="19" t="n"/>
      <c r="U58" s="19" t="n"/>
      <c r="V58" s="19" t="n"/>
      <c r="W58" s="19" t="n"/>
      <c r="X58" s="37" t="n"/>
      <c r="Y58" s="141" t="n"/>
      <c r="BI58" s="142" t="n"/>
      <c r="BJ58" s="2" t="n"/>
      <c r="BK58" s="2" t="n"/>
      <c r="BL58" s="2" t="n"/>
      <c r="BM58" s="2" t="n"/>
      <c r="BN58" s="2" t="n"/>
      <c r="BO58" s="2" t="n"/>
      <c r="BP58" s="141" t="n"/>
      <c r="BV58" s="142" t="n"/>
      <c r="DU58" s="142" t="n"/>
      <c r="DV58" s="2" t="n"/>
      <c r="DW58" s="2" t="n"/>
      <c r="DX58" s="2" t="n"/>
      <c r="DY58" s="2" t="n"/>
      <c r="DZ58" s="2" t="n"/>
      <c r="EA58" s="2" t="n"/>
      <c r="EB58" s="2" t="n"/>
      <c r="EC58" s="2" t="n"/>
    </row>
    <row r="59" ht="6.75" customHeight="1" s="118">
      <c r="A59" s="2" t="n"/>
      <c r="B59" s="2" t="n"/>
      <c r="C59" s="2" t="n"/>
      <c r="D59" s="2" t="n"/>
      <c r="E59" s="141" t="n"/>
      <c r="K59" s="142" t="n"/>
      <c r="L59" s="36" t="n"/>
      <c r="M59" s="19" t="n"/>
      <c r="N59" s="19" t="n"/>
      <c r="O59" s="19" t="n"/>
      <c r="P59" s="19" t="n"/>
      <c r="Q59" s="19" t="n"/>
      <c r="R59" s="19" t="n"/>
      <c r="S59" s="19" t="n"/>
      <c r="T59" s="19" t="n"/>
      <c r="U59" s="19" t="n"/>
      <c r="V59" s="19" t="n"/>
      <c r="W59" s="19" t="n"/>
      <c r="X59" s="37" t="n"/>
      <c r="Y59" s="141" t="n"/>
      <c r="BI59" s="142" t="n"/>
      <c r="BJ59" s="2" t="n"/>
      <c r="BK59" s="2" t="n"/>
      <c r="BL59" s="2" t="n"/>
      <c r="BM59" s="2" t="n"/>
      <c r="BN59" s="2" t="n"/>
      <c r="BO59" s="2" t="n"/>
      <c r="BP59" s="141" t="n"/>
      <c r="BV59" s="142" t="n"/>
      <c r="DU59" s="142" t="n"/>
      <c r="DV59" s="2" t="n"/>
      <c r="DW59" s="2" t="n"/>
      <c r="DX59" s="2" t="n"/>
      <c r="DY59" s="2" t="n"/>
      <c r="DZ59" s="2" t="n"/>
      <c r="EA59" s="2" t="n"/>
      <c r="EB59" s="2" t="n"/>
      <c r="EC59" s="2" t="n"/>
    </row>
    <row r="60" ht="6.75" customHeight="1" s="118">
      <c r="A60" s="2" t="n"/>
      <c r="B60" s="2" t="n"/>
      <c r="C60" s="2" t="n"/>
      <c r="D60" s="2" t="n"/>
      <c r="E60" s="144" t="n"/>
      <c r="F60" s="145" t="n"/>
      <c r="G60" s="145" t="n"/>
      <c r="H60" s="145" t="n"/>
      <c r="I60" s="145" t="n"/>
      <c r="J60" s="145" t="n"/>
      <c r="K60" s="146"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5" t="n"/>
      <c r="AX60" s="145" t="n"/>
      <c r="AY60" s="145" t="n"/>
      <c r="AZ60" s="145" t="n"/>
      <c r="BA60" s="145" t="n"/>
      <c r="BB60" s="145" t="n"/>
      <c r="BC60" s="145" t="n"/>
      <c r="BD60" s="145" t="n"/>
      <c r="BE60" s="145" t="n"/>
      <c r="BF60" s="145" t="n"/>
      <c r="BG60" s="145" t="n"/>
      <c r="BH60" s="145" t="n"/>
      <c r="BI60" s="146" t="n"/>
      <c r="BJ60" s="2" t="n"/>
      <c r="BK60" s="2" t="n"/>
      <c r="BL60" s="2" t="n"/>
      <c r="BM60" s="2" t="n"/>
      <c r="BN60" s="2" t="n"/>
      <c r="BO60" s="2" t="n"/>
      <c r="BP60" s="141" t="n"/>
      <c r="BV60" s="142" t="n"/>
      <c r="DU60" s="142"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8" t="n"/>
      <c r="U61" s="17" t="n"/>
      <c r="V61" s="17" t="n"/>
      <c r="W61" s="76" t="n"/>
      <c r="X61" s="138"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41" t="n"/>
      <c r="BV61" s="142" t="n"/>
      <c r="DU61" s="142"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41" t="n"/>
      <c r="BV62" s="142" t="n"/>
      <c r="DU62" s="142"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41" t="n"/>
      <c r="BV63" s="142" t="n"/>
      <c r="DU63" s="142" t="n"/>
      <c r="DV63" s="2" t="n"/>
      <c r="DW63" s="2" t="n"/>
      <c r="DX63" s="2" t="n"/>
      <c r="DY63" s="2" t="n"/>
      <c r="DZ63" s="2" t="n"/>
      <c r="EA63" s="2" t="n"/>
      <c r="EB63" s="2" t="n"/>
      <c r="EC63" s="2" t="n"/>
    </row>
    <row r="64" ht="6.75" customHeight="1" s="118">
      <c r="A64" s="2" t="n"/>
      <c r="B64" s="2" t="n"/>
      <c r="C64" s="2" t="n"/>
      <c r="D64" s="2" t="n"/>
      <c r="E64" s="178" t="inlineStr">
        <is>
          <t>職　歴</t>
        </is>
      </c>
      <c r="K64" s="142" t="n"/>
      <c r="L64" s="54" t="inlineStr">
        <is>
          <t>平成</t>
        </is>
      </c>
      <c r="M64" s="138" t="n"/>
      <c r="N64" s="138" t="n"/>
      <c r="O64" s="138" t="n"/>
      <c r="P64" s="19" t="n"/>
      <c r="Q64" s="19" t="n"/>
      <c r="R64" s="19" t="n"/>
      <c r="S64" s="19" t="n"/>
      <c r="T64" s="19" t="n"/>
      <c r="U64" s="19" t="n"/>
      <c r="V64" s="19" t="n"/>
      <c r="W64" s="19" t="n"/>
      <c r="X64" s="37" t="n"/>
      <c r="Y64" s="169">
        <f>計算!$AD$26</f>
        <v/>
      </c>
      <c r="BI64" s="142" t="n"/>
      <c r="BJ64" s="2" t="n"/>
      <c r="BK64" s="2" t="n"/>
      <c r="BL64" s="2" t="n"/>
      <c r="BM64" s="2" t="n"/>
      <c r="BN64" s="2" t="n"/>
      <c r="BO64" s="2" t="n"/>
      <c r="BP64" s="141" t="n"/>
      <c r="BV64" s="142" t="n"/>
      <c r="DU64" s="142" t="n"/>
      <c r="DV64" s="2" t="n"/>
      <c r="DW64" s="2" t="n"/>
      <c r="DX64" s="2" t="n"/>
      <c r="DY64" s="2" t="n"/>
      <c r="DZ64" s="2" t="n"/>
      <c r="EA64" s="2" t="n"/>
      <c r="EB64" s="2" t="n"/>
      <c r="EC64" s="2" t="n"/>
    </row>
    <row r="65" ht="6.75" customHeight="1" s="118">
      <c r="A65" s="2" t="n"/>
      <c r="B65" s="2" t="n"/>
      <c r="C65" s="2" t="n"/>
      <c r="D65" s="2" t="n"/>
      <c r="E65" s="141" t="n"/>
      <c r="K65" s="142" t="n"/>
      <c r="L65" s="141" t="n"/>
      <c r="P65" s="19" t="n"/>
      <c r="Q65" s="19" t="n"/>
      <c r="R65" s="19" t="n"/>
      <c r="S65" s="19" t="n"/>
      <c r="T65" s="19" t="n"/>
      <c r="U65" s="19" t="n"/>
      <c r="V65" s="19" t="n"/>
      <c r="W65" s="19" t="n"/>
      <c r="X65" s="37" t="n"/>
      <c r="Y65" s="141" t="n"/>
      <c r="BI65" s="142" t="n"/>
      <c r="BJ65" s="2" t="n"/>
      <c r="BK65" s="2" t="n"/>
      <c r="BL65" s="2" t="n"/>
      <c r="BM65" s="2" t="n"/>
      <c r="BN65" s="2" t="n"/>
      <c r="BO65" s="2" t="n"/>
      <c r="BP65" s="141" t="n"/>
      <c r="BV65" s="142" t="n"/>
      <c r="DU65" s="142" t="n"/>
      <c r="DV65" s="2" t="n"/>
      <c r="DW65" s="2" t="n"/>
      <c r="DX65" s="2" t="n"/>
      <c r="DY65" s="2" t="n"/>
      <c r="DZ65" s="2" t="n"/>
      <c r="EA65" s="2" t="n"/>
      <c r="EB65" s="2" t="n"/>
      <c r="EC65" s="2" t="n"/>
    </row>
    <row r="66" ht="6.75" customHeight="1" s="118">
      <c r="A66" s="2" t="n"/>
      <c r="B66" s="2" t="n"/>
      <c r="C66" s="2" t="n"/>
      <c r="D66" s="2" t="n"/>
      <c r="E66" s="141" t="n"/>
      <c r="K66" s="142" t="n"/>
      <c r="L66" s="141" t="n"/>
      <c r="P66" s="177">
        <f>計算!$AB$26</f>
        <v/>
      </c>
      <c r="S66" s="52" t="inlineStr">
        <is>
          <t>年</t>
        </is>
      </c>
      <c r="U66" s="177">
        <f>計算!$AC$26</f>
        <v/>
      </c>
      <c r="W66" s="53" t="inlineStr">
        <is>
          <t>月</t>
        </is>
      </c>
      <c r="X66" s="142" t="n"/>
      <c r="Y66" s="141" t="n"/>
      <c r="BI66" s="142" t="n"/>
      <c r="BJ66" s="2" t="n"/>
      <c r="BK66" s="2" t="n"/>
      <c r="BL66" s="2" t="n"/>
      <c r="BM66" s="2" t="n"/>
      <c r="BN66" s="2" t="n"/>
      <c r="BO66" s="2" t="n"/>
      <c r="BP66" s="141" t="n"/>
      <c r="BV66" s="142" t="n"/>
      <c r="DU66" s="142" t="n"/>
      <c r="DV66" s="2" t="n"/>
      <c r="DW66" s="2" t="n"/>
      <c r="DX66" s="2" t="n"/>
      <c r="DY66" s="2" t="n"/>
      <c r="DZ66" s="2" t="n"/>
      <c r="EA66" s="2" t="n"/>
      <c r="EB66" s="2" t="n"/>
      <c r="EC66" s="2" t="n"/>
    </row>
    <row r="67" ht="6.75" customHeight="1" s="118">
      <c r="A67" s="2" t="n"/>
      <c r="B67" s="2" t="n"/>
      <c r="C67" s="2" t="n"/>
      <c r="D67" s="2" t="n"/>
      <c r="E67" s="141" t="n"/>
      <c r="K67" s="142" t="n"/>
      <c r="L67" s="49" t="inlineStr">
        <is>
          <t>令和</t>
        </is>
      </c>
      <c r="X67" s="142" t="n"/>
      <c r="Y67" s="141" t="n"/>
      <c r="BI67" s="142" t="n"/>
      <c r="BJ67" s="2" t="n"/>
      <c r="BK67" s="2" t="n"/>
      <c r="BL67" s="2" t="n"/>
      <c r="BM67" s="2" t="n"/>
      <c r="BN67" s="2" t="n"/>
      <c r="BO67" s="2" t="n"/>
      <c r="BP67" s="141" t="n"/>
      <c r="BV67" s="142" t="n"/>
      <c r="DU67" s="142" t="n"/>
      <c r="DV67" s="2" t="n"/>
      <c r="DW67" s="2" t="n"/>
      <c r="DX67" s="2" t="n"/>
      <c r="DY67" s="2" t="n"/>
      <c r="DZ67" s="2" t="n"/>
      <c r="EA67" s="2" t="n"/>
      <c r="EB67" s="2" t="n"/>
      <c r="EC67" s="2" t="n"/>
    </row>
    <row r="68" ht="6.75" customHeight="1" s="118">
      <c r="A68" s="2" t="n"/>
      <c r="B68" s="2" t="n"/>
      <c r="C68" s="2" t="n"/>
      <c r="D68" s="2" t="n"/>
      <c r="E68" s="141" t="n"/>
      <c r="K68" s="142" t="n"/>
      <c r="L68" s="141" t="n"/>
      <c r="P68" s="19" t="n"/>
      <c r="Q68" s="19" t="n"/>
      <c r="R68" s="19" t="n"/>
      <c r="S68" s="19" t="n"/>
      <c r="T68" s="19" t="n"/>
      <c r="U68" s="19" t="n"/>
      <c r="V68" s="19" t="n"/>
      <c r="W68" s="19" t="n"/>
      <c r="X68" s="37" t="n"/>
      <c r="Y68" s="141" t="n"/>
      <c r="BI68" s="142" t="n"/>
      <c r="BJ68" s="2" t="n"/>
      <c r="BK68" s="2" t="n"/>
      <c r="BL68" s="2" t="n"/>
      <c r="BM68" s="2" t="n"/>
      <c r="BN68" s="2" t="n"/>
      <c r="BO68" s="2" t="n"/>
      <c r="BP68" s="141" t="n"/>
      <c r="BV68" s="142" t="n"/>
      <c r="DU68" s="142" t="n"/>
      <c r="DV68" s="2" t="n"/>
      <c r="DW68" s="2" t="n"/>
      <c r="DX68" s="2" t="n"/>
      <c r="DY68" s="2" t="n"/>
      <c r="DZ68" s="2" t="n"/>
      <c r="EA68" s="2" t="n"/>
      <c r="EB68" s="2" t="n"/>
      <c r="EC68" s="2" t="n"/>
    </row>
    <row r="69" ht="5.25" customHeight="1" s="118">
      <c r="A69" s="2" t="n"/>
      <c r="B69" s="2" t="n"/>
      <c r="C69" s="2" t="n"/>
      <c r="D69" s="2" t="n"/>
      <c r="E69" s="141" t="n"/>
      <c r="K69" s="142" t="n"/>
      <c r="L69" s="144" t="n"/>
      <c r="M69" s="145" t="n"/>
      <c r="N69" s="145" t="n"/>
      <c r="O69" s="145" t="n"/>
      <c r="P69" s="20" t="n"/>
      <c r="Q69" s="20" t="n"/>
      <c r="R69" s="20" t="n"/>
      <c r="S69" s="20" t="n"/>
      <c r="T69" s="20" t="n"/>
      <c r="U69" s="20" t="n"/>
      <c r="V69" s="20" t="n"/>
      <c r="W69" s="20" t="n"/>
      <c r="X69" s="39" t="n"/>
      <c r="Y69" s="144" t="n"/>
      <c r="Z69" s="145" t="n"/>
      <c r="AA69" s="145" t="n"/>
      <c r="AB69" s="145" t="n"/>
      <c r="AC69" s="145" t="n"/>
      <c r="AD69" s="145" t="n"/>
      <c r="AE69" s="145" t="n"/>
      <c r="AF69" s="145" t="n"/>
      <c r="AG69" s="145" t="n"/>
      <c r="AH69" s="145" t="n"/>
      <c r="AI69" s="145" t="n"/>
      <c r="AJ69" s="145" t="n"/>
      <c r="AK69" s="145" t="n"/>
      <c r="AL69" s="145" t="n"/>
      <c r="AM69" s="145" t="n"/>
      <c r="AN69" s="145" t="n"/>
      <c r="AO69" s="145" t="n"/>
      <c r="AP69" s="145" t="n"/>
      <c r="AQ69" s="145" t="n"/>
      <c r="AR69" s="145" t="n"/>
      <c r="AS69" s="145" t="n"/>
      <c r="AT69" s="145" t="n"/>
      <c r="AU69" s="145" t="n"/>
      <c r="AV69" s="145" t="n"/>
      <c r="AW69" s="145" t="n"/>
      <c r="AX69" s="145" t="n"/>
      <c r="AY69" s="145" t="n"/>
      <c r="AZ69" s="145" t="n"/>
      <c r="BA69" s="145" t="n"/>
      <c r="BB69" s="145" t="n"/>
      <c r="BC69" s="145" t="n"/>
      <c r="BD69" s="145" t="n"/>
      <c r="BE69" s="145" t="n"/>
      <c r="BF69" s="145" t="n"/>
      <c r="BG69" s="145" t="n"/>
      <c r="BH69" s="145" t="n"/>
      <c r="BI69" s="146" t="n"/>
      <c r="BJ69" s="2" t="n"/>
      <c r="BK69" s="2" t="n"/>
      <c r="BL69" s="2" t="n"/>
      <c r="BM69" s="2" t="n"/>
      <c r="BN69" s="2" t="n"/>
      <c r="BO69" s="2" t="n"/>
      <c r="BP69" s="141" t="n"/>
      <c r="BV69" s="142" t="n"/>
      <c r="DU69" s="142" t="n"/>
      <c r="DV69" s="2" t="n"/>
      <c r="DW69" s="2" t="n"/>
      <c r="DX69" s="2" t="n"/>
      <c r="DY69" s="2" t="n"/>
      <c r="DZ69" s="2" t="n"/>
      <c r="EA69" s="2" t="n"/>
      <c r="EB69" s="2" t="n"/>
      <c r="EC69" s="2" t="n"/>
    </row>
    <row r="70" ht="6.75" customHeight="1" s="118">
      <c r="A70" s="2" t="n"/>
      <c r="B70" s="2" t="n"/>
      <c r="C70" s="2" t="n"/>
      <c r="D70" s="2" t="n"/>
      <c r="E70" s="141" t="n"/>
      <c r="K70" s="142" t="n"/>
      <c r="L70" s="54" t="inlineStr">
        <is>
          <t>平成</t>
        </is>
      </c>
      <c r="M70" s="138" t="n"/>
      <c r="N70" s="138" t="n"/>
      <c r="O70" s="138" t="n"/>
      <c r="P70" s="18" t="n"/>
      <c r="Q70" s="18" t="n"/>
      <c r="R70" s="18" t="n"/>
      <c r="S70" s="18" t="n"/>
      <c r="T70" s="18" t="n"/>
      <c r="U70" s="18" t="n"/>
      <c r="V70" s="18" t="n"/>
      <c r="W70" s="18" t="n"/>
      <c r="X70" s="35" t="n"/>
      <c r="Y70" s="169">
        <f>計算!$AG$26</f>
        <v/>
      </c>
      <c r="BI70" s="142" t="n"/>
      <c r="BJ70" s="2" t="n"/>
      <c r="BK70" s="2" t="n"/>
      <c r="BL70" s="2" t="n"/>
      <c r="BM70" s="2" t="n"/>
      <c r="BN70" s="2" t="n"/>
      <c r="BO70" s="2" t="n"/>
      <c r="BP70" s="141" t="n"/>
      <c r="BV70" s="142" t="n"/>
      <c r="DU70" s="142" t="n"/>
      <c r="DV70" s="2" t="n"/>
      <c r="DW70" s="2" t="n"/>
      <c r="DX70" s="2" t="n"/>
      <c r="DY70" s="2" t="n"/>
      <c r="DZ70" s="2" t="n"/>
      <c r="EA70" s="2" t="n"/>
      <c r="EB70" s="2" t="n"/>
      <c r="EC70" s="2" t="n"/>
    </row>
    <row r="71" ht="6.75" customHeight="1" s="118">
      <c r="A71" s="2" t="n"/>
      <c r="B71" s="2" t="n"/>
      <c r="C71" s="2" t="n"/>
      <c r="D71" s="2" t="n"/>
      <c r="E71" s="141" t="n"/>
      <c r="K71" s="142" t="n"/>
      <c r="L71" s="141" t="n"/>
      <c r="P71" s="19" t="n"/>
      <c r="Q71" s="19" t="n"/>
      <c r="R71" s="19" t="n"/>
      <c r="S71" s="19" t="n"/>
      <c r="T71" s="19" t="n"/>
      <c r="U71" s="19" t="n"/>
      <c r="V71" s="19" t="n"/>
      <c r="W71" s="19" t="n"/>
      <c r="X71" s="37" t="n"/>
      <c r="Y71" s="141" t="n"/>
      <c r="BI71" s="142" t="n"/>
      <c r="BJ71" s="2" t="n"/>
      <c r="BK71" s="2" t="n"/>
      <c r="BL71" s="2" t="n"/>
      <c r="BM71" s="2" t="n"/>
      <c r="BN71" s="2" t="n"/>
      <c r="BO71" s="2" t="n"/>
      <c r="BP71" s="141" t="n"/>
      <c r="BV71" s="142" t="n"/>
      <c r="DU71" s="142" t="n"/>
      <c r="DV71" s="2" t="n"/>
      <c r="DW71" s="2" t="n"/>
      <c r="DX71" s="2" t="n"/>
      <c r="DY71" s="2" t="n"/>
      <c r="DZ71" s="2" t="n"/>
      <c r="EA71" s="2" t="n"/>
      <c r="EB71" s="2" t="n"/>
      <c r="EC71" s="2" t="n"/>
    </row>
    <row r="72" ht="6.75" customHeight="1" s="118">
      <c r="A72" s="2" t="n"/>
      <c r="B72" s="2" t="n"/>
      <c r="C72" s="2" t="n"/>
      <c r="D72" s="2" t="n"/>
      <c r="E72" s="141" t="n"/>
      <c r="K72" s="142" t="n"/>
      <c r="L72" s="141" t="n"/>
      <c r="P72" s="177">
        <f>計算!$AE$26</f>
        <v/>
      </c>
      <c r="S72" s="52" t="inlineStr">
        <is>
          <t>年</t>
        </is>
      </c>
      <c r="U72" s="177">
        <f>計算!$AF$26</f>
        <v/>
      </c>
      <c r="W72" s="53" t="inlineStr">
        <is>
          <t>月</t>
        </is>
      </c>
      <c r="X72" s="142" t="n"/>
      <c r="Y72" s="141" t="n"/>
      <c r="BI72" s="142" t="n"/>
      <c r="BJ72" s="2" t="n"/>
      <c r="BK72" s="2" t="n"/>
      <c r="BL72" s="2" t="n"/>
      <c r="BM72" s="2" t="n"/>
      <c r="BN72" s="2" t="n"/>
      <c r="BO72" s="2" t="n"/>
      <c r="BP72" s="141" t="n"/>
      <c r="BV72" s="142" t="n"/>
      <c r="DU72" s="142" t="n"/>
      <c r="DV72" s="2" t="n"/>
      <c r="DW72" s="2" t="n"/>
      <c r="DX72" s="2" t="n"/>
      <c r="DY72" s="2" t="n"/>
      <c r="DZ72" s="2" t="n"/>
      <c r="EA72" s="2" t="n"/>
      <c r="EB72" s="2" t="n"/>
      <c r="EC72" s="2" t="n"/>
    </row>
    <row r="73" ht="6.75" customHeight="1" s="118">
      <c r="A73" s="2" t="n"/>
      <c r="B73" s="2" t="n"/>
      <c r="C73" s="2" t="n"/>
      <c r="D73" s="2" t="n"/>
      <c r="E73" s="141" t="n"/>
      <c r="K73" s="142" t="n"/>
      <c r="L73" s="49" t="inlineStr">
        <is>
          <t>令和</t>
        </is>
      </c>
      <c r="X73" s="142" t="n"/>
      <c r="Y73" s="141" t="n"/>
      <c r="BI73" s="142" t="n"/>
      <c r="BJ73" s="2" t="n"/>
      <c r="BK73" s="2" t="n"/>
      <c r="BL73" s="2" t="n"/>
      <c r="BM73" s="2" t="n"/>
      <c r="BN73" s="2" t="n"/>
      <c r="BO73" s="2" t="n"/>
      <c r="BP73" s="141" t="n"/>
      <c r="BV73" s="142" t="n"/>
      <c r="DU73" s="142" t="n"/>
      <c r="DV73" s="2" t="n"/>
      <c r="DW73" s="2" t="n"/>
      <c r="DX73" s="2" t="n"/>
      <c r="DY73" s="2" t="n"/>
      <c r="DZ73" s="2" t="n"/>
      <c r="EA73" s="2" t="n"/>
      <c r="EB73" s="2" t="n"/>
      <c r="EC73" s="2" t="n"/>
    </row>
    <row r="74" ht="6.75" customHeight="1" s="118">
      <c r="A74" s="2" t="n"/>
      <c r="B74" s="2" t="n"/>
      <c r="C74" s="2" t="n"/>
      <c r="D74" s="2" t="n"/>
      <c r="E74" s="141" t="n"/>
      <c r="K74" s="142" t="n"/>
      <c r="L74" s="141" t="n"/>
      <c r="P74" s="19" t="n"/>
      <c r="Q74" s="19" t="n"/>
      <c r="R74" s="19" t="n"/>
      <c r="S74" s="19" t="n"/>
      <c r="T74" s="19" t="n"/>
      <c r="U74" s="19" t="n"/>
      <c r="V74" s="19" t="n"/>
      <c r="W74" s="19" t="n"/>
      <c r="X74" s="37" t="n"/>
      <c r="Y74" s="141" t="n"/>
      <c r="BI74" s="142" t="n"/>
      <c r="BJ74" s="2" t="n"/>
      <c r="BK74" s="2" t="n"/>
      <c r="BL74" s="2" t="n"/>
      <c r="BM74" s="2" t="n"/>
      <c r="BN74" s="2" t="n"/>
      <c r="BO74" s="2" t="n"/>
      <c r="BP74" s="141" t="n"/>
      <c r="BU74" s="43" t="n"/>
      <c r="BV74" s="44" t="n"/>
      <c r="DU74" s="142" t="n"/>
      <c r="DV74" s="2" t="n"/>
      <c r="DW74" s="2" t="n"/>
      <c r="DX74" s="2" t="n"/>
      <c r="DY74" s="2" t="n"/>
      <c r="DZ74" s="2" t="n"/>
      <c r="EA74" s="2" t="n"/>
      <c r="EB74" s="2" t="n"/>
      <c r="EC74" s="2" t="n"/>
    </row>
    <row r="75" ht="4.5" customHeight="1" s="118">
      <c r="A75" s="2" t="n"/>
      <c r="B75" s="2" t="n"/>
      <c r="C75" s="2" t="n"/>
      <c r="D75" s="2" t="n"/>
      <c r="E75" s="141" t="n"/>
      <c r="K75" s="142" t="n"/>
      <c r="L75" s="144" t="n"/>
      <c r="M75" s="145" t="n"/>
      <c r="N75" s="145" t="n"/>
      <c r="O75" s="145" t="n"/>
      <c r="P75" s="20" t="n"/>
      <c r="Q75" s="20" t="n"/>
      <c r="R75" s="20" t="n"/>
      <c r="S75" s="20" t="n"/>
      <c r="T75" s="20" t="n"/>
      <c r="U75" s="20" t="n"/>
      <c r="V75" s="20" t="n"/>
      <c r="W75" s="20" t="n"/>
      <c r="X75" s="39" t="n"/>
      <c r="Y75" s="144" t="n"/>
      <c r="Z75" s="145" t="n"/>
      <c r="AA75" s="145" t="n"/>
      <c r="AB75" s="145" t="n"/>
      <c r="AC75" s="145" t="n"/>
      <c r="AD75" s="145" t="n"/>
      <c r="AE75" s="145" t="n"/>
      <c r="AF75" s="145" t="n"/>
      <c r="AG75" s="145" t="n"/>
      <c r="AH75" s="145" t="n"/>
      <c r="AI75" s="145" t="n"/>
      <c r="AJ75" s="145" t="n"/>
      <c r="AK75" s="145" t="n"/>
      <c r="AL75" s="145" t="n"/>
      <c r="AM75" s="145" t="n"/>
      <c r="AN75" s="145" t="n"/>
      <c r="AO75" s="145" t="n"/>
      <c r="AP75" s="145" t="n"/>
      <c r="AQ75" s="145" t="n"/>
      <c r="AR75" s="145" t="n"/>
      <c r="AS75" s="145" t="n"/>
      <c r="AT75" s="145" t="n"/>
      <c r="AU75" s="145" t="n"/>
      <c r="AV75" s="145" t="n"/>
      <c r="AW75" s="145" t="n"/>
      <c r="AX75" s="145" t="n"/>
      <c r="AY75" s="145" t="n"/>
      <c r="AZ75" s="145" t="n"/>
      <c r="BA75" s="145" t="n"/>
      <c r="BB75" s="145" t="n"/>
      <c r="BC75" s="145" t="n"/>
      <c r="BD75" s="145" t="n"/>
      <c r="BE75" s="145" t="n"/>
      <c r="BF75" s="145" t="n"/>
      <c r="BG75" s="145" t="n"/>
      <c r="BH75" s="145" t="n"/>
      <c r="BI75" s="146" t="n"/>
      <c r="BJ75" s="2" t="n"/>
      <c r="BK75" s="2" t="n"/>
      <c r="BL75" s="2" t="n"/>
      <c r="BM75" s="2" t="n"/>
      <c r="BN75" s="2" t="n"/>
      <c r="BO75" s="2" t="n"/>
      <c r="BP75" s="144" t="n"/>
      <c r="BQ75" s="145" t="n"/>
      <c r="BR75" s="145" t="n"/>
      <c r="BS75" s="145" t="n"/>
      <c r="BT75" s="145" t="n"/>
      <c r="BU75" s="42" t="n"/>
      <c r="BV75" s="45" t="n"/>
      <c r="BW75" s="145" t="n"/>
      <c r="BX75" s="145" t="n"/>
      <c r="BY75" s="145" t="n"/>
      <c r="BZ75" s="145" t="n"/>
      <c r="CA75" s="145" t="n"/>
      <c r="CB75" s="145" t="n"/>
      <c r="CC75" s="145" t="n"/>
      <c r="CD75" s="145" t="n"/>
      <c r="CE75" s="145" t="n"/>
      <c r="CF75" s="145" t="n"/>
      <c r="CG75" s="145" t="n"/>
      <c r="CH75" s="145" t="n"/>
      <c r="CI75" s="145" t="n"/>
      <c r="CJ75" s="145" t="n"/>
      <c r="CK75" s="145" t="n"/>
      <c r="CL75" s="145" t="n"/>
      <c r="CM75" s="145" t="n"/>
      <c r="CN75" s="145" t="n"/>
      <c r="CO75" s="145" t="n"/>
      <c r="CP75" s="145" t="n"/>
      <c r="CQ75" s="145" t="n"/>
      <c r="CR75" s="145" t="n"/>
      <c r="CS75" s="145" t="n"/>
      <c r="CT75" s="145" t="n"/>
      <c r="CU75" s="145" t="n"/>
      <c r="CV75" s="145" t="n"/>
      <c r="CW75" s="145" t="n"/>
      <c r="CX75" s="145" t="n"/>
      <c r="CY75" s="145" t="n"/>
      <c r="CZ75" s="145" t="n"/>
      <c r="DA75" s="145" t="n"/>
      <c r="DB75" s="145" t="n"/>
      <c r="DC75" s="145" t="n"/>
      <c r="DD75" s="145" t="n"/>
      <c r="DE75" s="145" t="n"/>
      <c r="DF75" s="145" t="n"/>
      <c r="DG75" s="145" t="n"/>
      <c r="DH75" s="145" t="n"/>
      <c r="DI75" s="145" t="n"/>
      <c r="DJ75" s="145" t="n"/>
      <c r="DK75" s="145" t="n"/>
      <c r="DL75" s="145" t="n"/>
      <c r="DM75" s="145" t="n"/>
      <c r="DN75" s="145" t="n"/>
      <c r="DO75" s="145" t="n"/>
      <c r="DP75" s="145" t="n"/>
      <c r="DQ75" s="145" t="n"/>
      <c r="DR75" s="145" t="n"/>
      <c r="DS75" s="145" t="n"/>
      <c r="DT75" s="145" t="n"/>
      <c r="DU75" s="146" t="n"/>
      <c r="DV75" s="2" t="n"/>
      <c r="DW75" s="2" t="n"/>
      <c r="DX75" s="2" t="n"/>
      <c r="DY75" s="2" t="n"/>
      <c r="DZ75" s="2" t="n"/>
      <c r="EA75" s="2" t="n"/>
      <c r="EB75" s="2" t="n"/>
      <c r="EC75" s="2" t="n"/>
    </row>
    <row r="76" ht="6.75" customHeight="1" s="118">
      <c r="A76" s="2" t="n"/>
      <c r="B76" s="2" t="n"/>
      <c r="C76" s="2" t="n"/>
      <c r="D76" s="2" t="n"/>
      <c r="E76" s="141" t="n"/>
      <c r="K76" s="142" t="n"/>
      <c r="L76" s="54" t="inlineStr">
        <is>
          <t>平成</t>
        </is>
      </c>
      <c r="M76" s="138" t="n"/>
      <c r="N76" s="138" t="n"/>
      <c r="O76" s="138"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7" t="inlineStr">
        <is>
          <t>備　考</t>
        </is>
      </c>
      <c r="BQ76" s="138" t="n"/>
      <c r="BR76" s="138" t="n"/>
      <c r="BS76" s="138" t="n"/>
      <c r="BT76" s="138" t="n"/>
      <c r="BU76" s="138" t="n"/>
      <c r="BV76" s="139" t="n"/>
      <c r="BW76" s="174">
        <f>計算!$AA$26</f>
        <v/>
      </c>
      <c r="BX76" s="138" t="n"/>
      <c r="BY76" s="138" t="n"/>
      <c r="BZ76" s="138" t="n"/>
      <c r="CA76" s="138" t="n"/>
      <c r="CB76" s="138" t="n"/>
      <c r="CC76" s="138" t="n"/>
      <c r="CD76" s="138" t="n"/>
      <c r="CE76" s="138" t="n"/>
      <c r="CF76" s="138" t="n"/>
      <c r="CG76" s="138" t="n"/>
      <c r="CH76" s="138" t="n"/>
      <c r="CI76" s="138" t="n"/>
      <c r="CJ76" s="138" t="n"/>
      <c r="CK76" s="138" t="n"/>
      <c r="CL76" s="138" t="n"/>
      <c r="CM76" s="138" t="n"/>
      <c r="CN76" s="138" t="n"/>
      <c r="CO76" s="138" t="n"/>
      <c r="CP76" s="138" t="n"/>
      <c r="CQ76" s="138" t="n"/>
      <c r="CR76" s="138" t="n"/>
      <c r="CS76" s="138" t="n"/>
      <c r="CT76" s="138" t="n"/>
      <c r="CU76" s="138" t="n"/>
      <c r="CV76" s="138" t="n"/>
      <c r="CW76" s="138" t="n"/>
      <c r="CX76" s="138" t="n"/>
      <c r="CY76" s="138" t="n"/>
      <c r="CZ76" s="138" t="n"/>
      <c r="DA76" s="138" t="n"/>
      <c r="DB76" s="138" t="n"/>
      <c r="DC76" s="138" t="n"/>
      <c r="DD76" s="138" t="n"/>
      <c r="DE76" s="138" t="n"/>
      <c r="DF76" s="138" t="n"/>
      <c r="DG76" s="138" t="n"/>
      <c r="DH76" s="138" t="n"/>
      <c r="DI76" s="138" t="n"/>
      <c r="DJ76" s="138" t="n"/>
      <c r="DK76" s="138" t="n"/>
      <c r="DL76" s="138" t="n"/>
      <c r="DM76" s="138" t="n"/>
      <c r="DN76" s="138" t="n"/>
      <c r="DO76" s="138" t="n"/>
      <c r="DP76" s="138" t="n"/>
      <c r="DQ76" s="138" t="n"/>
      <c r="DR76" s="138" t="n"/>
      <c r="DS76" s="138" t="n"/>
      <c r="DT76" s="138" t="n"/>
      <c r="DU76" s="139" t="n"/>
      <c r="DV76" s="2" t="n"/>
      <c r="DW76" s="2" t="n"/>
      <c r="DX76" s="2" t="n"/>
      <c r="DY76" s="2" t="n"/>
      <c r="DZ76" s="2" t="n"/>
      <c r="EA76" s="2" t="n"/>
      <c r="EB76" s="2" t="n"/>
      <c r="EC76" s="2" t="n"/>
    </row>
    <row r="77" ht="6.75" customHeight="1" s="118">
      <c r="A77" s="2" t="n"/>
      <c r="B77" s="2" t="n"/>
      <c r="C77" s="2" t="n"/>
      <c r="D77" s="2" t="n"/>
      <c r="E77" s="141" t="n"/>
      <c r="K77" s="142" t="n"/>
      <c r="L77" s="141"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41" t="n"/>
      <c r="BV77" s="142" t="n"/>
      <c r="DU77" s="142" t="n"/>
      <c r="DV77" s="2" t="n"/>
      <c r="DW77" s="2" t="n"/>
      <c r="DX77" s="2" t="n"/>
      <c r="DY77" s="2" t="n"/>
      <c r="DZ77" s="2" t="n"/>
      <c r="EA77" s="2" t="n"/>
      <c r="EB77" s="2" t="n"/>
      <c r="EC77" s="2" t="n"/>
    </row>
    <row r="78" ht="6.75" customHeight="1" s="118">
      <c r="A78" s="2" t="n"/>
      <c r="B78" s="2" t="n"/>
      <c r="C78" s="2" t="n"/>
      <c r="D78" s="2" t="n"/>
      <c r="E78" s="141" t="n"/>
      <c r="K78" s="142" t="n"/>
      <c r="L78" s="141" t="n"/>
      <c r="P78" s="19" t="n"/>
      <c r="Q78" s="19" t="n"/>
      <c r="R78" s="19" t="n"/>
      <c r="S78" s="52" t="inlineStr">
        <is>
          <t>年</t>
        </is>
      </c>
      <c r="U78" s="11" t="n"/>
      <c r="V78" s="11" t="n"/>
      <c r="W78" s="53" t="inlineStr">
        <is>
          <t>月</t>
        </is>
      </c>
      <c r="X78" s="142"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41" t="n"/>
      <c r="BV78" s="142" t="n"/>
      <c r="DU78" s="142" t="n"/>
      <c r="DV78" s="2" t="n"/>
      <c r="DW78" s="2" t="n"/>
      <c r="DX78" s="2" t="n"/>
      <c r="DY78" s="2" t="n"/>
      <c r="DZ78" s="2" t="n"/>
      <c r="EA78" s="2" t="n"/>
      <c r="EB78" s="2" t="n"/>
      <c r="EC78" s="2" t="n"/>
    </row>
    <row r="79" ht="6.75" customHeight="1" s="118">
      <c r="A79" s="2" t="n"/>
      <c r="B79" s="2" t="n"/>
      <c r="C79" s="2" t="n"/>
      <c r="D79" s="2" t="n"/>
      <c r="E79" s="141" t="n"/>
      <c r="K79" s="142" t="n"/>
      <c r="L79" s="49" t="inlineStr">
        <is>
          <t>令和</t>
        </is>
      </c>
      <c r="P79" s="19" t="n"/>
      <c r="Q79" s="19" t="n"/>
      <c r="R79" s="19" t="n"/>
      <c r="U79" s="11" t="n"/>
      <c r="V79" s="11" t="n"/>
      <c r="X79" s="142"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41" t="n"/>
      <c r="BV79" s="142" t="n"/>
      <c r="DU79" s="142" t="n"/>
      <c r="DV79" s="2" t="n"/>
      <c r="DW79" s="2" t="n"/>
      <c r="DX79" s="2" t="n"/>
      <c r="DY79" s="2" t="n"/>
      <c r="DZ79" s="2" t="n"/>
      <c r="EA79" s="2" t="n"/>
      <c r="EB79" s="2" t="n"/>
      <c r="EC79" s="2" t="n"/>
    </row>
    <row r="80" ht="6.75" customHeight="1" s="118">
      <c r="A80" s="2" t="n"/>
      <c r="B80" s="2" t="n"/>
      <c r="C80" s="2" t="n"/>
      <c r="D80" s="2" t="n"/>
      <c r="E80" s="141" t="n"/>
      <c r="K80" s="142" t="n"/>
      <c r="L80" s="141"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41" t="n"/>
      <c r="BV80" s="142" t="n"/>
      <c r="DU80" s="142" t="n"/>
      <c r="DV80" s="2" t="n"/>
      <c r="DW80" s="2" t="n"/>
      <c r="DX80" s="2" t="n"/>
      <c r="DY80" s="2" t="n"/>
      <c r="DZ80" s="2" t="n"/>
      <c r="EA80" s="2" t="n"/>
      <c r="EB80" s="2" t="n"/>
      <c r="EC80" s="2" t="n"/>
    </row>
    <row r="81" ht="3.75" customHeight="1" s="118">
      <c r="A81" s="2" t="n"/>
      <c r="B81" s="2" t="n"/>
      <c r="C81" s="2" t="n"/>
      <c r="D81" s="2" t="n"/>
      <c r="E81" s="141" t="n"/>
      <c r="K81" s="142" t="n"/>
      <c r="L81" s="144" t="n"/>
      <c r="M81" s="145" t="n"/>
      <c r="N81" s="145" t="n"/>
      <c r="O81" s="145"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41" t="n"/>
      <c r="BV81" s="142" t="n"/>
      <c r="DU81" s="142" t="n"/>
      <c r="DV81" s="2" t="n"/>
      <c r="DW81" s="2" t="n"/>
      <c r="DX81" s="2" t="n"/>
      <c r="DY81" s="2" t="n"/>
      <c r="DZ81" s="2" t="n"/>
      <c r="EA81" s="2" t="n"/>
      <c r="EB81" s="2" t="n"/>
      <c r="EC81" s="2" t="n"/>
    </row>
    <row r="82" ht="6.75" customHeight="1" s="118">
      <c r="A82" s="2" t="n"/>
      <c r="B82" s="2" t="n"/>
      <c r="C82" s="2" t="n"/>
      <c r="D82" s="2" t="n"/>
      <c r="E82" s="141" t="n"/>
      <c r="K82" s="142" t="n"/>
      <c r="L82" s="54" t="inlineStr">
        <is>
          <t>平成</t>
        </is>
      </c>
      <c r="M82" s="138" t="n"/>
      <c r="N82" s="138" t="n"/>
      <c r="O82" s="138"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41" t="n"/>
      <c r="BV82" s="142" t="n"/>
      <c r="DU82" s="142" t="n"/>
      <c r="DV82" s="2" t="n"/>
      <c r="DW82" s="2" t="n"/>
      <c r="DX82" s="2" t="n"/>
      <c r="DY82" s="2" t="n"/>
      <c r="DZ82" s="2" t="n"/>
      <c r="EA82" s="2" t="n"/>
      <c r="EB82" s="2" t="n"/>
      <c r="EC82" s="2" t="n"/>
    </row>
    <row r="83" ht="6.75" customHeight="1" s="118">
      <c r="A83" s="2" t="n"/>
      <c r="B83" s="2" t="n"/>
      <c r="C83" s="2" t="n"/>
      <c r="D83" s="2" t="n"/>
      <c r="E83" s="141" t="n"/>
      <c r="K83" s="142" t="n"/>
      <c r="L83" s="141"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41" t="n"/>
      <c r="BV83" s="142" t="n"/>
      <c r="DU83" s="142" t="n"/>
      <c r="DV83" s="2" t="n"/>
      <c r="DW83" s="2" t="n"/>
      <c r="DX83" s="2" t="n"/>
      <c r="DY83" s="2" t="n"/>
      <c r="DZ83" s="2" t="n"/>
      <c r="EA83" s="2" t="n"/>
      <c r="EB83" s="2" t="n"/>
      <c r="EC83" s="2" t="n"/>
    </row>
    <row r="84" ht="6.75" customHeight="1" s="118">
      <c r="A84" s="2" t="n"/>
      <c r="B84" s="2" t="n"/>
      <c r="C84" s="2" t="n"/>
      <c r="D84" s="2" t="n"/>
      <c r="E84" s="141" t="n"/>
      <c r="K84" s="142" t="n"/>
      <c r="L84" s="141" t="n"/>
      <c r="P84" s="19" t="n"/>
      <c r="Q84" s="19" t="n"/>
      <c r="R84" s="19" t="n"/>
      <c r="S84" s="52" t="inlineStr">
        <is>
          <t>年</t>
        </is>
      </c>
      <c r="U84" s="11" t="n"/>
      <c r="V84" s="11" t="n"/>
      <c r="W84" s="53" t="inlineStr">
        <is>
          <t>月</t>
        </is>
      </c>
      <c r="X84" s="142"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41" t="n"/>
      <c r="BV84" s="142" t="n"/>
      <c r="DU84" s="142" t="n"/>
      <c r="DV84" s="2" t="n"/>
      <c r="DW84" s="2" t="n"/>
      <c r="DX84" s="2" t="n"/>
      <c r="DY84" s="2" t="n"/>
      <c r="DZ84" s="2" t="n"/>
      <c r="EA84" s="2" t="n"/>
      <c r="EB84" s="2" t="n"/>
      <c r="EC84" s="2" t="n"/>
    </row>
    <row r="85" ht="6.75" customHeight="1" s="118">
      <c r="A85" s="2" t="n"/>
      <c r="B85" s="2" t="n"/>
      <c r="C85" s="2" t="n"/>
      <c r="D85" s="2" t="n"/>
      <c r="E85" s="141" t="n"/>
      <c r="K85" s="142" t="n"/>
      <c r="L85" s="49" t="inlineStr">
        <is>
          <t>令和</t>
        </is>
      </c>
      <c r="P85" s="19" t="n"/>
      <c r="Q85" s="19" t="n"/>
      <c r="R85" s="19" t="n"/>
      <c r="U85" s="11" t="n"/>
      <c r="V85" s="11" t="n"/>
      <c r="X85" s="142"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41" t="n"/>
      <c r="BV85" s="142" t="n"/>
      <c r="DU85" s="142" t="n"/>
      <c r="DV85" s="2" t="n"/>
      <c r="DW85" s="2" t="n"/>
      <c r="DX85" s="2" t="n"/>
      <c r="DY85" s="2" t="n"/>
      <c r="DZ85" s="2" t="n"/>
      <c r="EA85" s="2" t="n"/>
      <c r="EB85" s="2" t="n"/>
      <c r="EC85" s="2" t="n"/>
    </row>
    <row r="86" ht="6.75" customHeight="1" s="118">
      <c r="A86" s="2" t="n"/>
      <c r="B86" s="2" t="n"/>
      <c r="C86" s="2" t="n"/>
      <c r="D86" s="2" t="n"/>
      <c r="E86" s="141" t="n"/>
      <c r="K86" s="142" t="n"/>
      <c r="L86" s="141"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41" t="n"/>
      <c r="BV86" s="142" t="n"/>
      <c r="DU86" s="142" t="n"/>
      <c r="DV86" s="2" t="n"/>
      <c r="DW86" s="2" t="n"/>
      <c r="DX86" s="2" t="n"/>
      <c r="DY86" s="2" t="n"/>
      <c r="DZ86" s="2" t="n"/>
      <c r="EA86" s="2" t="n"/>
      <c r="EB86" s="2" t="n"/>
      <c r="EC86" s="2" t="n"/>
    </row>
    <row r="87" ht="6.75" customHeight="1" s="118">
      <c r="A87" s="2" t="n"/>
      <c r="B87" s="2" t="n"/>
      <c r="C87" s="2" t="n"/>
      <c r="D87" s="2" t="n"/>
      <c r="E87" s="144" t="n"/>
      <c r="F87" s="145" t="n"/>
      <c r="G87" s="145" t="n"/>
      <c r="H87" s="145" t="n"/>
      <c r="I87" s="145" t="n"/>
      <c r="J87" s="145" t="n"/>
      <c r="K87" s="146" t="n"/>
      <c r="L87" s="144" t="n"/>
      <c r="M87" s="145" t="n"/>
      <c r="N87" s="145" t="n"/>
      <c r="O87" s="145"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4" t="n"/>
      <c r="BQ87" s="145" t="n"/>
      <c r="BR87" s="145" t="n"/>
      <c r="BS87" s="145" t="n"/>
      <c r="BT87" s="145" t="n"/>
      <c r="BU87" s="145" t="n"/>
      <c r="BV87" s="146" t="n"/>
      <c r="BW87" s="145" t="n"/>
      <c r="BX87" s="145" t="n"/>
      <c r="BY87" s="145" t="n"/>
      <c r="BZ87" s="145" t="n"/>
      <c r="CA87" s="145" t="n"/>
      <c r="CB87" s="145" t="n"/>
      <c r="CC87" s="145" t="n"/>
      <c r="CD87" s="145" t="n"/>
      <c r="CE87" s="145" t="n"/>
      <c r="CF87" s="145" t="n"/>
      <c r="CG87" s="145" t="n"/>
      <c r="CH87" s="145" t="n"/>
      <c r="CI87" s="145" t="n"/>
      <c r="CJ87" s="145" t="n"/>
      <c r="CK87" s="145" t="n"/>
      <c r="CL87" s="145" t="n"/>
      <c r="CM87" s="145" t="n"/>
      <c r="CN87" s="145" t="n"/>
      <c r="CO87" s="145" t="n"/>
      <c r="CP87" s="145" t="n"/>
      <c r="CQ87" s="145" t="n"/>
      <c r="CR87" s="145" t="n"/>
      <c r="CS87" s="145" t="n"/>
      <c r="CT87" s="145" t="n"/>
      <c r="CU87" s="145" t="n"/>
      <c r="CV87" s="145" t="n"/>
      <c r="CW87" s="145" t="n"/>
      <c r="CX87" s="145" t="n"/>
      <c r="CY87" s="145" t="n"/>
      <c r="CZ87" s="145" t="n"/>
      <c r="DA87" s="145" t="n"/>
      <c r="DB87" s="145" t="n"/>
      <c r="DC87" s="145" t="n"/>
      <c r="DD87" s="145" t="n"/>
      <c r="DE87" s="145" t="n"/>
      <c r="DF87" s="145" t="n"/>
      <c r="DG87" s="145" t="n"/>
      <c r="DH87" s="145" t="n"/>
      <c r="DI87" s="145" t="n"/>
      <c r="DJ87" s="145" t="n"/>
      <c r="DK87" s="145" t="n"/>
      <c r="DL87" s="145" t="n"/>
      <c r="DM87" s="145" t="n"/>
      <c r="DN87" s="145" t="n"/>
      <c r="DO87" s="145" t="n"/>
      <c r="DP87" s="145" t="n"/>
      <c r="DQ87" s="145" t="n"/>
      <c r="DR87" s="145" t="n"/>
      <c r="DS87" s="145" t="n"/>
      <c r="DT87" s="145" t="n"/>
      <c r="DU87" s="146"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34.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7" t="inlineStr">
        <is>
          <t xml:space="preserve">資 　格  等      </t>
        </is>
      </c>
      <c r="BQ5" s="138" t="n"/>
      <c r="BR5" s="138" t="n"/>
      <c r="BS5" s="138" t="n"/>
      <c r="BT5" s="138" t="n"/>
      <c r="BU5" s="138" t="n"/>
      <c r="BV5" s="139" t="n"/>
      <c r="BW5" s="140" t="inlineStr">
        <is>
          <t>取  得  年  月</t>
        </is>
      </c>
      <c r="BX5" s="138" t="n"/>
      <c r="BY5" s="138" t="n"/>
      <c r="BZ5" s="138" t="n"/>
      <c r="CA5" s="138" t="n"/>
      <c r="CB5" s="138" t="n"/>
      <c r="CC5" s="138" t="n"/>
      <c r="CD5" s="138" t="n"/>
      <c r="CE5" s="138" t="n"/>
      <c r="CF5" s="138" t="n"/>
      <c r="CG5" s="139" t="n"/>
      <c r="CH5" s="140" t="inlineStr">
        <is>
          <t>資       格       等       の       名       称</t>
        </is>
      </c>
      <c r="CI5" s="138" t="n"/>
      <c r="CJ5" s="138" t="n"/>
      <c r="CK5" s="138" t="n"/>
      <c r="CL5" s="138" t="n"/>
      <c r="CM5" s="138" t="n"/>
      <c r="CN5" s="138" t="n"/>
      <c r="CO5" s="138" t="n"/>
      <c r="CP5" s="138" t="n"/>
      <c r="CQ5" s="138" t="n"/>
      <c r="CR5" s="138" t="n"/>
      <c r="CS5" s="138" t="n"/>
      <c r="CT5" s="138" t="n"/>
      <c r="CU5" s="138" t="n"/>
      <c r="CV5" s="138" t="n"/>
      <c r="CW5" s="138" t="n"/>
      <c r="CX5" s="138" t="n"/>
      <c r="CY5" s="138" t="n"/>
      <c r="CZ5" s="138" t="n"/>
      <c r="DA5" s="138" t="n"/>
      <c r="DB5" s="138" t="n"/>
      <c r="DC5" s="138" t="n"/>
      <c r="DD5" s="138" t="n"/>
      <c r="DE5" s="138" t="n"/>
      <c r="DF5" s="138" t="n"/>
      <c r="DG5" s="138" t="n"/>
      <c r="DH5" s="138" t="n"/>
      <c r="DI5" s="138" t="n"/>
      <c r="DJ5" s="138" t="n"/>
      <c r="DK5" s="138" t="n"/>
      <c r="DL5" s="138" t="n"/>
      <c r="DM5" s="138" t="n"/>
      <c r="DN5" s="138" t="n"/>
      <c r="DO5" s="138" t="n"/>
      <c r="DP5" s="138" t="n"/>
      <c r="DQ5" s="138" t="n"/>
      <c r="DR5" s="138" t="n"/>
      <c r="DS5" s="138" t="n"/>
      <c r="DT5" s="138" t="n"/>
      <c r="DU5" s="139"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41" t="n"/>
      <c r="BV6" s="142" t="n"/>
      <c r="BW6" s="141" t="n"/>
      <c r="CG6" s="142" t="n"/>
      <c r="CH6" s="141" t="n"/>
      <c r="DU6" s="142"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41" t="n"/>
      <c r="BV7" s="142" t="n"/>
      <c r="BW7" s="141" t="n"/>
      <c r="CG7" s="142" t="n"/>
      <c r="CH7" s="141" t="n"/>
      <c r="DU7" s="142"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3">
        <f>IF(N(設定!$B$3)=0,"",YEAR(設定!$B$3)-2018)</f>
        <v/>
      </c>
      <c r="AG8" s="95" t="inlineStr">
        <is>
          <t>年</t>
        </is>
      </c>
      <c r="AI8" s="143">
        <f>IF(N(設定!$B$3)=0,"",MONTH(設定!$B$3))</f>
        <v/>
      </c>
      <c r="AL8" s="95" t="inlineStr">
        <is>
          <t>月</t>
        </is>
      </c>
      <c r="AN8" s="143">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41" t="n"/>
      <c r="BV8" s="142" t="n"/>
      <c r="BW8" s="144" t="n"/>
      <c r="BX8" s="145" t="n"/>
      <c r="BY8" s="145" t="n"/>
      <c r="BZ8" s="145" t="n"/>
      <c r="CA8" s="145" t="n"/>
      <c r="CB8" s="145" t="n"/>
      <c r="CC8" s="145" t="n"/>
      <c r="CD8" s="145" t="n"/>
      <c r="CE8" s="145" t="n"/>
      <c r="CF8" s="145" t="n"/>
      <c r="CG8" s="146" t="n"/>
      <c r="CH8" s="144" t="n"/>
      <c r="CI8" s="145" t="n"/>
      <c r="CJ8" s="145" t="n"/>
      <c r="CK8" s="145" t="n"/>
      <c r="CL8" s="145" t="n"/>
      <c r="CM8" s="145" t="n"/>
      <c r="CN8" s="145" t="n"/>
      <c r="CO8" s="145" t="n"/>
      <c r="CP8" s="145" t="n"/>
      <c r="CQ8" s="145" t="n"/>
      <c r="CR8" s="145" t="n"/>
      <c r="CS8" s="145" t="n"/>
      <c r="CT8" s="145" t="n"/>
      <c r="CU8" s="145" t="n"/>
      <c r="CV8" s="145" t="n"/>
      <c r="CW8" s="145" t="n"/>
      <c r="CX8" s="145" t="n"/>
      <c r="CY8" s="145" t="n"/>
      <c r="CZ8" s="145" t="n"/>
      <c r="DA8" s="145" t="n"/>
      <c r="DB8" s="145" t="n"/>
      <c r="DC8" s="145" t="n"/>
      <c r="DD8" s="145" t="n"/>
      <c r="DE8" s="145" t="n"/>
      <c r="DF8" s="145" t="n"/>
      <c r="DG8" s="145" t="n"/>
      <c r="DH8" s="145" t="n"/>
      <c r="DI8" s="145" t="n"/>
      <c r="DJ8" s="145" t="n"/>
      <c r="DK8" s="145" t="n"/>
      <c r="DL8" s="145" t="n"/>
      <c r="DM8" s="145" t="n"/>
      <c r="DN8" s="145" t="n"/>
      <c r="DO8" s="145" t="n"/>
      <c r="DP8" s="145" t="n"/>
      <c r="DQ8" s="145" t="n"/>
      <c r="DR8" s="145" t="n"/>
      <c r="DS8" s="145" t="n"/>
      <c r="DT8" s="145" t="n"/>
      <c r="DU8" s="146"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41" t="n"/>
      <c r="BV9" s="142" t="n"/>
      <c r="BW9" s="147">
        <f>計算!$O$27</f>
        <v/>
      </c>
      <c r="CG9" s="142" t="n"/>
      <c r="CH9" s="148">
        <f>計算!$P$27</f>
        <v/>
      </c>
      <c r="DU9" s="142"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5" t="n"/>
      <c r="AA10" s="145" t="n"/>
      <c r="AB10" s="145" t="n"/>
      <c r="AC10" s="145" t="n"/>
      <c r="AD10" s="145" t="n"/>
      <c r="AE10" s="145" t="n"/>
      <c r="AF10" s="145" t="n"/>
      <c r="AG10" s="145" t="n"/>
      <c r="AH10" s="145" t="n"/>
      <c r="AI10" s="145" t="n"/>
      <c r="AJ10" s="145" t="n"/>
      <c r="AK10" s="145" t="n"/>
      <c r="AL10" s="145" t="n"/>
      <c r="AM10" s="145" t="n"/>
      <c r="AN10" s="145" t="n"/>
      <c r="AO10" s="145" t="n"/>
      <c r="AP10" s="145" t="n"/>
      <c r="AQ10" s="145" t="n"/>
      <c r="AR10" s="145" t="n"/>
      <c r="AS10" s="145" t="n"/>
      <c r="AT10" s="145" t="n"/>
      <c r="AU10" s="12" t="n"/>
      <c r="AV10" s="7" t="n"/>
      <c r="BI10" s="8" t="n"/>
      <c r="BJ10" s="7" t="n"/>
      <c r="BK10" s="2" t="n"/>
      <c r="BL10" s="2" t="n"/>
      <c r="BM10" s="2" t="n"/>
      <c r="BN10" s="2" t="n"/>
      <c r="BO10" s="2" t="n"/>
      <c r="BP10" s="141" t="n"/>
      <c r="BV10" s="142" t="n"/>
      <c r="BW10" s="141" t="n"/>
      <c r="CG10" s="142" t="n"/>
      <c r="DU10" s="142" t="n"/>
      <c r="DV10" s="2" t="n"/>
      <c r="DW10" s="2" t="n"/>
      <c r="DX10" s="2" t="n"/>
      <c r="DY10" s="2" t="n"/>
      <c r="DZ10" s="2" t="n"/>
      <c r="EA10" s="2" t="n"/>
      <c r="EB10" s="2" t="n"/>
      <c r="EC10" s="2" t="n"/>
    </row>
    <row r="11" ht="6.75" customHeight="1" s="118">
      <c r="A11" s="2" t="n"/>
      <c r="B11" s="2" t="n"/>
      <c r="C11" s="2" t="n"/>
      <c r="D11" s="2" t="n"/>
      <c r="E11" s="140" t="inlineStr">
        <is>
          <t>ふ り が な</t>
        </is>
      </c>
      <c r="F11" s="138" t="n"/>
      <c r="G11" s="138" t="n"/>
      <c r="H11" s="138" t="n"/>
      <c r="I11" s="138" t="n"/>
      <c r="J11" s="138" t="n"/>
      <c r="K11" s="139" t="n"/>
      <c r="L11" s="149">
        <f>計算!$C$27</f>
        <v/>
      </c>
      <c r="M11" s="138" t="n"/>
      <c r="N11" s="138" t="n"/>
      <c r="O11" s="138" t="n"/>
      <c r="P11" s="138" t="n"/>
      <c r="Q11" s="138" t="n"/>
      <c r="R11" s="138" t="n"/>
      <c r="S11" s="138" t="n"/>
      <c r="T11" s="138" t="n"/>
      <c r="U11" s="138" t="n"/>
      <c r="V11" s="138" t="n"/>
      <c r="W11" s="138" t="n"/>
      <c r="X11" s="138" t="n"/>
      <c r="Y11" s="138" t="n"/>
      <c r="Z11" s="138" t="n"/>
      <c r="AA11" s="138" t="n"/>
      <c r="AB11" s="138" t="n"/>
      <c r="AC11" s="138" t="n"/>
      <c r="AD11" s="138" t="n"/>
      <c r="AE11" s="138" t="n"/>
      <c r="AF11" s="138" t="n"/>
      <c r="AG11" s="138" t="n"/>
      <c r="AH11" s="138" t="n"/>
      <c r="AI11" s="138" t="n"/>
      <c r="AJ11" s="138" t="n"/>
      <c r="AK11" s="138" t="n"/>
      <c r="AL11" s="138" t="n"/>
      <c r="AM11" s="138" t="n"/>
      <c r="AN11" s="138" t="n"/>
      <c r="AO11" s="138" t="n"/>
      <c r="AP11" s="138" t="n"/>
      <c r="AQ11" s="138" t="n"/>
      <c r="AR11" s="138" t="n"/>
      <c r="AS11" s="138" t="n"/>
      <c r="AT11" s="139"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41" t="n"/>
      <c r="BV11" s="142" t="n"/>
      <c r="BW11" s="141" t="n"/>
      <c r="CG11" s="142" t="n"/>
      <c r="DU11" s="142" t="n"/>
      <c r="DV11" s="2" t="n"/>
      <c r="DW11" s="2" t="n"/>
      <c r="DX11" s="2" t="n"/>
      <c r="DY11" s="2" t="n"/>
      <c r="DZ11" s="2" t="n"/>
      <c r="EA11" s="2" t="n"/>
      <c r="EB11" s="2" t="n"/>
      <c r="EC11" s="2" t="n"/>
    </row>
    <row r="12" ht="6.75" customHeight="1" s="118">
      <c r="A12" s="2" t="n"/>
      <c r="B12" s="2" t="n"/>
      <c r="C12" s="2" t="n"/>
      <c r="D12" s="2" t="n"/>
      <c r="E12" s="141" t="n"/>
      <c r="K12" s="142" t="n"/>
      <c r="AT12" s="142"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41" t="n"/>
      <c r="BV12" s="142" t="n"/>
      <c r="BW12" s="141" t="n"/>
      <c r="CG12" s="142" t="n"/>
      <c r="DU12" s="142" t="n"/>
      <c r="DV12" s="2" t="n"/>
      <c r="DW12" s="2" t="n"/>
      <c r="DX12" s="2" t="n"/>
      <c r="DY12" s="2" t="n"/>
      <c r="DZ12" s="2" t="n"/>
      <c r="EA12" s="2" t="n"/>
      <c r="EB12" s="2" t="n"/>
      <c r="EC12" s="2" t="n"/>
    </row>
    <row r="13" ht="6.75" customHeight="1" s="118">
      <c r="A13" s="2" t="n"/>
      <c r="B13" s="2" t="n"/>
      <c r="C13" s="2" t="n"/>
      <c r="D13" s="2" t="n"/>
      <c r="E13" s="141" t="n"/>
      <c r="K13" s="142" t="n"/>
      <c r="AT13" s="142"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41" t="n"/>
      <c r="BV13" s="142" t="n"/>
      <c r="BW13" s="147">
        <f>計算!$Q$27</f>
        <v/>
      </c>
      <c r="CG13" s="142" t="n"/>
      <c r="CH13" s="148">
        <f>計算!$R$27</f>
        <v/>
      </c>
      <c r="DU13" s="142" t="n"/>
      <c r="DV13" s="2" t="n"/>
      <c r="DW13" s="2" t="n"/>
      <c r="DX13" s="2" t="n"/>
      <c r="DY13" s="2" t="n"/>
      <c r="DZ13" s="2" t="n"/>
      <c r="EA13" s="2" t="n"/>
      <c r="EB13" s="2" t="n"/>
      <c r="EC13" s="2" t="n"/>
    </row>
    <row r="14" ht="6.75" customHeight="1" s="118">
      <c r="A14" s="2" t="n"/>
      <c r="B14" s="2" t="n"/>
      <c r="C14" s="2" t="n"/>
      <c r="D14" s="2" t="n"/>
      <c r="E14" s="144" t="n"/>
      <c r="F14" s="145" t="n"/>
      <c r="G14" s="145" t="n"/>
      <c r="H14" s="145" t="n"/>
      <c r="I14" s="145" t="n"/>
      <c r="J14" s="145" t="n"/>
      <c r="K14" s="146" t="n"/>
      <c r="L14" s="145" t="n"/>
      <c r="M14" s="145" t="n"/>
      <c r="N14" s="145" t="n"/>
      <c r="O14" s="145" t="n"/>
      <c r="P14" s="145" t="n"/>
      <c r="Q14" s="145" t="n"/>
      <c r="R14" s="145" t="n"/>
      <c r="S14" s="145" t="n"/>
      <c r="T14" s="145" t="n"/>
      <c r="U14" s="145" t="n"/>
      <c r="V14" s="145" t="n"/>
      <c r="W14" s="145" t="n"/>
      <c r="X14" s="145" t="n"/>
      <c r="Y14" s="145" t="n"/>
      <c r="Z14" s="145" t="n"/>
      <c r="AA14" s="145" t="n"/>
      <c r="AB14" s="145" t="n"/>
      <c r="AC14" s="145" t="n"/>
      <c r="AD14" s="145" t="n"/>
      <c r="AE14" s="145" t="n"/>
      <c r="AF14" s="145" t="n"/>
      <c r="AG14" s="145" t="n"/>
      <c r="AH14" s="145" t="n"/>
      <c r="AI14" s="145" t="n"/>
      <c r="AJ14" s="145" t="n"/>
      <c r="AK14" s="145" t="n"/>
      <c r="AL14" s="145" t="n"/>
      <c r="AM14" s="145" t="n"/>
      <c r="AN14" s="145" t="n"/>
      <c r="AO14" s="145" t="n"/>
      <c r="AP14" s="145" t="n"/>
      <c r="AQ14" s="145" t="n"/>
      <c r="AR14" s="145" t="n"/>
      <c r="AS14" s="145" t="n"/>
      <c r="AT14" s="146"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41" t="n"/>
      <c r="BV14" s="142" t="n"/>
      <c r="BW14" s="141" t="n"/>
      <c r="CG14" s="142" t="n"/>
      <c r="DU14" s="142" t="n"/>
      <c r="DV14" s="2" t="n"/>
      <c r="DW14" s="2" t="n"/>
      <c r="DX14" s="2" t="n"/>
      <c r="DY14" s="2" t="n"/>
      <c r="DZ14" s="2" t="n"/>
      <c r="EA14" s="2" t="n"/>
      <c r="EB14" s="2" t="n"/>
      <c r="EC14" s="2" t="n"/>
    </row>
    <row r="15" ht="6.75" customHeight="1" s="118">
      <c r="A15" s="2" t="n"/>
      <c r="B15" s="2" t="n"/>
      <c r="C15" s="2" t="n"/>
      <c r="D15" s="2" t="n"/>
      <c r="E15" s="150" t="inlineStr">
        <is>
          <t>名　前</t>
        </is>
      </c>
      <c r="F15" s="138" t="n"/>
      <c r="G15" s="138" t="n"/>
      <c r="H15" s="138" t="n"/>
      <c r="I15" s="138" t="n"/>
      <c r="J15" s="138" t="n"/>
      <c r="K15" s="139" t="n"/>
      <c r="L15" s="151">
        <f>計算!$B$27</f>
        <v/>
      </c>
      <c r="M15" s="138" t="n"/>
      <c r="N15" s="138" t="n"/>
      <c r="O15" s="138" t="n"/>
      <c r="P15" s="138" t="n"/>
      <c r="Q15" s="138" t="n"/>
      <c r="R15" s="138" t="n"/>
      <c r="S15" s="138" t="n"/>
      <c r="T15" s="138" t="n"/>
      <c r="U15" s="138" t="n"/>
      <c r="V15" s="138" t="n"/>
      <c r="W15" s="138" t="n"/>
      <c r="X15" s="138" t="n"/>
      <c r="Y15" s="138" t="n"/>
      <c r="Z15" s="138" t="n"/>
      <c r="AA15" s="138" t="n"/>
      <c r="AB15" s="138" t="n"/>
      <c r="AC15" s="138" t="n"/>
      <c r="AD15" s="138" t="n"/>
      <c r="AE15" s="138" t="n"/>
      <c r="AF15" s="138" t="n"/>
      <c r="AG15" s="138" t="n"/>
      <c r="AH15" s="138" t="n"/>
      <c r="AI15" s="138" t="n"/>
      <c r="AJ15" s="138" t="n"/>
      <c r="AK15" s="138" t="n"/>
      <c r="AL15" s="138" t="n"/>
      <c r="AM15" s="138" t="n"/>
      <c r="AN15" s="138" t="n"/>
      <c r="AO15" s="138" t="n"/>
      <c r="AP15" s="138" t="n"/>
      <c r="AQ15" s="138" t="n"/>
      <c r="AR15" s="138" t="n"/>
      <c r="AS15" s="138" t="n"/>
      <c r="AT15" s="139"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41" t="n"/>
      <c r="BV15" s="142" t="n"/>
      <c r="BW15" s="141" t="n"/>
      <c r="CG15" s="142" t="n"/>
      <c r="DU15" s="142" t="n"/>
      <c r="DV15" s="2" t="n"/>
      <c r="DW15" s="2" t="n"/>
      <c r="DX15" s="2" t="n"/>
      <c r="DY15" s="2" t="n"/>
      <c r="DZ15" s="2" t="n"/>
      <c r="EA15" s="2" t="n"/>
      <c r="EB15" s="2" t="n"/>
      <c r="EC15" s="2" t="n"/>
    </row>
    <row r="16" ht="6.75" customHeight="1" s="118">
      <c r="A16" s="2" t="n"/>
      <c r="B16" s="2" t="n"/>
      <c r="C16" s="2" t="n"/>
      <c r="D16" s="2" t="n"/>
      <c r="E16" s="141" t="n"/>
      <c r="K16" s="142" t="n"/>
      <c r="L16" s="141" t="n"/>
      <c r="AT16" s="142" t="n"/>
      <c r="AU16" s="8" t="n"/>
      <c r="AV16" s="7" t="n"/>
      <c r="AW16" s="2" t="n"/>
      <c r="AX16" s="52" t="inlineStr">
        <is>
          <t>（30×40mm）</t>
        </is>
      </c>
      <c r="BH16" s="2" t="n"/>
      <c r="BI16" s="8" t="n"/>
      <c r="BJ16" s="7" t="n"/>
      <c r="BK16" s="2" t="n"/>
      <c r="BL16" s="2" t="n"/>
      <c r="BM16" s="2" t="n"/>
      <c r="BN16" s="2" t="n"/>
      <c r="BO16" s="2" t="n"/>
      <c r="BP16" s="141" t="n"/>
      <c r="BV16" s="142" t="n"/>
      <c r="BW16" s="141" t="n"/>
      <c r="CG16" s="142" t="n"/>
      <c r="DU16" s="142" t="n"/>
      <c r="DV16" s="2" t="n"/>
      <c r="DW16" s="2" t="n"/>
      <c r="DX16" s="2" t="n"/>
      <c r="DY16" s="2" t="n"/>
      <c r="DZ16" s="2" t="n"/>
      <c r="EA16" s="2" t="n"/>
      <c r="EB16" s="2" t="n"/>
      <c r="EC16" s="2" t="n"/>
    </row>
    <row r="17" ht="6.75" customHeight="1" s="118">
      <c r="A17" s="2" t="n"/>
      <c r="B17" s="2" t="n"/>
      <c r="C17" s="2" t="n"/>
      <c r="D17" s="2" t="n"/>
      <c r="E17" s="141" t="n"/>
      <c r="K17" s="142" t="n"/>
      <c r="L17" s="141" t="n"/>
      <c r="AT17" s="142" t="n"/>
      <c r="AU17" s="8" t="n"/>
      <c r="AV17" s="7" t="n"/>
      <c r="AW17" s="2" t="n"/>
      <c r="BH17" s="2" t="n"/>
      <c r="BI17" s="8" t="n"/>
      <c r="BJ17" s="7" t="n"/>
      <c r="BK17" s="2" t="n"/>
      <c r="BL17" s="2" t="n"/>
      <c r="BM17" s="2" t="n"/>
      <c r="BN17" s="2" t="n"/>
      <c r="BO17" s="2" t="n"/>
      <c r="BP17" s="141" t="n"/>
      <c r="BV17" s="142" t="n"/>
      <c r="BW17" s="147">
        <f>計算!$S$27</f>
        <v/>
      </c>
      <c r="CG17" s="142" t="n"/>
      <c r="CH17" s="148">
        <f>計算!$T$27</f>
        <v/>
      </c>
      <c r="DU17" s="142" t="n"/>
      <c r="DV17" s="2" t="n"/>
      <c r="DW17" s="2" t="n"/>
      <c r="DX17" s="2" t="n"/>
      <c r="DY17" s="2" t="n"/>
      <c r="DZ17" s="2" t="n"/>
      <c r="EA17" s="2" t="n"/>
      <c r="EB17" s="2" t="n"/>
      <c r="EC17" s="2" t="n"/>
    </row>
    <row r="18" ht="6.75" customHeight="1" s="118">
      <c r="A18" s="2" t="n"/>
      <c r="B18" s="2" t="n"/>
      <c r="C18" s="2" t="n"/>
      <c r="D18" s="2" t="n"/>
      <c r="E18" s="141" t="n"/>
      <c r="K18" s="142" t="n"/>
      <c r="L18" s="141" t="n"/>
      <c r="AT18" s="142"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41" t="n"/>
      <c r="BV18" s="142" t="n"/>
      <c r="BW18" s="141" t="n"/>
      <c r="CG18" s="142" t="n"/>
      <c r="DU18" s="142" t="n"/>
      <c r="DV18" s="2" t="n"/>
      <c r="DW18" s="2" t="n"/>
      <c r="DX18" s="2" t="n"/>
      <c r="DY18" s="2" t="n"/>
      <c r="DZ18" s="2" t="n"/>
      <c r="EA18" s="2" t="n"/>
      <c r="EB18" s="2" t="n"/>
      <c r="EC18" s="2" t="n"/>
    </row>
    <row r="19" ht="6.75" customHeight="1" s="118">
      <c r="A19" s="2" t="n"/>
      <c r="B19" s="2" t="n"/>
      <c r="C19" s="2" t="n"/>
      <c r="D19" s="2" t="n"/>
      <c r="E19" s="141" t="n"/>
      <c r="K19" s="142" t="n"/>
      <c r="L19" s="141" t="n"/>
      <c r="AT19" s="142"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41" t="n"/>
      <c r="BV19" s="142" t="n"/>
      <c r="BW19" s="141" t="n"/>
      <c r="CG19" s="142" t="n"/>
      <c r="DU19" s="142" t="n"/>
      <c r="DV19" s="2" t="n"/>
      <c r="DW19" s="2" t="n"/>
      <c r="DX19" s="2" t="n"/>
      <c r="DY19" s="2" t="n"/>
      <c r="DZ19" s="2" t="n"/>
      <c r="EA19" s="2" t="n"/>
      <c r="EB19" s="2" t="n"/>
      <c r="EC19" s="2" t="n"/>
    </row>
    <row r="20" ht="4.5" customHeight="1" s="118">
      <c r="A20" s="2" t="n"/>
      <c r="B20" s="2" t="n"/>
      <c r="C20" s="2" t="n"/>
      <c r="D20" s="2" t="n"/>
      <c r="E20" s="144" t="n"/>
      <c r="F20" s="145" t="n"/>
      <c r="G20" s="145" t="n"/>
      <c r="H20" s="145" t="n"/>
      <c r="I20" s="145" t="n"/>
      <c r="J20" s="145" t="n"/>
      <c r="K20" s="146" t="n"/>
      <c r="L20" s="144" t="n"/>
      <c r="M20" s="145" t="n"/>
      <c r="N20" s="145" t="n"/>
      <c r="O20" s="145" t="n"/>
      <c r="P20" s="145" t="n"/>
      <c r="Q20" s="145" t="n"/>
      <c r="R20" s="145" t="n"/>
      <c r="S20" s="145" t="n"/>
      <c r="T20" s="145" t="n"/>
      <c r="U20" s="145" t="n"/>
      <c r="V20" s="145" t="n"/>
      <c r="W20" s="145" t="n"/>
      <c r="X20" s="145" t="n"/>
      <c r="Y20" s="145" t="n"/>
      <c r="Z20" s="145" t="n"/>
      <c r="AA20" s="145" t="n"/>
      <c r="AB20" s="145" t="n"/>
      <c r="AC20" s="145" t="n"/>
      <c r="AD20" s="145" t="n"/>
      <c r="AE20" s="145" t="n"/>
      <c r="AF20" s="145" t="n"/>
      <c r="AG20" s="145" t="n"/>
      <c r="AH20" s="145" t="n"/>
      <c r="AI20" s="145" t="n"/>
      <c r="AJ20" s="145" t="n"/>
      <c r="AK20" s="145" t="n"/>
      <c r="AL20" s="145" t="n"/>
      <c r="AM20" s="145" t="n"/>
      <c r="AN20" s="145" t="n"/>
      <c r="AO20" s="145" t="n"/>
      <c r="AP20" s="145" t="n"/>
      <c r="AQ20" s="145" t="n"/>
      <c r="AR20" s="145" t="n"/>
      <c r="AS20" s="145" t="n"/>
      <c r="AT20" s="146"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41" t="n"/>
      <c r="BV20" s="142" t="n"/>
      <c r="BW20" s="141" t="n"/>
      <c r="CG20" s="142" t="n"/>
      <c r="DU20" s="142" t="n"/>
      <c r="DV20" s="2" t="n"/>
      <c r="DW20" s="2" t="n"/>
      <c r="DX20" s="2" t="n"/>
      <c r="DY20" s="2" t="n"/>
      <c r="DZ20" s="2" t="n"/>
      <c r="EA20" s="2" t="n"/>
      <c r="EB20" s="2" t="n"/>
      <c r="EC20" s="2" t="n"/>
    </row>
    <row r="21" ht="6.75" customHeight="1" s="118">
      <c r="A21" s="2" t="n"/>
      <c r="B21" s="2" t="n"/>
      <c r="C21" s="2" t="n"/>
      <c r="D21" s="2" t="n"/>
      <c r="E21" s="150" t="inlineStr">
        <is>
          <t>生年月日</t>
        </is>
      </c>
      <c r="F21" s="138" t="n"/>
      <c r="G21" s="138" t="n"/>
      <c r="H21" s="138" t="n"/>
      <c r="I21" s="138" t="n"/>
      <c r="J21" s="138" t="n"/>
      <c r="K21" s="139" t="n"/>
      <c r="L21" s="152" t="inlineStr">
        <is>
          <t>昭和 ・ 平成</t>
        </is>
      </c>
      <c r="M21" s="138" t="n"/>
      <c r="N21" s="138" t="n"/>
      <c r="O21" s="138" t="n"/>
      <c r="P21" s="138" t="n"/>
      <c r="Q21" s="138" t="n"/>
      <c r="R21" s="138" t="n"/>
      <c r="S21" s="138" t="n"/>
      <c r="T21" s="138" t="n"/>
      <c r="U21" s="138" t="n"/>
      <c r="V21" s="153">
        <f>計算!$D$27</f>
        <v/>
      </c>
      <c r="W21" s="138" t="n"/>
      <c r="X21" s="154" t="inlineStr">
        <is>
          <t>年</t>
        </is>
      </c>
      <c r="Y21" s="138" t="n"/>
      <c r="Z21" s="153">
        <f>計算!$E$27</f>
        <v/>
      </c>
      <c r="AA21" s="138" t="n"/>
      <c r="AB21" s="138" t="n"/>
      <c r="AC21" s="154" t="inlineStr">
        <is>
          <t>月</t>
        </is>
      </c>
      <c r="AD21" s="138" t="n"/>
      <c r="AE21" s="153">
        <f>計算!$F$27</f>
        <v/>
      </c>
      <c r="AF21" s="138" t="n"/>
      <c r="AG21" s="138" t="n"/>
      <c r="AH21" s="154" t="inlineStr">
        <is>
          <t>日　生 （満</t>
        </is>
      </c>
      <c r="AI21" s="138" t="n"/>
      <c r="AJ21" s="138" t="n"/>
      <c r="AK21" s="138" t="n"/>
      <c r="AL21" s="138" t="n"/>
      <c r="AM21" s="138" t="n"/>
      <c r="AN21" s="138" t="n"/>
      <c r="AO21" s="138" t="n"/>
      <c r="AP21" s="155">
        <f>計算!$G$27</f>
        <v/>
      </c>
      <c r="AQ21" s="138" t="n"/>
      <c r="AR21" s="156" t="inlineStr">
        <is>
          <t>歳）</t>
        </is>
      </c>
      <c r="AS21" s="138" t="n"/>
      <c r="AT21" s="139"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41" t="n"/>
      <c r="BV21" s="142" t="n"/>
      <c r="BW21" s="147">
        <f>計算!$U$27</f>
        <v/>
      </c>
      <c r="CG21" s="142" t="n"/>
      <c r="CH21" s="148">
        <f>計算!$V$27</f>
        <v/>
      </c>
      <c r="DU21" s="142" t="n"/>
      <c r="DV21" s="2" t="n"/>
      <c r="DW21" s="2" t="n"/>
      <c r="DX21" s="2" t="n"/>
      <c r="DY21" s="2" t="n"/>
      <c r="DZ21" s="2" t="n"/>
      <c r="EA21" s="2" t="n"/>
      <c r="EB21" s="2" t="n"/>
      <c r="EC21" s="2" t="n"/>
    </row>
    <row r="22" ht="6.75" customHeight="1" s="118">
      <c r="A22" s="2" t="n"/>
      <c r="B22" s="2" t="n"/>
      <c r="C22" s="2" t="n"/>
      <c r="D22" s="2" t="n"/>
      <c r="E22" s="141" t="n"/>
      <c r="K22" s="142" t="n"/>
      <c r="L22" s="141" t="n"/>
      <c r="AT22" s="142"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41" t="n"/>
      <c r="BV22" s="142" t="n"/>
      <c r="BW22" s="141" t="n"/>
      <c r="CG22" s="142" t="n"/>
      <c r="DU22" s="142" t="n"/>
      <c r="DV22" s="2" t="n"/>
      <c r="DW22" s="2" t="n"/>
      <c r="DX22" s="2" t="n"/>
      <c r="DY22" s="2" t="n"/>
      <c r="DZ22" s="2" t="n"/>
      <c r="EA22" s="2" t="n"/>
      <c r="EB22" s="2" t="n"/>
      <c r="EC22" s="2" t="n"/>
    </row>
    <row r="23" ht="6.75" customHeight="1" s="118">
      <c r="A23" s="2" t="n"/>
      <c r="B23" s="2" t="n"/>
      <c r="C23" s="2" t="n"/>
      <c r="D23" s="2" t="n"/>
      <c r="E23" s="141" t="n"/>
      <c r="K23" s="142" t="n"/>
      <c r="L23" s="141" t="n"/>
      <c r="AT23" s="142"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41" t="n"/>
      <c r="BV23" s="142" t="n"/>
      <c r="BW23" s="141" t="n"/>
      <c r="CG23" s="142" t="n"/>
      <c r="DU23" s="142" t="n"/>
      <c r="DV23" s="2" t="n"/>
      <c r="DW23" s="2" t="n"/>
      <c r="DX23" s="2" t="n"/>
      <c r="DY23" s="2" t="n"/>
      <c r="DZ23" s="2" t="n"/>
      <c r="EA23" s="2" t="n"/>
      <c r="EB23" s="2" t="n"/>
      <c r="EC23" s="2" t="n"/>
    </row>
    <row r="24" ht="3.75" customHeight="1" s="118">
      <c r="A24" s="2" t="n"/>
      <c r="B24" s="2" t="n"/>
      <c r="C24" s="2" t="n"/>
      <c r="D24" s="2" t="n"/>
      <c r="E24" s="144" t="n"/>
      <c r="F24" s="145" t="n"/>
      <c r="G24" s="145" t="n"/>
      <c r="H24" s="145" t="n"/>
      <c r="I24" s="145" t="n"/>
      <c r="J24" s="145" t="n"/>
      <c r="K24" s="146" t="n"/>
      <c r="L24" s="144" t="n"/>
      <c r="M24" s="145" t="n"/>
      <c r="N24" s="145" t="n"/>
      <c r="O24" s="145" t="n"/>
      <c r="P24" s="145" t="n"/>
      <c r="Q24" s="145" t="n"/>
      <c r="R24" s="145" t="n"/>
      <c r="S24" s="145" t="n"/>
      <c r="T24" s="145" t="n"/>
      <c r="U24" s="145" t="n"/>
      <c r="X24" s="145" t="n"/>
      <c r="Y24" s="145" t="n"/>
      <c r="AC24" s="145" t="n"/>
      <c r="AD24" s="145" t="n"/>
      <c r="AH24" s="145" t="n"/>
      <c r="AI24" s="145" t="n"/>
      <c r="AJ24" s="145" t="n"/>
      <c r="AK24" s="145" t="n"/>
      <c r="AL24" s="145" t="n"/>
      <c r="AM24" s="145" t="n"/>
      <c r="AN24" s="145" t="n"/>
      <c r="AO24" s="145" t="n"/>
      <c r="AP24" s="145" t="n"/>
      <c r="AQ24" s="145" t="n"/>
      <c r="AR24" s="145" t="n"/>
      <c r="AS24" s="145" t="n"/>
      <c r="AT24" s="146"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41" t="n"/>
      <c r="BV24" s="142" t="n"/>
      <c r="BW24" s="141" t="n"/>
      <c r="CG24" s="142" t="n"/>
      <c r="DU24" s="142" t="n"/>
      <c r="DV24" s="2" t="n"/>
      <c r="DW24" s="2" t="n"/>
      <c r="DX24" s="2" t="n"/>
      <c r="DY24" s="2" t="n"/>
      <c r="DZ24" s="2" t="n"/>
      <c r="EA24" s="2" t="n"/>
      <c r="EB24" s="2" t="n"/>
      <c r="EC24" s="2" t="n"/>
    </row>
    <row r="25" ht="6.75" customHeight="1" s="118">
      <c r="A25" s="2" t="n"/>
      <c r="B25" s="2" t="n"/>
      <c r="C25" s="2" t="n"/>
      <c r="D25" s="2" t="n"/>
      <c r="E25" s="157" t="inlineStr">
        <is>
          <t>ふ り が な</t>
        </is>
      </c>
      <c r="F25" s="138" t="n"/>
      <c r="G25" s="138" t="n"/>
      <c r="H25" s="138" t="n"/>
      <c r="I25" s="138" t="n"/>
      <c r="J25" s="138" t="n"/>
      <c r="K25" s="139" t="n"/>
      <c r="L25" s="158">
        <f>計算!$J$27</f>
        <v/>
      </c>
      <c r="M25" s="138" t="n"/>
      <c r="N25" s="138" t="n"/>
      <c r="O25" s="138" t="n"/>
      <c r="P25" s="138" t="n"/>
      <c r="Q25" s="138" t="n"/>
      <c r="R25" s="138" t="n"/>
      <c r="S25" s="138" t="n"/>
      <c r="T25" s="138" t="n"/>
      <c r="U25" s="138" t="n"/>
      <c r="V25" s="138" t="n"/>
      <c r="W25" s="138" t="n"/>
      <c r="X25" s="138" t="n"/>
      <c r="Y25" s="138" t="n"/>
      <c r="Z25" s="138" t="n"/>
      <c r="AA25" s="138" t="n"/>
      <c r="AB25" s="138" t="n"/>
      <c r="AC25" s="138" t="n"/>
      <c r="AD25" s="138" t="n"/>
      <c r="AE25" s="138" t="n"/>
      <c r="AF25" s="138" t="n"/>
      <c r="AG25" s="138" t="n"/>
      <c r="AH25" s="138" t="n"/>
      <c r="AI25" s="138" t="n"/>
      <c r="AJ25" s="138" t="n"/>
      <c r="AK25" s="138" t="n"/>
      <c r="AL25" s="138" t="n"/>
      <c r="AM25" s="138" t="n"/>
      <c r="AN25" s="138" t="n"/>
      <c r="AO25" s="138" t="n"/>
      <c r="AP25" s="138" t="n"/>
      <c r="AQ25" s="138" t="n"/>
      <c r="AR25" s="138" t="n"/>
      <c r="AS25" s="138" t="n"/>
      <c r="AT25" s="138" t="n"/>
      <c r="AU25" s="138" t="n"/>
      <c r="AV25" s="138" t="n"/>
      <c r="AW25" s="138" t="n"/>
      <c r="AX25" s="138" t="n"/>
      <c r="AY25" s="138" t="n"/>
      <c r="AZ25" s="138" t="n"/>
      <c r="BA25" s="138" t="n"/>
      <c r="BB25" s="138" t="n"/>
      <c r="BC25" s="138" t="n"/>
      <c r="BD25" s="138" t="n"/>
      <c r="BE25" s="138" t="n"/>
      <c r="BF25" s="138" t="n"/>
      <c r="BG25" s="138" t="n"/>
      <c r="BH25" s="138" t="n"/>
      <c r="BI25" s="139" t="n"/>
      <c r="BJ25" s="2" t="n"/>
      <c r="BK25" s="2" t="n"/>
      <c r="BL25" s="2" t="n"/>
      <c r="BM25" s="2" t="n"/>
      <c r="BN25" s="2" t="n"/>
      <c r="BO25" s="2" t="n"/>
      <c r="BP25" s="141" t="n"/>
      <c r="BV25" s="142" t="n"/>
      <c r="BW25" s="159">
        <f>計算!$W$27</f>
        <v/>
      </c>
      <c r="CG25" s="142" t="n"/>
      <c r="CH25" s="148">
        <f>計算!$X$27</f>
        <v/>
      </c>
      <c r="DU25" s="142" t="n"/>
      <c r="DV25" s="2" t="n"/>
      <c r="DW25" s="2" t="n"/>
      <c r="DX25" s="2" t="n"/>
      <c r="DY25" s="2" t="n"/>
      <c r="DZ25" s="2" t="n"/>
      <c r="EA25" s="2" t="n"/>
      <c r="EB25" s="2" t="n"/>
      <c r="EC25" s="2" t="n"/>
    </row>
    <row r="26" ht="6.75" customHeight="1" s="118">
      <c r="A26" s="2" t="n"/>
      <c r="B26" s="2" t="n"/>
      <c r="C26" s="2" t="n"/>
      <c r="D26" s="2" t="n"/>
      <c r="E26" s="141" t="n"/>
      <c r="K26" s="142" t="n"/>
      <c r="BI26" s="142" t="n"/>
      <c r="BJ26" s="2" t="n"/>
      <c r="BK26" s="2" t="n"/>
      <c r="BL26" s="2" t="n"/>
      <c r="BM26" s="2" t="n"/>
      <c r="BN26" s="2" t="n"/>
      <c r="BO26" s="2" t="n"/>
      <c r="BP26" s="141" t="n"/>
      <c r="BV26" s="142" t="n"/>
      <c r="BW26" s="141" t="n"/>
      <c r="CG26" s="142" t="n"/>
      <c r="DU26" s="142" t="n"/>
      <c r="DV26" s="2" t="n"/>
      <c r="DW26" s="2" t="n"/>
      <c r="DX26" s="2" t="n"/>
      <c r="DY26" s="2" t="n"/>
      <c r="DZ26" s="2" t="n"/>
      <c r="EA26" s="2" t="n"/>
      <c r="EB26" s="2" t="n"/>
      <c r="EC26" s="2" t="n"/>
    </row>
    <row r="27" ht="6.75" customHeight="1" s="118">
      <c r="A27" s="2" t="n"/>
      <c r="B27" s="2" t="n"/>
      <c r="C27" s="2" t="n"/>
      <c r="D27" s="2" t="n"/>
      <c r="E27" s="160" t="n"/>
      <c r="F27" s="161" t="n"/>
      <c r="G27" s="161" t="n"/>
      <c r="H27" s="161" t="n"/>
      <c r="I27" s="161" t="n"/>
      <c r="J27" s="161" t="n"/>
      <c r="K27" s="162" t="n"/>
      <c r="L27" s="161" t="n"/>
      <c r="M27" s="161" t="n"/>
      <c r="N27" s="161" t="n"/>
      <c r="O27" s="161" t="n"/>
      <c r="P27" s="161" t="n"/>
      <c r="Q27" s="161" t="n"/>
      <c r="R27" s="161" t="n"/>
      <c r="S27" s="161" t="n"/>
      <c r="T27" s="161" t="n"/>
      <c r="U27" s="161" t="n"/>
      <c r="V27" s="161" t="n"/>
      <c r="W27" s="161" t="n"/>
      <c r="X27" s="161" t="n"/>
      <c r="Y27" s="161" t="n"/>
      <c r="Z27" s="161" t="n"/>
      <c r="AA27" s="161" t="n"/>
      <c r="AB27" s="161" t="n"/>
      <c r="AC27" s="161" t="n"/>
      <c r="AD27" s="161" t="n"/>
      <c r="AE27" s="161" t="n"/>
      <c r="AF27" s="161" t="n"/>
      <c r="AG27" s="161" t="n"/>
      <c r="AH27" s="161" t="n"/>
      <c r="AI27" s="161" t="n"/>
      <c r="AJ27" s="161" t="n"/>
      <c r="AK27" s="161" t="n"/>
      <c r="AL27" s="161" t="n"/>
      <c r="AM27" s="161" t="n"/>
      <c r="AN27" s="161" t="n"/>
      <c r="AO27" s="161" t="n"/>
      <c r="AP27" s="161" t="n"/>
      <c r="AQ27" s="161" t="n"/>
      <c r="AR27" s="161" t="n"/>
      <c r="AS27" s="161" t="n"/>
      <c r="AT27" s="161" t="n"/>
      <c r="AU27" s="161" t="n"/>
      <c r="AV27" s="161" t="n"/>
      <c r="AW27" s="161" t="n"/>
      <c r="AX27" s="161" t="n"/>
      <c r="AY27" s="161" t="n"/>
      <c r="AZ27" s="161" t="n"/>
      <c r="BA27" s="161" t="n"/>
      <c r="BB27" s="161" t="n"/>
      <c r="BC27" s="161" t="n"/>
      <c r="BD27" s="161" t="n"/>
      <c r="BE27" s="161" t="n"/>
      <c r="BF27" s="161" t="n"/>
      <c r="BG27" s="161" t="n"/>
      <c r="BH27" s="161" t="n"/>
      <c r="BI27" s="162" t="n"/>
      <c r="BJ27" s="2" t="n"/>
      <c r="BK27" s="2" t="n"/>
      <c r="BL27" s="2" t="n"/>
      <c r="BM27" s="2" t="n"/>
      <c r="BN27" s="2" t="n"/>
      <c r="BO27" s="2" t="n"/>
      <c r="BP27" s="141" t="n"/>
      <c r="BV27" s="142" t="n"/>
      <c r="BW27" s="141" t="n"/>
      <c r="CG27" s="142" t="n"/>
      <c r="DU27" s="142" t="n"/>
      <c r="DV27" s="2" t="n"/>
      <c r="DW27" s="2" t="n"/>
      <c r="DX27" s="2" t="n"/>
      <c r="DY27" s="2" t="n"/>
      <c r="DZ27" s="2" t="n"/>
      <c r="EA27" s="2" t="n"/>
      <c r="EB27" s="2" t="n"/>
      <c r="EC27" s="2" t="n"/>
    </row>
    <row r="28" ht="6.75" customHeight="1" s="118">
      <c r="A28" s="2" t="n"/>
      <c r="B28" s="2" t="n"/>
      <c r="C28" s="2" t="n"/>
      <c r="D28" s="2" t="n"/>
      <c r="E28" s="163" t="inlineStr">
        <is>
          <t>現住所</t>
        </is>
      </c>
      <c r="F28" s="164" t="n"/>
      <c r="G28" s="164" t="n"/>
      <c r="H28" s="164" t="n"/>
      <c r="I28" s="164" t="n"/>
      <c r="J28" s="164" t="n"/>
      <c r="K28" s="165" t="n"/>
      <c r="L28" s="107" t="inlineStr">
        <is>
          <t>〒</t>
        </is>
      </c>
      <c r="M28" s="164" t="n"/>
      <c r="N28" s="164" t="n"/>
      <c r="O28" s="164" t="n"/>
      <c r="P28" s="166">
        <f>計算!$H$27</f>
        <v/>
      </c>
      <c r="Q28" s="164" t="n"/>
      <c r="R28" s="164" t="n"/>
      <c r="S28" s="164" t="n"/>
      <c r="T28" s="164" t="n"/>
      <c r="U28" s="164" t="n"/>
      <c r="V28" s="164" t="n"/>
      <c r="W28" s="164" t="n"/>
      <c r="X28" s="164" t="n"/>
      <c r="Y28" s="164" t="n"/>
      <c r="Z28" s="164" t="n"/>
      <c r="AA28" s="164" t="n"/>
      <c r="AB28" s="164" t="n"/>
      <c r="AC28" s="164" t="n"/>
      <c r="AD28" s="164" t="n"/>
      <c r="AE28" s="164" t="n"/>
      <c r="AF28" s="164" t="n"/>
      <c r="AG28" s="164" t="n"/>
      <c r="AH28" s="164" t="n"/>
      <c r="AI28" s="164" t="n"/>
      <c r="AJ28" s="164"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41" t="n"/>
      <c r="BV28" s="142" t="n"/>
      <c r="BW28" s="141" t="n"/>
      <c r="CG28" s="142" t="n"/>
      <c r="DU28" s="142" t="n"/>
      <c r="DV28" s="2" t="n"/>
      <c r="DW28" s="2" t="n"/>
      <c r="DX28" s="2" t="n"/>
      <c r="DY28" s="2" t="n"/>
      <c r="DZ28" s="2" t="n"/>
      <c r="EA28" s="2" t="n"/>
      <c r="EB28" s="2" t="n"/>
      <c r="EC28" s="2" t="n"/>
    </row>
    <row r="29" ht="4.5" customHeight="1" s="118">
      <c r="A29" s="2" t="n"/>
      <c r="B29" s="2" t="n"/>
      <c r="C29" s="2" t="n"/>
      <c r="D29" s="2" t="n"/>
      <c r="E29" s="141" t="n"/>
      <c r="K29" s="142" t="n"/>
      <c r="L29" s="141"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4" t="n"/>
      <c r="BQ29" s="145" t="n"/>
      <c r="BR29" s="145" t="n"/>
      <c r="BS29" s="145" t="n"/>
      <c r="BT29" s="145" t="n"/>
      <c r="BU29" s="145" t="n"/>
      <c r="BV29" s="146" t="n"/>
      <c r="BW29" s="144" t="n"/>
      <c r="BX29" s="145" t="n"/>
      <c r="BY29" s="145" t="n"/>
      <c r="BZ29" s="145" t="n"/>
      <c r="CA29" s="145" t="n"/>
      <c r="CB29" s="145" t="n"/>
      <c r="CC29" s="145" t="n"/>
      <c r="CD29" s="145" t="n"/>
      <c r="CE29" s="145" t="n"/>
      <c r="CF29" s="145" t="n"/>
      <c r="CG29" s="146" t="n"/>
      <c r="DU29" s="142" t="n"/>
      <c r="DV29" s="2" t="n"/>
      <c r="DW29" s="2" t="n"/>
      <c r="DX29" s="2" t="n"/>
      <c r="DY29" s="2" t="n"/>
      <c r="DZ29" s="2" t="n"/>
      <c r="EA29" s="2" t="n"/>
      <c r="EB29" s="2" t="n"/>
      <c r="EC29" s="2" t="n"/>
    </row>
    <row r="30" ht="6.75" customHeight="1" s="118">
      <c r="A30" s="2" t="n"/>
      <c r="B30" s="2" t="n"/>
      <c r="C30" s="2" t="n"/>
      <c r="D30" s="2" t="n"/>
      <c r="E30" s="141" t="n"/>
      <c r="K30" s="142" t="n"/>
      <c r="L30" s="141"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7" t="inlineStr">
        <is>
          <t>校内外の諸活動</t>
        </is>
      </c>
      <c r="BQ30" s="138" t="n"/>
      <c r="BR30" s="138" t="n"/>
      <c r="BS30" s="138" t="n"/>
      <c r="BT30" s="138" t="n"/>
      <c r="BU30" s="138" t="n"/>
      <c r="BV30" s="139" t="n"/>
      <c r="BW30" s="168">
        <f>計算!$Y$27</f>
        <v/>
      </c>
      <c r="BX30" s="138" t="n"/>
      <c r="BY30" s="138" t="n"/>
      <c r="BZ30" s="138" t="n"/>
      <c r="CA30" s="138" t="n"/>
      <c r="CB30" s="138" t="n"/>
      <c r="CC30" s="138" t="n"/>
      <c r="CD30" s="138" t="n"/>
      <c r="CE30" s="138" t="n"/>
      <c r="CF30" s="138" t="n"/>
      <c r="CG30" s="138" t="n"/>
      <c r="CH30" s="138" t="n"/>
      <c r="CI30" s="138" t="n"/>
      <c r="CJ30" s="138" t="n"/>
      <c r="CK30" s="138" t="n"/>
      <c r="CL30" s="138" t="n"/>
      <c r="CM30" s="138" t="n"/>
      <c r="CN30" s="138" t="n"/>
      <c r="CO30" s="138" t="n"/>
      <c r="CP30" s="138" t="n"/>
      <c r="CQ30" s="138" t="n"/>
      <c r="CR30" s="138" t="n"/>
      <c r="CS30" s="138" t="n"/>
      <c r="CT30" s="138" t="n"/>
      <c r="CU30" s="138" t="n"/>
      <c r="CV30" s="138" t="n"/>
      <c r="CW30" s="138" t="n"/>
      <c r="CX30" s="138" t="n"/>
      <c r="CY30" s="138" t="n"/>
      <c r="CZ30" s="138" t="n"/>
      <c r="DA30" s="138" t="n"/>
      <c r="DB30" s="138" t="n"/>
      <c r="DC30" s="138" t="n"/>
      <c r="DD30" s="138" t="n"/>
      <c r="DE30" s="138" t="n"/>
      <c r="DF30" s="138" t="n"/>
      <c r="DG30" s="138" t="n"/>
      <c r="DH30" s="138" t="n"/>
      <c r="DI30" s="138" t="n"/>
      <c r="DJ30" s="138" t="n"/>
      <c r="DK30" s="138" t="n"/>
      <c r="DL30" s="138" t="n"/>
      <c r="DM30" s="138" t="n"/>
      <c r="DN30" s="138" t="n"/>
      <c r="DO30" s="138" t="n"/>
      <c r="DP30" s="138" t="n"/>
      <c r="DQ30" s="138" t="n"/>
      <c r="DR30" s="138" t="n"/>
      <c r="DS30" s="138" t="n"/>
      <c r="DT30" s="138" t="n"/>
      <c r="DU30" s="139" t="n"/>
      <c r="DV30" s="7" t="n"/>
      <c r="DW30" s="2" t="n"/>
      <c r="DX30" s="2" t="n"/>
      <c r="DY30" s="2" t="n"/>
      <c r="DZ30" s="2" t="n"/>
      <c r="EA30" s="2" t="n"/>
      <c r="EB30" s="2" t="n"/>
      <c r="EC30" s="2" t="n"/>
    </row>
    <row r="31" ht="6.75" customHeight="1" s="118">
      <c r="A31" s="2" t="n"/>
      <c r="B31" s="2" t="n"/>
      <c r="C31" s="2" t="n"/>
      <c r="D31" s="2" t="n"/>
      <c r="E31" s="141" t="n"/>
      <c r="K31" s="142" t="n"/>
      <c r="L31" s="169">
        <f>計算!$I$27</f>
        <v/>
      </c>
      <c r="BI31" s="142" t="n"/>
      <c r="BJ31" s="2" t="n"/>
      <c r="BK31" s="2" t="n"/>
      <c r="BL31" s="2" t="n"/>
      <c r="BM31" s="2" t="n"/>
      <c r="BN31" s="2" t="n"/>
      <c r="BO31" s="2" t="n"/>
      <c r="BP31" s="141" t="n"/>
      <c r="BV31" s="142" t="n"/>
      <c r="DU31" s="142" t="n"/>
      <c r="DV31" s="7" t="n"/>
      <c r="DW31" s="2" t="n"/>
      <c r="DX31" s="2" t="n"/>
      <c r="DY31" s="2" t="n"/>
      <c r="DZ31" s="2" t="n"/>
      <c r="EA31" s="2" t="n"/>
      <c r="EB31" s="2" t="n"/>
      <c r="EC31" s="2" t="n"/>
    </row>
    <row r="32" ht="6.75" customHeight="1" s="118">
      <c r="A32" s="2" t="n"/>
      <c r="B32" s="2" t="n"/>
      <c r="C32" s="2" t="n"/>
      <c r="D32" s="2" t="n"/>
      <c r="E32" s="141" t="n"/>
      <c r="K32" s="142" t="n"/>
      <c r="L32" s="141" t="n"/>
      <c r="BI32" s="142" t="n"/>
      <c r="BJ32" s="2" t="n"/>
      <c r="BK32" s="2" t="n"/>
      <c r="BL32" s="2" t="n"/>
      <c r="BM32" s="2" t="n"/>
      <c r="BN32" s="2" t="n"/>
      <c r="BO32" s="2" t="n"/>
      <c r="BP32" s="141" t="n"/>
      <c r="BV32" s="142" t="n"/>
      <c r="DU32" s="142" t="n"/>
      <c r="DV32" s="7" t="n"/>
      <c r="DW32" s="2" t="n"/>
      <c r="DX32" s="2" t="n"/>
      <c r="DY32" s="2" t="n"/>
      <c r="DZ32" s="2" t="n"/>
      <c r="EA32" s="2" t="n"/>
      <c r="EB32" s="2" t="n"/>
      <c r="EC32" s="2" t="n"/>
    </row>
    <row r="33" ht="6.75" customHeight="1" s="118">
      <c r="A33" s="2" t="n"/>
      <c r="B33" s="2" t="n"/>
      <c r="C33" s="2" t="n"/>
      <c r="D33" s="2" t="n"/>
      <c r="E33" s="144" t="n"/>
      <c r="F33" s="145" t="n"/>
      <c r="G33" s="145" t="n"/>
      <c r="H33" s="145" t="n"/>
      <c r="I33" s="145" t="n"/>
      <c r="J33" s="145" t="n"/>
      <c r="K33" s="146" t="n"/>
      <c r="L33" s="144" t="n"/>
      <c r="M33" s="145" t="n"/>
      <c r="N33" s="145" t="n"/>
      <c r="O33" s="145" t="n"/>
      <c r="P33" s="145" t="n"/>
      <c r="Q33" s="145" t="n"/>
      <c r="R33" s="145" t="n"/>
      <c r="S33" s="145" t="n"/>
      <c r="T33" s="145" t="n"/>
      <c r="U33" s="145" t="n"/>
      <c r="V33" s="145" t="n"/>
      <c r="W33" s="145" t="n"/>
      <c r="X33" s="145" t="n"/>
      <c r="Y33" s="145" t="n"/>
      <c r="Z33" s="145" t="n"/>
      <c r="AA33" s="145" t="n"/>
      <c r="AB33" s="145" t="n"/>
      <c r="AC33" s="145" t="n"/>
      <c r="AD33" s="145" t="n"/>
      <c r="AE33" s="145" t="n"/>
      <c r="AF33" s="145" t="n"/>
      <c r="AG33" s="145" t="n"/>
      <c r="AH33" s="145" t="n"/>
      <c r="AI33" s="145" t="n"/>
      <c r="AJ33" s="145" t="n"/>
      <c r="AK33" s="145" t="n"/>
      <c r="AL33" s="145" t="n"/>
      <c r="AM33" s="145" t="n"/>
      <c r="AN33" s="145" t="n"/>
      <c r="AO33" s="145" t="n"/>
      <c r="AP33" s="145" t="n"/>
      <c r="AQ33" s="145" t="n"/>
      <c r="AR33" s="145" t="n"/>
      <c r="AS33" s="145" t="n"/>
      <c r="AT33" s="145" t="n"/>
      <c r="AU33" s="145" t="n"/>
      <c r="AV33" s="145" t="n"/>
      <c r="AW33" s="145" t="n"/>
      <c r="AX33" s="145" t="n"/>
      <c r="AY33" s="145" t="n"/>
      <c r="AZ33" s="145" t="n"/>
      <c r="BA33" s="145" t="n"/>
      <c r="BB33" s="145" t="n"/>
      <c r="BC33" s="145" t="n"/>
      <c r="BD33" s="145" t="n"/>
      <c r="BE33" s="145" t="n"/>
      <c r="BF33" s="145" t="n"/>
      <c r="BG33" s="145" t="n"/>
      <c r="BH33" s="145" t="n"/>
      <c r="BI33" s="146" t="n"/>
      <c r="BJ33" s="2" t="n"/>
      <c r="BK33" s="2" t="n"/>
      <c r="BL33" s="2" t="n"/>
      <c r="BM33" s="2" t="n"/>
      <c r="BN33" s="2" t="n"/>
      <c r="BO33" s="2" t="n"/>
      <c r="BP33" s="141" t="n"/>
      <c r="BV33" s="142" t="n"/>
      <c r="DU33" s="142" t="n"/>
      <c r="DV33" s="7" t="n"/>
      <c r="DW33" s="2" t="n"/>
      <c r="DX33" s="2" t="n"/>
      <c r="DY33" s="2" t="n"/>
      <c r="DZ33" s="2" t="n"/>
      <c r="EA33" s="2" t="n"/>
      <c r="EB33" s="2" t="n"/>
      <c r="EC33" s="2" t="n"/>
    </row>
    <row r="34" ht="6.75" customHeight="1" s="118">
      <c r="A34" s="2" t="n"/>
      <c r="B34" s="2" t="n"/>
      <c r="C34" s="2" t="n"/>
      <c r="D34" s="2" t="n"/>
      <c r="E34" s="157" t="inlineStr">
        <is>
          <t>ふ り が な</t>
        </is>
      </c>
      <c r="F34" s="138" t="n"/>
      <c r="G34" s="138" t="n"/>
      <c r="H34" s="138" t="n"/>
      <c r="I34" s="138" t="n"/>
      <c r="J34" s="138" t="n"/>
      <c r="K34" s="139" t="n"/>
      <c r="L34" s="158">
        <f>計算!$M$27</f>
        <v/>
      </c>
      <c r="M34" s="138" t="n"/>
      <c r="N34" s="138" t="n"/>
      <c r="O34" s="138" t="n"/>
      <c r="P34" s="138" t="n"/>
      <c r="Q34" s="138" t="n"/>
      <c r="R34" s="138" t="n"/>
      <c r="S34" s="138" t="n"/>
      <c r="T34" s="138" t="n"/>
      <c r="U34" s="138" t="n"/>
      <c r="V34" s="138" t="n"/>
      <c r="W34" s="138" t="n"/>
      <c r="X34" s="138" t="n"/>
      <c r="Y34" s="138" t="n"/>
      <c r="Z34" s="138" t="n"/>
      <c r="AA34" s="138" t="n"/>
      <c r="AB34" s="138" t="n"/>
      <c r="AC34" s="138" t="n"/>
      <c r="AD34" s="138" t="n"/>
      <c r="AE34" s="138" t="n"/>
      <c r="AF34" s="138" t="n"/>
      <c r="AG34" s="138" t="n"/>
      <c r="AH34" s="138" t="n"/>
      <c r="AI34" s="138" t="n"/>
      <c r="AJ34" s="138" t="n"/>
      <c r="AK34" s="138" t="n"/>
      <c r="AL34" s="138" t="n"/>
      <c r="AM34" s="138" t="n"/>
      <c r="AN34" s="138" t="n"/>
      <c r="AO34" s="138" t="n"/>
      <c r="AP34" s="138" t="n"/>
      <c r="AQ34" s="138" t="n"/>
      <c r="AR34" s="138" t="n"/>
      <c r="AS34" s="138" t="n"/>
      <c r="AT34" s="138" t="n"/>
      <c r="AU34" s="138" t="n"/>
      <c r="AV34" s="138" t="n"/>
      <c r="AW34" s="138" t="n"/>
      <c r="AX34" s="138" t="n"/>
      <c r="AY34" s="138" t="n"/>
      <c r="AZ34" s="138" t="n"/>
      <c r="BA34" s="138" t="n"/>
      <c r="BB34" s="138" t="n"/>
      <c r="BC34" s="138" t="n"/>
      <c r="BD34" s="138" t="n"/>
      <c r="BE34" s="138" t="n"/>
      <c r="BF34" s="138" t="n"/>
      <c r="BG34" s="138" t="n"/>
      <c r="BH34" s="138" t="n"/>
      <c r="BI34" s="139" t="n"/>
      <c r="BJ34" s="2" t="n"/>
      <c r="BK34" s="2" t="n"/>
      <c r="BL34" s="2" t="n"/>
      <c r="BM34" s="2" t="n"/>
      <c r="BN34" s="2" t="n"/>
      <c r="BO34" s="2" t="n"/>
      <c r="BP34" s="141" t="n"/>
      <c r="BV34" s="142" t="n"/>
      <c r="DU34" s="142" t="n"/>
      <c r="DV34" s="7" t="n"/>
      <c r="DW34" s="2" t="n"/>
      <c r="DX34" s="2" t="n"/>
      <c r="DY34" s="2" t="n"/>
      <c r="DZ34" s="2" t="n"/>
      <c r="EA34" s="2" t="n"/>
      <c r="EB34" s="2" t="n"/>
      <c r="EC34" s="2" t="n"/>
    </row>
    <row r="35" ht="6.75" customHeight="1" s="118">
      <c r="A35" s="2" t="n"/>
      <c r="B35" s="2" t="n"/>
      <c r="C35" s="2" t="n"/>
      <c r="D35" s="2" t="n"/>
      <c r="E35" s="141" t="n"/>
      <c r="K35" s="142" t="n"/>
      <c r="BI35" s="142" t="n"/>
      <c r="BJ35" s="2" t="n"/>
      <c r="BK35" s="2" t="n"/>
      <c r="BL35" s="2" t="n"/>
      <c r="BM35" s="2" t="n"/>
      <c r="BN35" s="2" t="n"/>
      <c r="BO35" s="2" t="n"/>
      <c r="BP35" s="141" t="n"/>
      <c r="BV35" s="142" t="n"/>
      <c r="DU35" s="142" t="n"/>
      <c r="DV35" s="7" t="n"/>
      <c r="DW35" s="2" t="n"/>
      <c r="DX35" s="2" t="n"/>
      <c r="DY35" s="2" t="n"/>
      <c r="DZ35" s="2" t="n"/>
      <c r="EA35" s="2" t="n"/>
      <c r="EB35" s="2" t="n"/>
      <c r="EC35" s="2" t="n"/>
    </row>
    <row r="36" ht="6.75" customHeight="1" s="118">
      <c r="A36" s="2" t="n"/>
      <c r="B36" s="2" t="n"/>
      <c r="C36" s="2" t="n"/>
      <c r="D36" s="2" t="n"/>
      <c r="E36" s="160" t="n"/>
      <c r="F36" s="161" t="n"/>
      <c r="G36" s="161" t="n"/>
      <c r="H36" s="161" t="n"/>
      <c r="I36" s="161" t="n"/>
      <c r="J36" s="161" t="n"/>
      <c r="K36" s="162" t="n"/>
      <c r="L36" s="161" t="n"/>
      <c r="M36" s="161" t="n"/>
      <c r="N36" s="161" t="n"/>
      <c r="O36" s="161" t="n"/>
      <c r="P36" s="161" t="n"/>
      <c r="Q36" s="161" t="n"/>
      <c r="R36" s="161" t="n"/>
      <c r="S36" s="161" t="n"/>
      <c r="T36" s="161" t="n"/>
      <c r="U36" s="161" t="n"/>
      <c r="V36" s="161" t="n"/>
      <c r="W36" s="161" t="n"/>
      <c r="X36" s="161" t="n"/>
      <c r="Y36" s="161" t="n"/>
      <c r="Z36" s="161" t="n"/>
      <c r="AA36" s="161" t="n"/>
      <c r="AB36" s="161" t="n"/>
      <c r="AC36" s="161" t="n"/>
      <c r="AD36" s="161" t="n"/>
      <c r="AE36" s="161" t="n"/>
      <c r="AF36" s="161" t="n"/>
      <c r="AG36" s="161" t="n"/>
      <c r="AH36" s="161" t="n"/>
      <c r="AI36" s="161" t="n"/>
      <c r="AJ36" s="161" t="n"/>
      <c r="AK36" s="161" t="n"/>
      <c r="AL36" s="161" t="n"/>
      <c r="AM36" s="161" t="n"/>
      <c r="AN36" s="161" t="n"/>
      <c r="AO36" s="161" t="n"/>
      <c r="AP36" s="161" t="n"/>
      <c r="AQ36" s="161" t="n"/>
      <c r="AR36" s="161" t="n"/>
      <c r="AS36" s="161" t="n"/>
      <c r="AT36" s="161" t="n"/>
      <c r="AU36" s="161" t="n"/>
      <c r="AV36" s="161" t="n"/>
      <c r="AW36" s="161" t="n"/>
      <c r="AX36" s="161" t="n"/>
      <c r="AY36" s="161" t="n"/>
      <c r="AZ36" s="161" t="n"/>
      <c r="BA36" s="161" t="n"/>
      <c r="BB36" s="161" t="n"/>
      <c r="BC36" s="161" t="n"/>
      <c r="BD36" s="161" t="n"/>
      <c r="BE36" s="161" t="n"/>
      <c r="BF36" s="161" t="n"/>
      <c r="BG36" s="161" t="n"/>
      <c r="BH36" s="161" t="n"/>
      <c r="BI36" s="162" t="n"/>
      <c r="BJ36" s="2" t="n"/>
      <c r="BK36" s="2" t="n"/>
      <c r="BL36" s="2" t="n"/>
      <c r="BM36" s="2" t="n"/>
      <c r="BN36" s="2" t="n"/>
      <c r="BO36" s="2" t="n"/>
      <c r="BP36" s="141" t="n"/>
      <c r="BV36" s="142" t="n"/>
      <c r="DU36" s="142" t="n"/>
      <c r="DV36" s="7" t="n"/>
      <c r="DW36" s="2" t="n"/>
      <c r="DX36" s="2" t="n"/>
      <c r="DY36" s="2" t="n"/>
      <c r="DZ36" s="2" t="n"/>
      <c r="EA36" s="2" t="n"/>
      <c r="EB36" s="2" t="n"/>
      <c r="EC36" s="2" t="n"/>
    </row>
    <row r="37" ht="6.75" customHeight="1" s="118">
      <c r="A37" s="2" t="n"/>
      <c r="B37" s="2" t="n"/>
      <c r="C37" s="2" t="n"/>
      <c r="D37" s="2" t="n"/>
      <c r="E37" s="163" t="inlineStr">
        <is>
          <t>連絡先</t>
        </is>
      </c>
      <c r="F37" s="164" t="n"/>
      <c r="G37" s="164" t="n"/>
      <c r="H37" s="164" t="n"/>
      <c r="I37" s="164" t="n"/>
      <c r="J37" s="164" t="n"/>
      <c r="K37" s="165" t="n"/>
      <c r="L37" s="107" t="inlineStr">
        <is>
          <t>〒</t>
        </is>
      </c>
      <c r="M37" s="164" t="n"/>
      <c r="N37" s="164" t="n"/>
      <c r="O37" s="164" t="n"/>
      <c r="P37" s="170">
        <f>計算!$K$27</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41" t="n"/>
      <c r="BV37" s="142" t="n"/>
      <c r="DU37" s="142" t="n"/>
      <c r="DV37" s="7" t="n"/>
      <c r="DW37" s="2" t="n"/>
      <c r="DX37" s="2" t="n"/>
      <c r="DY37" s="2" t="n"/>
      <c r="DZ37" s="2" t="n"/>
      <c r="EA37" s="2" t="n"/>
      <c r="EB37" s="2" t="n"/>
      <c r="EC37" s="2" t="n"/>
    </row>
    <row r="38" ht="6.75" customHeight="1" s="118">
      <c r="A38" s="2" t="n"/>
      <c r="B38" s="2" t="n"/>
      <c r="C38" s="2" t="n"/>
      <c r="D38" s="2" t="n"/>
      <c r="E38" s="141" t="n"/>
      <c r="K38" s="142" t="n"/>
      <c r="L38" s="141"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41" t="n"/>
      <c r="BV38" s="142" t="n"/>
      <c r="DU38" s="142" t="n"/>
      <c r="DV38" s="7" t="n"/>
      <c r="DW38" s="2" t="n"/>
      <c r="DX38" s="2" t="n"/>
      <c r="DY38" s="2" t="n"/>
      <c r="DZ38" s="2" t="n"/>
      <c r="EA38" s="2" t="n"/>
      <c r="EB38" s="2" t="n"/>
      <c r="EC38" s="2" t="n"/>
    </row>
    <row r="39" ht="6.75" customHeight="1" s="118">
      <c r="A39" s="2" t="n"/>
      <c r="B39" s="2" t="n"/>
      <c r="C39" s="2" t="n"/>
      <c r="D39" s="2" t="n"/>
      <c r="E39" s="141" t="n"/>
      <c r="K39" s="142" t="n"/>
      <c r="L39" s="141"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41" t="n"/>
      <c r="BV39" s="142" t="n"/>
      <c r="DU39" s="142" t="n"/>
      <c r="DV39" s="7" t="n"/>
      <c r="DW39" s="2" t="n"/>
      <c r="DX39" s="2" t="n"/>
      <c r="DY39" s="2" t="n"/>
      <c r="DZ39" s="2" t="n"/>
      <c r="EA39" s="2" t="n"/>
      <c r="EB39" s="2" t="n"/>
      <c r="EC39" s="2" t="n"/>
    </row>
    <row r="40" ht="6.75" customHeight="1" s="118">
      <c r="A40" s="2" t="n"/>
      <c r="B40" s="2" t="n"/>
      <c r="C40" s="2" t="n"/>
      <c r="D40" s="2" t="n"/>
      <c r="E40" s="141" t="n"/>
      <c r="K40" s="142" t="n"/>
      <c r="L40" s="171">
        <f>計算!$L$27</f>
        <v/>
      </c>
      <c r="BI40" s="142" t="n"/>
      <c r="BJ40" s="2" t="n"/>
      <c r="BK40" s="2" t="n"/>
      <c r="BL40" s="2" t="n"/>
      <c r="BM40" s="2" t="n"/>
      <c r="BN40" s="2" t="n"/>
      <c r="BO40" s="2" t="n"/>
      <c r="BP40" s="141" t="n"/>
      <c r="BV40" s="142" t="n"/>
      <c r="DU40" s="142" t="n"/>
      <c r="DV40" s="7" t="n"/>
      <c r="DW40" s="2" t="n"/>
      <c r="DX40" s="2" t="n"/>
      <c r="DY40" s="2" t="n"/>
      <c r="DZ40" s="2" t="n"/>
      <c r="EA40" s="2" t="n"/>
      <c r="EB40" s="2" t="n"/>
      <c r="EC40" s="2" t="n"/>
    </row>
    <row r="41" ht="6.75" customHeight="1" s="118">
      <c r="A41" s="2" t="n"/>
      <c r="B41" s="2" t="n"/>
      <c r="C41" s="2" t="n"/>
      <c r="D41" s="2" t="n"/>
      <c r="E41" s="144" t="n"/>
      <c r="F41" s="145" t="n"/>
      <c r="G41" s="145" t="n"/>
      <c r="H41" s="145" t="n"/>
      <c r="I41" s="145" t="n"/>
      <c r="J41" s="145" t="n"/>
      <c r="K41" s="146" t="n"/>
      <c r="L41" s="145" t="n"/>
      <c r="M41" s="145" t="n"/>
      <c r="N41" s="145" t="n"/>
      <c r="O41" s="145" t="n"/>
      <c r="P41" s="145" t="n"/>
      <c r="Q41" s="145" t="n"/>
      <c r="R41" s="145" t="n"/>
      <c r="S41" s="145" t="n"/>
      <c r="T41" s="145" t="n"/>
      <c r="U41" s="145" t="n"/>
      <c r="V41" s="145" t="n"/>
      <c r="W41" s="145" t="n"/>
      <c r="X41" s="145" t="n"/>
      <c r="Y41" s="145" t="n"/>
      <c r="Z41" s="145" t="n"/>
      <c r="AA41" s="145" t="n"/>
      <c r="AB41" s="145" t="n"/>
      <c r="AC41" s="145" t="n"/>
      <c r="AD41" s="145" t="n"/>
      <c r="AE41" s="145" t="n"/>
      <c r="AF41" s="145" t="n"/>
      <c r="AG41" s="145" t="n"/>
      <c r="AH41" s="145" t="n"/>
      <c r="AI41" s="145" t="n"/>
      <c r="AJ41" s="145" t="n"/>
      <c r="AK41" s="145" t="n"/>
      <c r="AL41" s="145" t="n"/>
      <c r="AM41" s="145" t="n"/>
      <c r="AN41" s="145" t="n"/>
      <c r="AO41" s="145" t="n"/>
      <c r="AP41" s="145" t="n"/>
      <c r="AQ41" s="145" t="n"/>
      <c r="AR41" s="145" t="n"/>
      <c r="AS41" s="145" t="n"/>
      <c r="AT41" s="145" t="n"/>
      <c r="AU41" s="145" t="n"/>
      <c r="AV41" s="145" t="n"/>
      <c r="AW41" s="145" t="n"/>
      <c r="AX41" s="145" t="n"/>
      <c r="AY41" s="145" t="n"/>
      <c r="AZ41" s="145" t="n"/>
      <c r="BA41" s="145" t="n"/>
      <c r="BB41" s="145" t="n"/>
      <c r="BC41" s="145" t="n"/>
      <c r="BD41" s="145" t="n"/>
      <c r="BE41" s="145" t="n"/>
      <c r="BF41" s="145" t="n"/>
      <c r="BG41" s="145" t="n"/>
      <c r="BH41" s="145" t="n"/>
      <c r="BI41" s="146" t="n"/>
      <c r="BJ41" s="2" t="n"/>
      <c r="BK41" s="2" t="n"/>
      <c r="BL41" s="2" t="n"/>
      <c r="BM41" s="2" t="n"/>
      <c r="BN41" s="2" t="n"/>
      <c r="BO41" s="2" t="n"/>
      <c r="BP41" s="141" t="n"/>
      <c r="BV41" s="142" t="n"/>
      <c r="DU41" s="142"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41" t="n"/>
      <c r="BV42" s="142" t="n"/>
      <c r="DU42" s="142"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41" t="n"/>
      <c r="BV43" s="142" t="n"/>
      <c r="DU43" s="142"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41" t="n"/>
      <c r="BV44" s="142" t="n"/>
      <c r="DU44" s="142"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41" t="n"/>
      <c r="BV45" s="142" t="n"/>
      <c r="DU45" s="142"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41" t="n"/>
      <c r="BV46" s="142" t="n"/>
      <c r="DU46" s="142"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2" t="n"/>
      <c r="BQ47" s="138" t="n"/>
      <c r="BR47" s="173" t="n"/>
      <c r="BS47" s="138" t="n"/>
      <c r="BT47" s="138" t="n"/>
      <c r="BU47" s="28" t="n"/>
      <c r="BV47" s="29" t="n"/>
      <c r="BW47" s="174">
        <f>計算!$Z$27</f>
        <v/>
      </c>
      <c r="BX47" s="138" t="n"/>
      <c r="BY47" s="138" t="n"/>
      <c r="BZ47" s="138" t="n"/>
      <c r="CA47" s="138" t="n"/>
      <c r="CB47" s="138" t="n"/>
      <c r="CC47" s="138" t="n"/>
      <c r="CD47" s="138" t="n"/>
      <c r="CE47" s="138" t="n"/>
      <c r="CF47" s="138" t="n"/>
      <c r="CG47" s="138" t="n"/>
      <c r="CH47" s="138" t="n"/>
      <c r="CI47" s="138" t="n"/>
      <c r="CJ47" s="138" t="n"/>
      <c r="CK47" s="138" t="n"/>
      <c r="CL47" s="138" t="n"/>
      <c r="CM47" s="138" t="n"/>
      <c r="CN47" s="138" t="n"/>
      <c r="CO47" s="138" t="n"/>
      <c r="CP47" s="138" t="n"/>
      <c r="CQ47" s="138" t="n"/>
      <c r="CR47" s="138" t="n"/>
      <c r="CS47" s="138" t="n"/>
      <c r="CT47" s="138" t="n"/>
      <c r="CU47" s="138" t="n"/>
      <c r="CV47" s="138" t="n"/>
      <c r="CW47" s="138" t="n"/>
      <c r="CX47" s="138" t="n"/>
      <c r="CY47" s="138" t="n"/>
      <c r="CZ47" s="138" t="n"/>
      <c r="DA47" s="138" t="n"/>
      <c r="DB47" s="138" t="n"/>
      <c r="DC47" s="138" t="n"/>
      <c r="DD47" s="138" t="n"/>
      <c r="DE47" s="138" t="n"/>
      <c r="DF47" s="138" t="n"/>
      <c r="DG47" s="138" t="n"/>
      <c r="DH47" s="138" t="n"/>
      <c r="DI47" s="138" t="n"/>
      <c r="DJ47" s="138" t="n"/>
      <c r="DK47" s="138" t="n"/>
      <c r="DL47" s="138" t="n"/>
      <c r="DM47" s="138" t="n"/>
      <c r="DN47" s="138" t="n"/>
      <c r="DO47" s="138" t="n"/>
      <c r="DP47" s="138" t="n"/>
      <c r="DQ47" s="138" t="n"/>
      <c r="DR47" s="138" t="n"/>
      <c r="DS47" s="138" t="n"/>
      <c r="DT47" s="138" t="n"/>
      <c r="DU47" s="139"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41" t="n"/>
      <c r="BU48" s="31" t="n"/>
      <c r="BV48" s="32" t="n"/>
      <c r="DU48" s="142"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41" t="n"/>
      <c r="BU49" s="72" t="n"/>
      <c r="BV49" s="142" t="n"/>
      <c r="DU49" s="142"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41" t="n"/>
      <c r="BV50" s="142" t="n"/>
      <c r="DU50" s="142"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41" t="n"/>
      <c r="BV51" s="142" t="n"/>
      <c r="DU51" s="142"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41" t="n"/>
      <c r="BV52" s="142" t="n"/>
      <c r="DU52" s="142" t="n"/>
      <c r="DV52" s="7" t="n"/>
      <c r="DW52" s="2" t="n"/>
      <c r="DX52" s="2" t="n"/>
      <c r="DY52" s="2" t="n"/>
      <c r="DZ52" s="2" t="n"/>
      <c r="EA52" s="2" t="n"/>
      <c r="EB52" s="2" t="n"/>
      <c r="EC52" s="2" t="n"/>
    </row>
    <row r="53" ht="6.75" customHeight="1" s="118">
      <c r="A53" s="2" t="n"/>
      <c r="B53" s="2" t="n"/>
      <c r="C53" s="2" t="n"/>
      <c r="D53" s="2" t="n"/>
      <c r="E53" s="175" t="inlineStr">
        <is>
          <t>在籍校</t>
        </is>
      </c>
      <c r="F53" s="138" t="n"/>
      <c r="G53" s="138" t="n"/>
      <c r="H53" s="138" t="n"/>
      <c r="I53" s="138" t="n"/>
      <c r="J53" s="138" t="n"/>
      <c r="K53" s="139"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8" t="n"/>
      <c r="AY53" s="138" t="n"/>
      <c r="AZ53" s="138" t="n"/>
      <c r="BA53" s="138" t="n"/>
      <c r="BB53" s="138" t="n"/>
      <c r="BC53" s="138" t="n"/>
      <c r="BD53" s="138" t="n"/>
      <c r="BE53" s="138" t="n"/>
      <c r="BF53" s="138" t="n"/>
      <c r="BG53" s="138" t="n"/>
      <c r="BH53" s="138" t="n"/>
      <c r="BI53" s="139" t="n"/>
      <c r="BJ53" s="2" t="n"/>
      <c r="BK53" s="2" t="n"/>
      <c r="BL53" s="2" t="n"/>
      <c r="BM53" s="2" t="n"/>
      <c r="BN53" s="2" t="n"/>
      <c r="BO53" s="2" t="n"/>
      <c r="BP53" s="141" t="n"/>
      <c r="BV53" s="142" t="n"/>
      <c r="DU53" s="142" t="n"/>
      <c r="DV53" s="2" t="n"/>
      <c r="DW53" s="2" t="n"/>
      <c r="DX53" s="2" t="n"/>
      <c r="DY53" s="2" t="n"/>
      <c r="DZ53" s="2" t="n"/>
      <c r="EA53" s="2" t="n"/>
      <c r="EB53" s="2" t="n"/>
      <c r="EC53" s="2" t="n"/>
    </row>
    <row r="54" ht="6.75" customHeight="1" s="118">
      <c r="A54" s="2" t="n"/>
      <c r="B54" s="2" t="n"/>
      <c r="C54" s="2" t="n"/>
      <c r="D54" s="2" t="n"/>
      <c r="E54" s="141" t="n"/>
      <c r="K54" s="142" t="n"/>
      <c r="L54" s="36" t="n"/>
      <c r="M54" s="19" t="n"/>
      <c r="N54" s="19" t="n"/>
      <c r="O54" s="19" t="n"/>
      <c r="P54" s="19" t="n"/>
      <c r="Q54" s="19" t="n"/>
      <c r="R54" s="19" t="n"/>
      <c r="S54" s="19" t="n"/>
      <c r="T54" s="19" t="n"/>
      <c r="U54" s="19" t="n"/>
      <c r="V54" s="19" t="n"/>
      <c r="W54" s="19" t="n"/>
      <c r="X54" s="37" t="n"/>
      <c r="Y54" s="176">
        <f>計算!$N$27</f>
        <v/>
      </c>
      <c r="BI54" s="142" t="n"/>
      <c r="BJ54" s="2" t="n"/>
      <c r="BK54" s="2" t="n"/>
      <c r="BL54" s="2" t="n"/>
      <c r="BM54" s="2" t="n"/>
      <c r="BN54" s="2" t="n"/>
      <c r="BO54" s="2" t="n"/>
      <c r="BP54" s="141" t="n"/>
      <c r="BV54" s="142" t="n"/>
      <c r="DU54" s="142" t="n"/>
      <c r="DV54" s="2" t="n"/>
      <c r="DW54" s="2" t="n"/>
      <c r="DX54" s="2" t="n"/>
      <c r="DY54" s="2" t="n"/>
      <c r="DZ54" s="2" t="n"/>
      <c r="EA54" s="2" t="n"/>
      <c r="EB54" s="2" t="n"/>
      <c r="EC54" s="2" t="n"/>
    </row>
    <row r="55" ht="6.75" customHeight="1" s="118">
      <c r="A55" s="2" t="n"/>
      <c r="B55" s="2" t="n"/>
      <c r="C55" s="2" t="n"/>
      <c r="D55" s="2" t="n"/>
      <c r="E55" s="141" t="n"/>
      <c r="K55" s="142" t="n"/>
      <c r="L55" s="36" t="n"/>
      <c r="M55" s="19" t="n"/>
      <c r="N55" s="19" t="n"/>
      <c r="O55" s="19" t="n"/>
      <c r="P55" s="177">
        <f>設定!$B$6</f>
        <v/>
      </c>
      <c r="S55" s="11" t="n"/>
      <c r="T55" s="11" t="n"/>
      <c r="U55" s="177">
        <f>設定!$B$7</f>
        <v/>
      </c>
      <c r="W55" s="11" t="n"/>
      <c r="X55" s="12" t="n"/>
      <c r="Y55" s="141" t="n"/>
      <c r="BI55" s="142" t="n"/>
      <c r="BJ55" s="2" t="n"/>
      <c r="BK55" s="2" t="n"/>
      <c r="BL55" s="2" t="n"/>
      <c r="BM55" s="2" t="n"/>
      <c r="BN55" s="2" t="n"/>
      <c r="BO55" s="2" t="n"/>
      <c r="BP55" s="141" t="n"/>
      <c r="BV55" s="142" t="n"/>
      <c r="DU55" s="142" t="n"/>
      <c r="DV55" s="2" t="n"/>
      <c r="DW55" s="2" t="n"/>
      <c r="DX55" s="2" t="n"/>
      <c r="DY55" s="2" t="n"/>
      <c r="DZ55" s="2" t="n"/>
      <c r="EA55" s="2" t="n"/>
      <c r="EB55" s="2" t="n"/>
      <c r="EC55" s="2" t="n"/>
    </row>
    <row r="56" ht="6.75" customHeight="1" s="118">
      <c r="A56" s="2" t="n"/>
      <c r="B56" s="2" t="n"/>
      <c r="C56" s="2" t="n"/>
      <c r="D56" s="2" t="n"/>
      <c r="E56" s="141" t="n"/>
      <c r="K56" s="142" t="n"/>
      <c r="L56" s="92" t="inlineStr">
        <is>
          <t>令和</t>
        </is>
      </c>
      <c r="S56" s="52" t="inlineStr">
        <is>
          <t>年</t>
        </is>
      </c>
      <c r="W56" s="53" t="inlineStr">
        <is>
          <t>月</t>
        </is>
      </c>
      <c r="X56" s="142" t="n"/>
      <c r="Y56" s="141" t="n"/>
      <c r="BI56" s="142" t="n"/>
      <c r="BJ56" s="2" t="n"/>
      <c r="BK56" s="2" t="n"/>
      <c r="BL56" s="2" t="n"/>
      <c r="BM56" s="2" t="n"/>
      <c r="BN56" s="2" t="n"/>
      <c r="BO56" s="2" t="n"/>
      <c r="BP56" s="141" t="n"/>
      <c r="BV56" s="142" t="n"/>
      <c r="DU56" s="142" t="n"/>
      <c r="DV56" s="2" t="n"/>
      <c r="DW56" s="2" t="n"/>
      <c r="DX56" s="2" t="n"/>
      <c r="DY56" s="2" t="n"/>
      <c r="DZ56" s="2" t="n"/>
      <c r="EA56" s="2" t="n"/>
      <c r="EB56" s="2" t="n"/>
      <c r="EC56" s="2" t="n"/>
    </row>
    <row r="57" ht="6.75" customHeight="1" s="118">
      <c r="A57" s="2" t="n"/>
      <c r="B57" s="2" t="n"/>
      <c r="C57" s="2" t="n"/>
      <c r="D57" s="2" t="n"/>
      <c r="E57" s="141" t="n"/>
      <c r="K57" s="142" t="n"/>
      <c r="L57" s="141" t="n"/>
      <c r="X57" s="142" t="n"/>
      <c r="Y57" s="141" t="n"/>
      <c r="AW57" s="75" t="inlineStr">
        <is>
          <t>卒業</t>
        </is>
      </c>
      <c r="BI57" s="142" t="n"/>
      <c r="BJ57" s="2" t="n"/>
      <c r="BK57" s="2" t="n"/>
      <c r="BL57" s="2" t="n"/>
      <c r="BM57" s="2" t="n"/>
      <c r="BN57" s="2" t="n"/>
      <c r="BO57" s="2" t="n"/>
      <c r="BP57" s="141" t="n"/>
      <c r="BV57" s="142" t="n"/>
      <c r="DU57" s="142" t="n"/>
      <c r="DV57" s="2" t="n"/>
      <c r="DW57" s="2" t="n"/>
      <c r="DX57" s="2" t="n"/>
      <c r="DY57" s="2" t="n"/>
      <c r="DZ57" s="2" t="n"/>
      <c r="EA57" s="2" t="n"/>
      <c r="EB57" s="2" t="n"/>
      <c r="EC57" s="2" t="n"/>
    </row>
    <row r="58" ht="6.75" customHeight="1" s="118">
      <c r="A58" s="2" t="n"/>
      <c r="B58" s="2" t="n"/>
      <c r="C58" s="2" t="n"/>
      <c r="D58" s="2" t="n"/>
      <c r="E58" s="141" t="n"/>
      <c r="K58" s="142" t="n"/>
      <c r="L58" s="36" t="n"/>
      <c r="M58" s="19" t="n"/>
      <c r="N58" s="19" t="n"/>
      <c r="O58" s="19" t="n"/>
      <c r="P58" s="19" t="n"/>
      <c r="Q58" s="19" t="n"/>
      <c r="R58" s="19" t="n"/>
      <c r="S58" s="19" t="n"/>
      <c r="T58" s="19" t="n"/>
      <c r="U58" s="19" t="n"/>
      <c r="V58" s="19" t="n"/>
      <c r="W58" s="19" t="n"/>
      <c r="X58" s="37" t="n"/>
      <c r="Y58" s="141" t="n"/>
      <c r="BI58" s="142" t="n"/>
      <c r="BJ58" s="2" t="n"/>
      <c r="BK58" s="2" t="n"/>
      <c r="BL58" s="2" t="n"/>
      <c r="BM58" s="2" t="n"/>
      <c r="BN58" s="2" t="n"/>
      <c r="BO58" s="2" t="n"/>
      <c r="BP58" s="141" t="n"/>
      <c r="BV58" s="142" t="n"/>
      <c r="DU58" s="142" t="n"/>
      <c r="DV58" s="2" t="n"/>
      <c r="DW58" s="2" t="n"/>
      <c r="DX58" s="2" t="n"/>
      <c r="DY58" s="2" t="n"/>
      <c r="DZ58" s="2" t="n"/>
      <c r="EA58" s="2" t="n"/>
      <c r="EB58" s="2" t="n"/>
      <c r="EC58" s="2" t="n"/>
    </row>
    <row r="59" ht="6.75" customHeight="1" s="118">
      <c r="A59" s="2" t="n"/>
      <c r="B59" s="2" t="n"/>
      <c r="C59" s="2" t="n"/>
      <c r="D59" s="2" t="n"/>
      <c r="E59" s="141" t="n"/>
      <c r="K59" s="142" t="n"/>
      <c r="L59" s="36" t="n"/>
      <c r="M59" s="19" t="n"/>
      <c r="N59" s="19" t="n"/>
      <c r="O59" s="19" t="n"/>
      <c r="P59" s="19" t="n"/>
      <c r="Q59" s="19" t="n"/>
      <c r="R59" s="19" t="n"/>
      <c r="S59" s="19" t="n"/>
      <c r="T59" s="19" t="n"/>
      <c r="U59" s="19" t="n"/>
      <c r="V59" s="19" t="n"/>
      <c r="W59" s="19" t="n"/>
      <c r="X59" s="37" t="n"/>
      <c r="Y59" s="141" t="n"/>
      <c r="BI59" s="142" t="n"/>
      <c r="BJ59" s="2" t="n"/>
      <c r="BK59" s="2" t="n"/>
      <c r="BL59" s="2" t="n"/>
      <c r="BM59" s="2" t="n"/>
      <c r="BN59" s="2" t="n"/>
      <c r="BO59" s="2" t="n"/>
      <c r="BP59" s="141" t="n"/>
      <c r="BV59" s="142" t="n"/>
      <c r="DU59" s="142" t="n"/>
      <c r="DV59" s="2" t="n"/>
      <c r="DW59" s="2" t="n"/>
      <c r="DX59" s="2" t="n"/>
      <c r="DY59" s="2" t="n"/>
      <c r="DZ59" s="2" t="n"/>
      <c r="EA59" s="2" t="n"/>
      <c r="EB59" s="2" t="n"/>
      <c r="EC59" s="2" t="n"/>
    </row>
    <row r="60" ht="6.75" customHeight="1" s="118">
      <c r="A60" s="2" t="n"/>
      <c r="B60" s="2" t="n"/>
      <c r="C60" s="2" t="n"/>
      <c r="D60" s="2" t="n"/>
      <c r="E60" s="144" t="n"/>
      <c r="F60" s="145" t="n"/>
      <c r="G60" s="145" t="n"/>
      <c r="H60" s="145" t="n"/>
      <c r="I60" s="145" t="n"/>
      <c r="J60" s="145" t="n"/>
      <c r="K60" s="146"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5" t="n"/>
      <c r="AX60" s="145" t="n"/>
      <c r="AY60" s="145" t="n"/>
      <c r="AZ60" s="145" t="n"/>
      <c r="BA60" s="145" t="n"/>
      <c r="BB60" s="145" t="n"/>
      <c r="BC60" s="145" t="n"/>
      <c r="BD60" s="145" t="n"/>
      <c r="BE60" s="145" t="n"/>
      <c r="BF60" s="145" t="n"/>
      <c r="BG60" s="145" t="n"/>
      <c r="BH60" s="145" t="n"/>
      <c r="BI60" s="146" t="n"/>
      <c r="BJ60" s="2" t="n"/>
      <c r="BK60" s="2" t="n"/>
      <c r="BL60" s="2" t="n"/>
      <c r="BM60" s="2" t="n"/>
      <c r="BN60" s="2" t="n"/>
      <c r="BO60" s="2" t="n"/>
      <c r="BP60" s="141" t="n"/>
      <c r="BV60" s="142" t="n"/>
      <c r="DU60" s="142"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8" t="n"/>
      <c r="U61" s="17" t="n"/>
      <c r="V61" s="17" t="n"/>
      <c r="W61" s="76" t="n"/>
      <c r="X61" s="138"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41" t="n"/>
      <c r="BV61" s="142" t="n"/>
      <c r="DU61" s="142"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41" t="n"/>
      <c r="BV62" s="142" t="n"/>
      <c r="DU62" s="142"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41" t="n"/>
      <c r="BV63" s="142" t="n"/>
      <c r="DU63" s="142" t="n"/>
      <c r="DV63" s="2" t="n"/>
      <c r="DW63" s="2" t="n"/>
      <c r="DX63" s="2" t="n"/>
      <c r="DY63" s="2" t="n"/>
      <c r="DZ63" s="2" t="n"/>
      <c r="EA63" s="2" t="n"/>
      <c r="EB63" s="2" t="n"/>
      <c r="EC63" s="2" t="n"/>
    </row>
    <row r="64" ht="6.75" customHeight="1" s="118">
      <c r="A64" s="2" t="n"/>
      <c r="B64" s="2" t="n"/>
      <c r="C64" s="2" t="n"/>
      <c r="D64" s="2" t="n"/>
      <c r="E64" s="178" t="inlineStr">
        <is>
          <t>職　歴</t>
        </is>
      </c>
      <c r="K64" s="142" t="n"/>
      <c r="L64" s="54" t="inlineStr">
        <is>
          <t>平成</t>
        </is>
      </c>
      <c r="M64" s="138" t="n"/>
      <c r="N64" s="138" t="n"/>
      <c r="O64" s="138" t="n"/>
      <c r="P64" s="19" t="n"/>
      <c r="Q64" s="19" t="n"/>
      <c r="R64" s="19" t="n"/>
      <c r="S64" s="19" t="n"/>
      <c r="T64" s="19" t="n"/>
      <c r="U64" s="19" t="n"/>
      <c r="V64" s="19" t="n"/>
      <c r="W64" s="19" t="n"/>
      <c r="X64" s="37" t="n"/>
      <c r="Y64" s="169">
        <f>計算!$AD$27</f>
        <v/>
      </c>
      <c r="BI64" s="142" t="n"/>
      <c r="BJ64" s="2" t="n"/>
      <c r="BK64" s="2" t="n"/>
      <c r="BL64" s="2" t="n"/>
      <c r="BM64" s="2" t="n"/>
      <c r="BN64" s="2" t="n"/>
      <c r="BO64" s="2" t="n"/>
      <c r="BP64" s="141" t="n"/>
      <c r="BV64" s="142" t="n"/>
      <c r="DU64" s="142" t="n"/>
      <c r="DV64" s="2" t="n"/>
      <c r="DW64" s="2" t="n"/>
      <c r="DX64" s="2" t="n"/>
      <c r="DY64" s="2" t="n"/>
      <c r="DZ64" s="2" t="n"/>
      <c r="EA64" s="2" t="n"/>
      <c r="EB64" s="2" t="n"/>
      <c r="EC64" s="2" t="n"/>
    </row>
    <row r="65" ht="6.75" customHeight="1" s="118">
      <c r="A65" s="2" t="n"/>
      <c r="B65" s="2" t="n"/>
      <c r="C65" s="2" t="n"/>
      <c r="D65" s="2" t="n"/>
      <c r="E65" s="141" t="n"/>
      <c r="K65" s="142" t="n"/>
      <c r="L65" s="141" t="n"/>
      <c r="P65" s="19" t="n"/>
      <c r="Q65" s="19" t="n"/>
      <c r="R65" s="19" t="n"/>
      <c r="S65" s="19" t="n"/>
      <c r="T65" s="19" t="n"/>
      <c r="U65" s="19" t="n"/>
      <c r="V65" s="19" t="n"/>
      <c r="W65" s="19" t="n"/>
      <c r="X65" s="37" t="n"/>
      <c r="Y65" s="141" t="n"/>
      <c r="BI65" s="142" t="n"/>
      <c r="BJ65" s="2" t="n"/>
      <c r="BK65" s="2" t="n"/>
      <c r="BL65" s="2" t="n"/>
      <c r="BM65" s="2" t="n"/>
      <c r="BN65" s="2" t="n"/>
      <c r="BO65" s="2" t="n"/>
      <c r="BP65" s="141" t="n"/>
      <c r="BV65" s="142" t="n"/>
      <c r="DU65" s="142" t="n"/>
      <c r="DV65" s="2" t="n"/>
      <c r="DW65" s="2" t="n"/>
      <c r="DX65" s="2" t="n"/>
      <c r="DY65" s="2" t="n"/>
      <c r="DZ65" s="2" t="n"/>
      <c r="EA65" s="2" t="n"/>
      <c r="EB65" s="2" t="n"/>
      <c r="EC65" s="2" t="n"/>
    </row>
    <row r="66" ht="6.75" customHeight="1" s="118">
      <c r="A66" s="2" t="n"/>
      <c r="B66" s="2" t="n"/>
      <c r="C66" s="2" t="n"/>
      <c r="D66" s="2" t="n"/>
      <c r="E66" s="141" t="n"/>
      <c r="K66" s="142" t="n"/>
      <c r="L66" s="141" t="n"/>
      <c r="P66" s="177">
        <f>計算!$AB$27</f>
        <v/>
      </c>
      <c r="S66" s="52" t="inlineStr">
        <is>
          <t>年</t>
        </is>
      </c>
      <c r="U66" s="177">
        <f>計算!$AC$27</f>
        <v/>
      </c>
      <c r="W66" s="53" t="inlineStr">
        <is>
          <t>月</t>
        </is>
      </c>
      <c r="X66" s="142" t="n"/>
      <c r="Y66" s="141" t="n"/>
      <c r="BI66" s="142" t="n"/>
      <c r="BJ66" s="2" t="n"/>
      <c r="BK66" s="2" t="n"/>
      <c r="BL66" s="2" t="n"/>
      <c r="BM66" s="2" t="n"/>
      <c r="BN66" s="2" t="n"/>
      <c r="BO66" s="2" t="n"/>
      <c r="BP66" s="141" t="n"/>
      <c r="BV66" s="142" t="n"/>
      <c r="DU66" s="142" t="n"/>
      <c r="DV66" s="2" t="n"/>
      <c r="DW66" s="2" t="n"/>
      <c r="DX66" s="2" t="n"/>
      <c r="DY66" s="2" t="n"/>
      <c r="DZ66" s="2" t="n"/>
      <c r="EA66" s="2" t="n"/>
      <c r="EB66" s="2" t="n"/>
      <c r="EC66" s="2" t="n"/>
    </row>
    <row r="67" ht="6.75" customHeight="1" s="118">
      <c r="A67" s="2" t="n"/>
      <c r="B67" s="2" t="n"/>
      <c r="C67" s="2" t="n"/>
      <c r="D67" s="2" t="n"/>
      <c r="E67" s="141" t="n"/>
      <c r="K67" s="142" t="n"/>
      <c r="L67" s="49" t="inlineStr">
        <is>
          <t>令和</t>
        </is>
      </c>
      <c r="X67" s="142" t="n"/>
      <c r="Y67" s="141" t="n"/>
      <c r="BI67" s="142" t="n"/>
      <c r="BJ67" s="2" t="n"/>
      <c r="BK67" s="2" t="n"/>
      <c r="BL67" s="2" t="n"/>
      <c r="BM67" s="2" t="n"/>
      <c r="BN67" s="2" t="n"/>
      <c r="BO67" s="2" t="n"/>
      <c r="BP67" s="141" t="n"/>
      <c r="BV67" s="142" t="n"/>
      <c r="DU67" s="142" t="n"/>
      <c r="DV67" s="2" t="n"/>
      <c r="DW67" s="2" t="n"/>
      <c r="DX67" s="2" t="n"/>
      <c r="DY67" s="2" t="n"/>
      <c r="DZ67" s="2" t="n"/>
      <c r="EA67" s="2" t="n"/>
      <c r="EB67" s="2" t="n"/>
      <c r="EC67" s="2" t="n"/>
    </row>
    <row r="68" ht="6.75" customHeight="1" s="118">
      <c r="A68" s="2" t="n"/>
      <c r="B68" s="2" t="n"/>
      <c r="C68" s="2" t="n"/>
      <c r="D68" s="2" t="n"/>
      <c r="E68" s="141" t="n"/>
      <c r="K68" s="142" t="n"/>
      <c r="L68" s="141" t="n"/>
      <c r="P68" s="19" t="n"/>
      <c r="Q68" s="19" t="n"/>
      <c r="R68" s="19" t="n"/>
      <c r="S68" s="19" t="n"/>
      <c r="T68" s="19" t="n"/>
      <c r="U68" s="19" t="n"/>
      <c r="V68" s="19" t="n"/>
      <c r="W68" s="19" t="n"/>
      <c r="X68" s="37" t="n"/>
      <c r="Y68" s="141" t="n"/>
      <c r="BI68" s="142" t="n"/>
      <c r="BJ68" s="2" t="n"/>
      <c r="BK68" s="2" t="n"/>
      <c r="BL68" s="2" t="n"/>
      <c r="BM68" s="2" t="n"/>
      <c r="BN68" s="2" t="n"/>
      <c r="BO68" s="2" t="n"/>
      <c r="BP68" s="141" t="n"/>
      <c r="BV68" s="142" t="n"/>
      <c r="DU68" s="142" t="n"/>
      <c r="DV68" s="2" t="n"/>
      <c r="DW68" s="2" t="n"/>
      <c r="DX68" s="2" t="n"/>
      <c r="DY68" s="2" t="n"/>
      <c r="DZ68" s="2" t="n"/>
      <c r="EA68" s="2" t="n"/>
      <c r="EB68" s="2" t="n"/>
      <c r="EC68" s="2" t="n"/>
    </row>
    <row r="69" ht="5.25" customHeight="1" s="118">
      <c r="A69" s="2" t="n"/>
      <c r="B69" s="2" t="n"/>
      <c r="C69" s="2" t="n"/>
      <c r="D69" s="2" t="n"/>
      <c r="E69" s="141" t="n"/>
      <c r="K69" s="142" t="n"/>
      <c r="L69" s="144" t="n"/>
      <c r="M69" s="145" t="n"/>
      <c r="N69" s="145" t="n"/>
      <c r="O69" s="145" t="n"/>
      <c r="P69" s="20" t="n"/>
      <c r="Q69" s="20" t="n"/>
      <c r="R69" s="20" t="n"/>
      <c r="S69" s="20" t="n"/>
      <c r="T69" s="20" t="n"/>
      <c r="U69" s="20" t="n"/>
      <c r="V69" s="20" t="n"/>
      <c r="W69" s="20" t="n"/>
      <c r="X69" s="39" t="n"/>
      <c r="Y69" s="144" t="n"/>
      <c r="Z69" s="145" t="n"/>
      <c r="AA69" s="145" t="n"/>
      <c r="AB69" s="145" t="n"/>
      <c r="AC69" s="145" t="n"/>
      <c r="AD69" s="145" t="n"/>
      <c r="AE69" s="145" t="n"/>
      <c r="AF69" s="145" t="n"/>
      <c r="AG69" s="145" t="n"/>
      <c r="AH69" s="145" t="n"/>
      <c r="AI69" s="145" t="n"/>
      <c r="AJ69" s="145" t="n"/>
      <c r="AK69" s="145" t="n"/>
      <c r="AL69" s="145" t="n"/>
      <c r="AM69" s="145" t="n"/>
      <c r="AN69" s="145" t="n"/>
      <c r="AO69" s="145" t="n"/>
      <c r="AP69" s="145" t="n"/>
      <c r="AQ69" s="145" t="n"/>
      <c r="AR69" s="145" t="n"/>
      <c r="AS69" s="145" t="n"/>
      <c r="AT69" s="145" t="n"/>
      <c r="AU69" s="145" t="n"/>
      <c r="AV69" s="145" t="n"/>
      <c r="AW69" s="145" t="n"/>
      <c r="AX69" s="145" t="n"/>
      <c r="AY69" s="145" t="n"/>
      <c r="AZ69" s="145" t="n"/>
      <c r="BA69" s="145" t="n"/>
      <c r="BB69" s="145" t="n"/>
      <c r="BC69" s="145" t="n"/>
      <c r="BD69" s="145" t="n"/>
      <c r="BE69" s="145" t="n"/>
      <c r="BF69" s="145" t="n"/>
      <c r="BG69" s="145" t="n"/>
      <c r="BH69" s="145" t="n"/>
      <c r="BI69" s="146" t="n"/>
      <c r="BJ69" s="2" t="n"/>
      <c r="BK69" s="2" t="n"/>
      <c r="BL69" s="2" t="n"/>
      <c r="BM69" s="2" t="n"/>
      <c r="BN69" s="2" t="n"/>
      <c r="BO69" s="2" t="n"/>
      <c r="BP69" s="141" t="n"/>
      <c r="BV69" s="142" t="n"/>
      <c r="DU69" s="142" t="n"/>
      <c r="DV69" s="2" t="n"/>
      <c r="DW69" s="2" t="n"/>
      <c r="DX69" s="2" t="n"/>
      <c r="DY69" s="2" t="n"/>
      <c r="DZ69" s="2" t="n"/>
      <c r="EA69" s="2" t="n"/>
      <c r="EB69" s="2" t="n"/>
      <c r="EC69" s="2" t="n"/>
    </row>
    <row r="70" ht="6.75" customHeight="1" s="118">
      <c r="A70" s="2" t="n"/>
      <c r="B70" s="2" t="n"/>
      <c r="C70" s="2" t="n"/>
      <c r="D70" s="2" t="n"/>
      <c r="E70" s="141" t="n"/>
      <c r="K70" s="142" t="n"/>
      <c r="L70" s="54" t="inlineStr">
        <is>
          <t>平成</t>
        </is>
      </c>
      <c r="M70" s="138" t="n"/>
      <c r="N70" s="138" t="n"/>
      <c r="O70" s="138" t="n"/>
      <c r="P70" s="18" t="n"/>
      <c r="Q70" s="18" t="n"/>
      <c r="R70" s="18" t="n"/>
      <c r="S70" s="18" t="n"/>
      <c r="T70" s="18" t="n"/>
      <c r="U70" s="18" t="n"/>
      <c r="V70" s="18" t="n"/>
      <c r="W70" s="18" t="n"/>
      <c r="X70" s="35" t="n"/>
      <c r="Y70" s="169">
        <f>計算!$AG$27</f>
        <v/>
      </c>
      <c r="BI70" s="142" t="n"/>
      <c r="BJ70" s="2" t="n"/>
      <c r="BK70" s="2" t="n"/>
      <c r="BL70" s="2" t="n"/>
      <c r="BM70" s="2" t="n"/>
      <c r="BN70" s="2" t="n"/>
      <c r="BO70" s="2" t="n"/>
      <c r="BP70" s="141" t="n"/>
      <c r="BV70" s="142" t="n"/>
      <c r="DU70" s="142" t="n"/>
      <c r="DV70" s="2" t="n"/>
      <c r="DW70" s="2" t="n"/>
      <c r="DX70" s="2" t="n"/>
      <c r="DY70" s="2" t="n"/>
      <c r="DZ70" s="2" t="n"/>
      <c r="EA70" s="2" t="n"/>
      <c r="EB70" s="2" t="n"/>
      <c r="EC70" s="2" t="n"/>
    </row>
    <row r="71" ht="6.75" customHeight="1" s="118">
      <c r="A71" s="2" t="n"/>
      <c r="B71" s="2" t="n"/>
      <c r="C71" s="2" t="n"/>
      <c r="D71" s="2" t="n"/>
      <c r="E71" s="141" t="n"/>
      <c r="K71" s="142" t="n"/>
      <c r="L71" s="141" t="n"/>
      <c r="P71" s="19" t="n"/>
      <c r="Q71" s="19" t="n"/>
      <c r="R71" s="19" t="n"/>
      <c r="S71" s="19" t="n"/>
      <c r="T71" s="19" t="n"/>
      <c r="U71" s="19" t="n"/>
      <c r="V71" s="19" t="n"/>
      <c r="W71" s="19" t="n"/>
      <c r="X71" s="37" t="n"/>
      <c r="Y71" s="141" t="n"/>
      <c r="BI71" s="142" t="n"/>
      <c r="BJ71" s="2" t="n"/>
      <c r="BK71" s="2" t="n"/>
      <c r="BL71" s="2" t="n"/>
      <c r="BM71" s="2" t="n"/>
      <c r="BN71" s="2" t="n"/>
      <c r="BO71" s="2" t="n"/>
      <c r="BP71" s="141" t="n"/>
      <c r="BV71" s="142" t="n"/>
      <c r="DU71" s="142" t="n"/>
      <c r="DV71" s="2" t="n"/>
      <c r="DW71" s="2" t="n"/>
      <c r="DX71" s="2" t="n"/>
      <c r="DY71" s="2" t="n"/>
      <c r="DZ71" s="2" t="n"/>
      <c r="EA71" s="2" t="n"/>
      <c r="EB71" s="2" t="n"/>
      <c r="EC71" s="2" t="n"/>
    </row>
    <row r="72" ht="6.75" customHeight="1" s="118">
      <c r="A72" s="2" t="n"/>
      <c r="B72" s="2" t="n"/>
      <c r="C72" s="2" t="n"/>
      <c r="D72" s="2" t="n"/>
      <c r="E72" s="141" t="n"/>
      <c r="K72" s="142" t="n"/>
      <c r="L72" s="141" t="n"/>
      <c r="P72" s="177">
        <f>計算!$AE$27</f>
        <v/>
      </c>
      <c r="S72" s="52" t="inlineStr">
        <is>
          <t>年</t>
        </is>
      </c>
      <c r="U72" s="177">
        <f>計算!$AF$27</f>
        <v/>
      </c>
      <c r="W72" s="53" t="inlineStr">
        <is>
          <t>月</t>
        </is>
      </c>
      <c r="X72" s="142" t="n"/>
      <c r="Y72" s="141" t="n"/>
      <c r="BI72" s="142" t="n"/>
      <c r="BJ72" s="2" t="n"/>
      <c r="BK72" s="2" t="n"/>
      <c r="BL72" s="2" t="n"/>
      <c r="BM72" s="2" t="n"/>
      <c r="BN72" s="2" t="n"/>
      <c r="BO72" s="2" t="n"/>
      <c r="BP72" s="141" t="n"/>
      <c r="BV72" s="142" t="n"/>
      <c r="DU72" s="142" t="n"/>
      <c r="DV72" s="2" t="n"/>
      <c r="DW72" s="2" t="n"/>
      <c r="DX72" s="2" t="n"/>
      <c r="DY72" s="2" t="n"/>
      <c r="DZ72" s="2" t="n"/>
      <c r="EA72" s="2" t="n"/>
      <c r="EB72" s="2" t="n"/>
      <c r="EC72" s="2" t="n"/>
    </row>
    <row r="73" ht="6.75" customHeight="1" s="118">
      <c r="A73" s="2" t="n"/>
      <c r="B73" s="2" t="n"/>
      <c r="C73" s="2" t="n"/>
      <c r="D73" s="2" t="n"/>
      <c r="E73" s="141" t="n"/>
      <c r="K73" s="142" t="n"/>
      <c r="L73" s="49" t="inlineStr">
        <is>
          <t>令和</t>
        </is>
      </c>
      <c r="X73" s="142" t="n"/>
      <c r="Y73" s="141" t="n"/>
      <c r="BI73" s="142" t="n"/>
      <c r="BJ73" s="2" t="n"/>
      <c r="BK73" s="2" t="n"/>
      <c r="BL73" s="2" t="n"/>
      <c r="BM73" s="2" t="n"/>
      <c r="BN73" s="2" t="n"/>
      <c r="BO73" s="2" t="n"/>
      <c r="BP73" s="141" t="n"/>
      <c r="BV73" s="142" t="n"/>
      <c r="DU73" s="142" t="n"/>
      <c r="DV73" s="2" t="n"/>
      <c r="DW73" s="2" t="n"/>
      <c r="DX73" s="2" t="n"/>
      <c r="DY73" s="2" t="n"/>
      <c r="DZ73" s="2" t="n"/>
      <c r="EA73" s="2" t="n"/>
      <c r="EB73" s="2" t="n"/>
      <c r="EC73" s="2" t="n"/>
    </row>
    <row r="74" ht="6.75" customHeight="1" s="118">
      <c r="A74" s="2" t="n"/>
      <c r="B74" s="2" t="n"/>
      <c r="C74" s="2" t="n"/>
      <c r="D74" s="2" t="n"/>
      <c r="E74" s="141" t="n"/>
      <c r="K74" s="142" t="n"/>
      <c r="L74" s="141" t="n"/>
      <c r="P74" s="19" t="n"/>
      <c r="Q74" s="19" t="n"/>
      <c r="R74" s="19" t="n"/>
      <c r="S74" s="19" t="n"/>
      <c r="T74" s="19" t="n"/>
      <c r="U74" s="19" t="n"/>
      <c r="V74" s="19" t="n"/>
      <c r="W74" s="19" t="n"/>
      <c r="X74" s="37" t="n"/>
      <c r="Y74" s="141" t="n"/>
      <c r="BI74" s="142" t="n"/>
      <c r="BJ74" s="2" t="n"/>
      <c r="BK74" s="2" t="n"/>
      <c r="BL74" s="2" t="n"/>
      <c r="BM74" s="2" t="n"/>
      <c r="BN74" s="2" t="n"/>
      <c r="BO74" s="2" t="n"/>
      <c r="BP74" s="141" t="n"/>
      <c r="BU74" s="43" t="n"/>
      <c r="BV74" s="44" t="n"/>
      <c r="DU74" s="142" t="n"/>
      <c r="DV74" s="2" t="n"/>
      <c r="DW74" s="2" t="n"/>
      <c r="DX74" s="2" t="n"/>
      <c r="DY74" s="2" t="n"/>
      <c r="DZ74" s="2" t="n"/>
      <c r="EA74" s="2" t="n"/>
      <c r="EB74" s="2" t="n"/>
      <c r="EC74" s="2" t="n"/>
    </row>
    <row r="75" ht="4.5" customHeight="1" s="118">
      <c r="A75" s="2" t="n"/>
      <c r="B75" s="2" t="n"/>
      <c r="C75" s="2" t="n"/>
      <c r="D75" s="2" t="n"/>
      <c r="E75" s="141" t="n"/>
      <c r="K75" s="142" t="n"/>
      <c r="L75" s="144" t="n"/>
      <c r="M75" s="145" t="n"/>
      <c r="N75" s="145" t="n"/>
      <c r="O75" s="145" t="n"/>
      <c r="P75" s="20" t="n"/>
      <c r="Q75" s="20" t="n"/>
      <c r="R75" s="20" t="n"/>
      <c r="S75" s="20" t="n"/>
      <c r="T75" s="20" t="n"/>
      <c r="U75" s="20" t="n"/>
      <c r="V75" s="20" t="n"/>
      <c r="W75" s="20" t="n"/>
      <c r="X75" s="39" t="n"/>
      <c r="Y75" s="144" t="n"/>
      <c r="Z75" s="145" t="n"/>
      <c r="AA75" s="145" t="n"/>
      <c r="AB75" s="145" t="n"/>
      <c r="AC75" s="145" t="n"/>
      <c r="AD75" s="145" t="n"/>
      <c r="AE75" s="145" t="n"/>
      <c r="AF75" s="145" t="n"/>
      <c r="AG75" s="145" t="n"/>
      <c r="AH75" s="145" t="n"/>
      <c r="AI75" s="145" t="n"/>
      <c r="AJ75" s="145" t="n"/>
      <c r="AK75" s="145" t="n"/>
      <c r="AL75" s="145" t="n"/>
      <c r="AM75" s="145" t="n"/>
      <c r="AN75" s="145" t="n"/>
      <c r="AO75" s="145" t="n"/>
      <c r="AP75" s="145" t="n"/>
      <c r="AQ75" s="145" t="n"/>
      <c r="AR75" s="145" t="n"/>
      <c r="AS75" s="145" t="n"/>
      <c r="AT75" s="145" t="n"/>
      <c r="AU75" s="145" t="n"/>
      <c r="AV75" s="145" t="n"/>
      <c r="AW75" s="145" t="n"/>
      <c r="AX75" s="145" t="n"/>
      <c r="AY75" s="145" t="n"/>
      <c r="AZ75" s="145" t="n"/>
      <c r="BA75" s="145" t="n"/>
      <c r="BB75" s="145" t="n"/>
      <c r="BC75" s="145" t="n"/>
      <c r="BD75" s="145" t="n"/>
      <c r="BE75" s="145" t="n"/>
      <c r="BF75" s="145" t="n"/>
      <c r="BG75" s="145" t="n"/>
      <c r="BH75" s="145" t="n"/>
      <c r="BI75" s="146" t="n"/>
      <c r="BJ75" s="2" t="n"/>
      <c r="BK75" s="2" t="n"/>
      <c r="BL75" s="2" t="n"/>
      <c r="BM75" s="2" t="n"/>
      <c r="BN75" s="2" t="n"/>
      <c r="BO75" s="2" t="n"/>
      <c r="BP75" s="144" t="n"/>
      <c r="BQ75" s="145" t="n"/>
      <c r="BR75" s="145" t="n"/>
      <c r="BS75" s="145" t="n"/>
      <c r="BT75" s="145" t="n"/>
      <c r="BU75" s="42" t="n"/>
      <c r="BV75" s="45" t="n"/>
      <c r="BW75" s="145" t="n"/>
      <c r="BX75" s="145" t="n"/>
      <c r="BY75" s="145" t="n"/>
      <c r="BZ75" s="145" t="n"/>
      <c r="CA75" s="145" t="n"/>
      <c r="CB75" s="145" t="n"/>
      <c r="CC75" s="145" t="n"/>
      <c r="CD75" s="145" t="n"/>
      <c r="CE75" s="145" t="n"/>
      <c r="CF75" s="145" t="n"/>
      <c r="CG75" s="145" t="n"/>
      <c r="CH75" s="145" t="n"/>
      <c r="CI75" s="145" t="n"/>
      <c r="CJ75" s="145" t="n"/>
      <c r="CK75" s="145" t="n"/>
      <c r="CL75" s="145" t="n"/>
      <c r="CM75" s="145" t="n"/>
      <c r="CN75" s="145" t="n"/>
      <c r="CO75" s="145" t="n"/>
      <c r="CP75" s="145" t="n"/>
      <c r="CQ75" s="145" t="n"/>
      <c r="CR75" s="145" t="n"/>
      <c r="CS75" s="145" t="n"/>
      <c r="CT75" s="145" t="n"/>
      <c r="CU75" s="145" t="n"/>
      <c r="CV75" s="145" t="n"/>
      <c r="CW75" s="145" t="n"/>
      <c r="CX75" s="145" t="n"/>
      <c r="CY75" s="145" t="n"/>
      <c r="CZ75" s="145" t="n"/>
      <c r="DA75" s="145" t="n"/>
      <c r="DB75" s="145" t="n"/>
      <c r="DC75" s="145" t="n"/>
      <c r="DD75" s="145" t="n"/>
      <c r="DE75" s="145" t="n"/>
      <c r="DF75" s="145" t="n"/>
      <c r="DG75" s="145" t="n"/>
      <c r="DH75" s="145" t="n"/>
      <c r="DI75" s="145" t="n"/>
      <c r="DJ75" s="145" t="n"/>
      <c r="DK75" s="145" t="n"/>
      <c r="DL75" s="145" t="n"/>
      <c r="DM75" s="145" t="n"/>
      <c r="DN75" s="145" t="n"/>
      <c r="DO75" s="145" t="n"/>
      <c r="DP75" s="145" t="n"/>
      <c r="DQ75" s="145" t="n"/>
      <c r="DR75" s="145" t="n"/>
      <c r="DS75" s="145" t="n"/>
      <c r="DT75" s="145" t="n"/>
      <c r="DU75" s="146" t="n"/>
      <c r="DV75" s="2" t="n"/>
      <c r="DW75" s="2" t="n"/>
      <c r="DX75" s="2" t="n"/>
      <c r="DY75" s="2" t="n"/>
      <c r="DZ75" s="2" t="n"/>
      <c r="EA75" s="2" t="n"/>
      <c r="EB75" s="2" t="n"/>
      <c r="EC75" s="2" t="n"/>
    </row>
    <row r="76" ht="6.75" customHeight="1" s="118">
      <c r="A76" s="2" t="n"/>
      <c r="B76" s="2" t="n"/>
      <c r="C76" s="2" t="n"/>
      <c r="D76" s="2" t="n"/>
      <c r="E76" s="141" t="n"/>
      <c r="K76" s="142" t="n"/>
      <c r="L76" s="54" t="inlineStr">
        <is>
          <t>平成</t>
        </is>
      </c>
      <c r="M76" s="138" t="n"/>
      <c r="N76" s="138" t="n"/>
      <c r="O76" s="138"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7" t="inlineStr">
        <is>
          <t>備　考</t>
        </is>
      </c>
      <c r="BQ76" s="138" t="n"/>
      <c r="BR76" s="138" t="n"/>
      <c r="BS76" s="138" t="n"/>
      <c r="BT76" s="138" t="n"/>
      <c r="BU76" s="138" t="n"/>
      <c r="BV76" s="139" t="n"/>
      <c r="BW76" s="174">
        <f>計算!$AA$27</f>
        <v/>
      </c>
      <c r="BX76" s="138" t="n"/>
      <c r="BY76" s="138" t="n"/>
      <c r="BZ76" s="138" t="n"/>
      <c r="CA76" s="138" t="n"/>
      <c r="CB76" s="138" t="n"/>
      <c r="CC76" s="138" t="n"/>
      <c r="CD76" s="138" t="n"/>
      <c r="CE76" s="138" t="n"/>
      <c r="CF76" s="138" t="n"/>
      <c r="CG76" s="138" t="n"/>
      <c r="CH76" s="138" t="n"/>
      <c r="CI76" s="138" t="n"/>
      <c r="CJ76" s="138" t="n"/>
      <c r="CK76" s="138" t="n"/>
      <c r="CL76" s="138" t="n"/>
      <c r="CM76" s="138" t="n"/>
      <c r="CN76" s="138" t="n"/>
      <c r="CO76" s="138" t="n"/>
      <c r="CP76" s="138" t="n"/>
      <c r="CQ76" s="138" t="n"/>
      <c r="CR76" s="138" t="n"/>
      <c r="CS76" s="138" t="n"/>
      <c r="CT76" s="138" t="n"/>
      <c r="CU76" s="138" t="n"/>
      <c r="CV76" s="138" t="n"/>
      <c r="CW76" s="138" t="n"/>
      <c r="CX76" s="138" t="n"/>
      <c r="CY76" s="138" t="n"/>
      <c r="CZ76" s="138" t="n"/>
      <c r="DA76" s="138" t="n"/>
      <c r="DB76" s="138" t="n"/>
      <c r="DC76" s="138" t="n"/>
      <c r="DD76" s="138" t="n"/>
      <c r="DE76" s="138" t="n"/>
      <c r="DF76" s="138" t="n"/>
      <c r="DG76" s="138" t="n"/>
      <c r="DH76" s="138" t="n"/>
      <c r="DI76" s="138" t="n"/>
      <c r="DJ76" s="138" t="n"/>
      <c r="DK76" s="138" t="n"/>
      <c r="DL76" s="138" t="n"/>
      <c r="DM76" s="138" t="n"/>
      <c r="DN76" s="138" t="n"/>
      <c r="DO76" s="138" t="n"/>
      <c r="DP76" s="138" t="n"/>
      <c r="DQ76" s="138" t="n"/>
      <c r="DR76" s="138" t="n"/>
      <c r="DS76" s="138" t="n"/>
      <c r="DT76" s="138" t="n"/>
      <c r="DU76" s="139" t="n"/>
      <c r="DV76" s="2" t="n"/>
      <c r="DW76" s="2" t="n"/>
      <c r="DX76" s="2" t="n"/>
      <c r="DY76" s="2" t="n"/>
      <c r="DZ76" s="2" t="n"/>
      <c r="EA76" s="2" t="n"/>
      <c r="EB76" s="2" t="n"/>
      <c r="EC76" s="2" t="n"/>
    </row>
    <row r="77" ht="6.75" customHeight="1" s="118">
      <c r="A77" s="2" t="n"/>
      <c r="B77" s="2" t="n"/>
      <c r="C77" s="2" t="n"/>
      <c r="D77" s="2" t="n"/>
      <c r="E77" s="141" t="n"/>
      <c r="K77" s="142" t="n"/>
      <c r="L77" s="141"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41" t="n"/>
      <c r="BV77" s="142" t="n"/>
      <c r="DU77" s="142" t="n"/>
      <c r="DV77" s="2" t="n"/>
      <c r="DW77" s="2" t="n"/>
      <c r="DX77" s="2" t="n"/>
      <c r="DY77" s="2" t="n"/>
      <c r="DZ77" s="2" t="n"/>
      <c r="EA77" s="2" t="n"/>
      <c r="EB77" s="2" t="n"/>
      <c r="EC77" s="2" t="n"/>
    </row>
    <row r="78" ht="6.75" customHeight="1" s="118">
      <c r="A78" s="2" t="n"/>
      <c r="B78" s="2" t="n"/>
      <c r="C78" s="2" t="n"/>
      <c r="D78" s="2" t="n"/>
      <c r="E78" s="141" t="n"/>
      <c r="K78" s="142" t="n"/>
      <c r="L78" s="141" t="n"/>
      <c r="P78" s="19" t="n"/>
      <c r="Q78" s="19" t="n"/>
      <c r="R78" s="19" t="n"/>
      <c r="S78" s="52" t="inlineStr">
        <is>
          <t>年</t>
        </is>
      </c>
      <c r="U78" s="11" t="n"/>
      <c r="V78" s="11" t="n"/>
      <c r="W78" s="53" t="inlineStr">
        <is>
          <t>月</t>
        </is>
      </c>
      <c r="X78" s="142"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41" t="n"/>
      <c r="BV78" s="142" t="n"/>
      <c r="DU78" s="142" t="n"/>
      <c r="DV78" s="2" t="n"/>
      <c r="DW78" s="2" t="n"/>
      <c r="DX78" s="2" t="n"/>
      <c r="DY78" s="2" t="n"/>
      <c r="DZ78" s="2" t="n"/>
      <c r="EA78" s="2" t="n"/>
      <c r="EB78" s="2" t="n"/>
      <c r="EC78" s="2" t="n"/>
    </row>
    <row r="79" ht="6.75" customHeight="1" s="118">
      <c r="A79" s="2" t="n"/>
      <c r="B79" s="2" t="n"/>
      <c r="C79" s="2" t="n"/>
      <c r="D79" s="2" t="n"/>
      <c r="E79" s="141" t="n"/>
      <c r="K79" s="142" t="n"/>
      <c r="L79" s="49" t="inlineStr">
        <is>
          <t>令和</t>
        </is>
      </c>
      <c r="P79" s="19" t="n"/>
      <c r="Q79" s="19" t="n"/>
      <c r="R79" s="19" t="n"/>
      <c r="U79" s="11" t="n"/>
      <c r="V79" s="11" t="n"/>
      <c r="X79" s="142"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41" t="n"/>
      <c r="BV79" s="142" t="n"/>
      <c r="DU79" s="142" t="n"/>
      <c r="DV79" s="2" t="n"/>
      <c r="DW79" s="2" t="n"/>
      <c r="DX79" s="2" t="n"/>
      <c r="DY79" s="2" t="n"/>
      <c r="DZ79" s="2" t="n"/>
      <c r="EA79" s="2" t="n"/>
      <c r="EB79" s="2" t="n"/>
      <c r="EC79" s="2" t="n"/>
    </row>
    <row r="80" ht="6.75" customHeight="1" s="118">
      <c r="A80" s="2" t="n"/>
      <c r="B80" s="2" t="n"/>
      <c r="C80" s="2" t="n"/>
      <c r="D80" s="2" t="n"/>
      <c r="E80" s="141" t="n"/>
      <c r="K80" s="142" t="n"/>
      <c r="L80" s="141"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41" t="n"/>
      <c r="BV80" s="142" t="n"/>
      <c r="DU80" s="142" t="n"/>
      <c r="DV80" s="2" t="n"/>
      <c r="DW80" s="2" t="n"/>
      <c r="DX80" s="2" t="n"/>
      <c r="DY80" s="2" t="n"/>
      <c r="DZ80" s="2" t="n"/>
      <c r="EA80" s="2" t="n"/>
      <c r="EB80" s="2" t="n"/>
      <c r="EC80" s="2" t="n"/>
    </row>
    <row r="81" ht="3.75" customHeight="1" s="118">
      <c r="A81" s="2" t="n"/>
      <c r="B81" s="2" t="n"/>
      <c r="C81" s="2" t="n"/>
      <c r="D81" s="2" t="n"/>
      <c r="E81" s="141" t="n"/>
      <c r="K81" s="142" t="n"/>
      <c r="L81" s="144" t="n"/>
      <c r="M81" s="145" t="n"/>
      <c r="N81" s="145" t="n"/>
      <c r="O81" s="145"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41" t="n"/>
      <c r="BV81" s="142" t="n"/>
      <c r="DU81" s="142" t="n"/>
      <c r="DV81" s="2" t="n"/>
      <c r="DW81" s="2" t="n"/>
      <c r="DX81" s="2" t="n"/>
      <c r="DY81" s="2" t="n"/>
      <c r="DZ81" s="2" t="n"/>
      <c r="EA81" s="2" t="n"/>
      <c r="EB81" s="2" t="n"/>
      <c r="EC81" s="2" t="n"/>
    </row>
    <row r="82" ht="6.75" customHeight="1" s="118">
      <c r="A82" s="2" t="n"/>
      <c r="B82" s="2" t="n"/>
      <c r="C82" s="2" t="n"/>
      <c r="D82" s="2" t="n"/>
      <c r="E82" s="141" t="n"/>
      <c r="K82" s="142" t="n"/>
      <c r="L82" s="54" t="inlineStr">
        <is>
          <t>平成</t>
        </is>
      </c>
      <c r="M82" s="138" t="n"/>
      <c r="N82" s="138" t="n"/>
      <c r="O82" s="138"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41" t="n"/>
      <c r="BV82" s="142" t="n"/>
      <c r="DU82" s="142" t="n"/>
      <c r="DV82" s="2" t="n"/>
      <c r="DW82" s="2" t="n"/>
      <c r="DX82" s="2" t="n"/>
      <c r="DY82" s="2" t="n"/>
      <c r="DZ82" s="2" t="n"/>
      <c r="EA82" s="2" t="n"/>
      <c r="EB82" s="2" t="n"/>
      <c r="EC82" s="2" t="n"/>
    </row>
    <row r="83" ht="6.75" customHeight="1" s="118">
      <c r="A83" s="2" t="n"/>
      <c r="B83" s="2" t="n"/>
      <c r="C83" s="2" t="n"/>
      <c r="D83" s="2" t="n"/>
      <c r="E83" s="141" t="n"/>
      <c r="K83" s="142" t="n"/>
      <c r="L83" s="141"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41" t="n"/>
      <c r="BV83" s="142" t="n"/>
      <c r="DU83" s="142" t="n"/>
      <c r="DV83" s="2" t="n"/>
      <c r="DW83" s="2" t="n"/>
      <c r="DX83" s="2" t="n"/>
      <c r="DY83" s="2" t="n"/>
      <c r="DZ83" s="2" t="n"/>
      <c r="EA83" s="2" t="n"/>
      <c r="EB83" s="2" t="n"/>
      <c r="EC83" s="2" t="n"/>
    </row>
    <row r="84" ht="6.75" customHeight="1" s="118">
      <c r="A84" s="2" t="n"/>
      <c r="B84" s="2" t="n"/>
      <c r="C84" s="2" t="n"/>
      <c r="D84" s="2" t="n"/>
      <c r="E84" s="141" t="n"/>
      <c r="K84" s="142" t="n"/>
      <c r="L84" s="141" t="n"/>
      <c r="P84" s="19" t="n"/>
      <c r="Q84" s="19" t="n"/>
      <c r="R84" s="19" t="n"/>
      <c r="S84" s="52" t="inlineStr">
        <is>
          <t>年</t>
        </is>
      </c>
      <c r="U84" s="11" t="n"/>
      <c r="V84" s="11" t="n"/>
      <c r="W84" s="53" t="inlineStr">
        <is>
          <t>月</t>
        </is>
      </c>
      <c r="X84" s="142"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41" t="n"/>
      <c r="BV84" s="142" t="n"/>
      <c r="DU84" s="142" t="n"/>
      <c r="DV84" s="2" t="n"/>
      <c r="DW84" s="2" t="n"/>
      <c r="DX84" s="2" t="n"/>
      <c r="DY84" s="2" t="n"/>
      <c r="DZ84" s="2" t="n"/>
      <c r="EA84" s="2" t="n"/>
      <c r="EB84" s="2" t="n"/>
      <c r="EC84" s="2" t="n"/>
    </row>
    <row r="85" ht="6.75" customHeight="1" s="118">
      <c r="A85" s="2" t="n"/>
      <c r="B85" s="2" t="n"/>
      <c r="C85" s="2" t="n"/>
      <c r="D85" s="2" t="n"/>
      <c r="E85" s="141" t="n"/>
      <c r="K85" s="142" t="n"/>
      <c r="L85" s="49" t="inlineStr">
        <is>
          <t>令和</t>
        </is>
      </c>
      <c r="P85" s="19" t="n"/>
      <c r="Q85" s="19" t="n"/>
      <c r="R85" s="19" t="n"/>
      <c r="U85" s="11" t="n"/>
      <c r="V85" s="11" t="n"/>
      <c r="X85" s="142"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41" t="n"/>
      <c r="BV85" s="142" t="n"/>
      <c r="DU85" s="142" t="n"/>
      <c r="DV85" s="2" t="n"/>
      <c r="DW85" s="2" t="n"/>
      <c r="DX85" s="2" t="n"/>
      <c r="DY85" s="2" t="n"/>
      <c r="DZ85" s="2" t="n"/>
      <c r="EA85" s="2" t="n"/>
      <c r="EB85" s="2" t="n"/>
      <c r="EC85" s="2" t="n"/>
    </row>
    <row r="86" ht="6.75" customHeight="1" s="118">
      <c r="A86" s="2" t="n"/>
      <c r="B86" s="2" t="n"/>
      <c r="C86" s="2" t="n"/>
      <c r="D86" s="2" t="n"/>
      <c r="E86" s="141" t="n"/>
      <c r="K86" s="142" t="n"/>
      <c r="L86" s="141"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41" t="n"/>
      <c r="BV86" s="142" t="n"/>
      <c r="DU86" s="142" t="n"/>
      <c r="DV86" s="2" t="n"/>
      <c r="DW86" s="2" t="n"/>
      <c r="DX86" s="2" t="n"/>
      <c r="DY86" s="2" t="n"/>
      <c r="DZ86" s="2" t="n"/>
      <c r="EA86" s="2" t="n"/>
      <c r="EB86" s="2" t="n"/>
      <c r="EC86" s="2" t="n"/>
    </row>
    <row r="87" ht="6.75" customHeight="1" s="118">
      <c r="A87" s="2" t="n"/>
      <c r="B87" s="2" t="n"/>
      <c r="C87" s="2" t="n"/>
      <c r="D87" s="2" t="n"/>
      <c r="E87" s="144" t="n"/>
      <c r="F87" s="145" t="n"/>
      <c r="G87" s="145" t="n"/>
      <c r="H87" s="145" t="n"/>
      <c r="I87" s="145" t="n"/>
      <c r="J87" s="145" t="n"/>
      <c r="K87" s="146" t="n"/>
      <c r="L87" s="144" t="n"/>
      <c r="M87" s="145" t="n"/>
      <c r="N87" s="145" t="n"/>
      <c r="O87" s="145"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4" t="n"/>
      <c r="BQ87" s="145" t="n"/>
      <c r="BR87" s="145" t="n"/>
      <c r="BS87" s="145" t="n"/>
      <c r="BT87" s="145" t="n"/>
      <c r="BU87" s="145" t="n"/>
      <c r="BV87" s="146" t="n"/>
      <c r="BW87" s="145" t="n"/>
      <c r="BX87" s="145" t="n"/>
      <c r="BY87" s="145" t="n"/>
      <c r="BZ87" s="145" t="n"/>
      <c r="CA87" s="145" t="n"/>
      <c r="CB87" s="145" t="n"/>
      <c r="CC87" s="145" t="n"/>
      <c r="CD87" s="145" t="n"/>
      <c r="CE87" s="145" t="n"/>
      <c r="CF87" s="145" t="n"/>
      <c r="CG87" s="145" t="n"/>
      <c r="CH87" s="145" t="n"/>
      <c r="CI87" s="145" t="n"/>
      <c r="CJ87" s="145" t="n"/>
      <c r="CK87" s="145" t="n"/>
      <c r="CL87" s="145" t="n"/>
      <c r="CM87" s="145" t="n"/>
      <c r="CN87" s="145" t="n"/>
      <c r="CO87" s="145" t="n"/>
      <c r="CP87" s="145" t="n"/>
      <c r="CQ87" s="145" t="n"/>
      <c r="CR87" s="145" t="n"/>
      <c r="CS87" s="145" t="n"/>
      <c r="CT87" s="145" t="n"/>
      <c r="CU87" s="145" t="n"/>
      <c r="CV87" s="145" t="n"/>
      <c r="CW87" s="145" t="n"/>
      <c r="CX87" s="145" t="n"/>
      <c r="CY87" s="145" t="n"/>
      <c r="CZ87" s="145" t="n"/>
      <c r="DA87" s="145" t="n"/>
      <c r="DB87" s="145" t="n"/>
      <c r="DC87" s="145" t="n"/>
      <c r="DD87" s="145" t="n"/>
      <c r="DE87" s="145" t="n"/>
      <c r="DF87" s="145" t="n"/>
      <c r="DG87" s="145" t="n"/>
      <c r="DH87" s="145" t="n"/>
      <c r="DI87" s="145" t="n"/>
      <c r="DJ87" s="145" t="n"/>
      <c r="DK87" s="145" t="n"/>
      <c r="DL87" s="145" t="n"/>
      <c r="DM87" s="145" t="n"/>
      <c r="DN87" s="145" t="n"/>
      <c r="DO87" s="145" t="n"/>
      <c r="DP87" s="145" t="n"/>
      <c r="DQ87" s="145" t="n"/>
      <c r="DR87" s="145" t="n"/>
      <c r="DS87" s="145" t="n"/>
      <c r="DT87" s="145" t="n"/>
      <c r="DU87" s="146"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35.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7" t="inlineStr">
        <is>
          <t xml:space="preserve">資 　格  等      </t>
        </is>
      </c>
      <c r="BQ5" s="138" t="n"/>
      <c r="BR5" s="138" t="n"/>
      <c r="BS5" s="138" t="n"/>
      <c r="BT5" s="138" t="n"/>
      <c r="BU5" s="138" t="n"/>
      <c r="BV5" s="139" t="n"/>
      <c r="BW5" s="140" t="inlineStr">
        <is>
          <t>取  得  年  月</t>
        </is>
      </c>
      <c r="BX5" s="138" t="n"/>
      <c r="BY5" s="138" t="n"/>
      <c r="BZ5" s="138" t="n"/>
      <c r="CA5" s="138" t="n"/>
      <c r="CB5" s="138" t="n"/>
      <c r="CC5" s="138" t="n"/>
      <c r="CD5" s="138" t="n"/>
      <c r="CE5" s="138" t="n"/>
      <c r="CF5" s="138" t="n"/>
      <c r="CG5" s="139" t="n"/>
      <c r="CH5" s="140" t="inlineStr">
        <is>
          <t>資       格       等       の       名       称</t>
        </is>
      </c>
      <c r="CI5" s="138" t="n"/>
      <c r="CJ5" s="138" t="n"/>
      <c r="CK5" s="138" t="n"/>
      <c r="CL5" s="138" t="n"/>
      <c r="CM5" s="138" t="n"/>
      <c r="CN5" s="138" t="n"/>
      <c r="CO5" s="138" t="n"/>
      <c r="CP5" s="138" t="n"/>
      <c r="CQ5" s="138" t="n"/>
      <c r="CR5" s="138" t="n"/>
      <c r="CS5" s="138" t="n"/>
      <c r="CT5" s="138" t="n"/>
      <c r="CU5" s="138" t="n"/>
      <c r="CV5" s="138" t="n"/>
      <c r="CW5" s="138" t="n"/>
      <c r="CX5" s="138" t="n"/>
      <c r="CY5" s="138" t="n"/>
      <c r="CZ5" s="138" t="n"/>
      <c r="DA5" s="138" t="n"/>
      <c r="DB5" s="138" t="n"/>
      <c r="DC5" s="138" t="n"/>
      <c r="DD5" s="138" t="n"/>
      <c r="DE5" s="138" t="n"/>
      <c r="DF5" s="138" t="n"/>
      <c r="DG5" s="138" t="n"/>
      <c r="DH5" s="138" t="n"/>
      <c r="DI5" s="138" t="n"/>
      <c r="DJ5" s="138" t="n"/>
      <c r="DK5" s="138" t="n"/>
      <c r="DL5" s="138" t="n"/>
      <c r="DM5" s="138" t="n"/>
      <c r="DN5" s="138" t="n"/>
      <c r="DO5" s="138" t="n"/>
      <c r="DP5" s="138" t="n"/>
      <c r="DQ5" s="138" t="n"/>
      <c r="DR5" s="138" t="n"/>
      <c r="DS5" s="138" t="n"/>
      <c r="DT5" s="138" t="n"/>
      <c r="DU5" s="139"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41" t="n"/>
      <c r="BV6" s="142" t="n"/>
      <c r="BW6" s="141" t="n"/>
      <c r="CG6" s="142" t="n"/>
      <c r="CH6" s="141" t="n"/>
      <c r="DU6" s="142"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41" t="n"/>
      <c r="BV7" s="142" t="n"/>
      <c r="BW7" s="141" t="n"/>
      <c r="CG7" s="142" t="n"/>
      <c r="CH7" s="141" t="n"/>
      <c r="DU7" s="142"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3">
        <f>IF(N(設定!$B$3)=0,"",YEAR(設定!$B$3)-2018)</f>
        <v/>
      </c>
      <c r="AG8" s="95" t="inlineStr">
        <is>
          <t>年</t>
        </is>
      </c>
      <c r="AI8" s="143">
        <f>IF(N(設定!$B$3)=0,"",MONTH(設定!$B$3))</f>
        <v/>
      </c>
      <c r="AL8" s="95" t="inlineStr">
        <is>
          <t>月</t>
        </is>
      </c>
      <c r="AN8" s="143">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41" t="n"/>
      <c r="BV8" s="142" t="n"/>
      <c r="BW8" s="144" t="n"/>
      <c r="BX8" s="145" t="n"/>
      <c r="BY8" s="145" t="n"/>
      <c r="BZ8" s="145" t="n"/>
      <c r="CA8" s="145" t="n"/>
      <c r="CB8" s="145" t="n"/>
      <c r="CC8" s="145" t="n"/>
      <c r="CD8" s="145" t="n"/>
      <c r="CE8" s="145" t="n"/>
      <c r="CF8" s="145" t="n"/>
      <c r="CG8" s="146" t="n"/>
      <c r="CH8" s="144" t="n"/>
      <c r="CI8" s="145" t="n"/>
      <c r="CJ8" s="145" t="n"/>
      <c r="CK8" s="145" t="n"/>
      <c r="CL8" s="145" t="n"/>
      <c r="CM8" s="145" t="n"/>
      <c r="CN8" s="145" t="n"/>
      <c r="CO8" s="145" t="n"/>
      <c r="CP8" s="145" t="n"/>
      <c r="CQ8" s="145" t="n"/>
      <c r="CR8" s="145" t="n"/>
      <c r="CS8" s="145" t="n"/>
      <c r="CT8" s="145" t="n"/>
      <c r="CU8" s="145" t="n"/>
      <c r="CV8" s="145" t="n"/>
      <c r="CW8" s="145" t="n"/>
      <c r="CX8" s="145" t="n"/>
      <c r="CY8" s="145" t="n"/>
      <c r="CZ8" s="145" t="n"/>
      <c r="DA8" s="145" t="n"/>
      <c r="DB8" s="145" t="n"/>
      <c r="DC8" s="145" t="n"/>
      <c r="DD8" s="145" t="n"/>
      <c r="DE8" s="145" t="n"/>
      <c r="DF8" s="145" t="n"/>
      <c r="DG8" s="145" t="n"/>
      <c r="DH8" s="145" t="n"/>
      <c r="DI8" s="145" t="n"/>
      <c r="DJ8" s="145" t="n"/>
      <c r="DK8" s="145" t="n"/>
      <c r="DL8" s="145" t="n"/>
      <c r="DM8" s="145" t="n"/>
      <c r="DN8" s="145" t="n"/>
      <c r="DO8" s="145" t="n"/>
      <c r="DP8" s="145" t="n"/>
      <c r="DQ8" s="145" t="n"/>
      <c r="DR8" s="145" t="n"/>
      <c r="DS8" s="145" t="n"/>
      <c r="DT8" s="145" t="n"/>
      <c r="DU8" s="146"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41" t="n"/>
      <c r="BV9" s="142" t="n"/>
      <c r="BW9" s="147">
        <f>計算!$O$28</f>
        <v/>
      </c>
      <c r="CG9" s="142" t="n"/>
      <c r="CH9" s="148">
        <f>計算!$P$28</f>
        <v/>
      </c>
      <c r="DU9" s="142"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5" t="n"/>
      <c r="AA10" s="145" t="n"/>
      <c r="AB10" s="145" t="n"/>
      <c r="AC10" s="145" t="n"/>
      <c r="AD10" s="145" t="n"/>
      <c r="AE10" s="145" t="n"/>
      <c r="AF10" s="145" t="n"/>
      <c r="AG10" s="145" t="n"/>
      <c r="AH10" s="145" t="n"/>
      <c r="AI10" s="145" t="n"/>
      <c r="AJ10" s="145" t="n"/>
      <c r="AK10" s="145" t="n"/>
      <c r="AL10" s="145" t="n"/>
      <c r="AM10" s="145" t="n"/>
      <c r="AN10" s="145" t="n"/>
      <c r="AO10" s="145" t="n"/>
      <c r="AP10" s="145" t="n"/>
      <c r="AQ10" s="145" t="n"/>
      <c r="AR10" s="145" t="n"/>
      <c r="AS10" s="145" t="n"/>
      <c r="AT10" s="145" t="n"/>
      <c r="AU10" s="12" t="n"/>
      <c r="AV10" s="7" t="n"/>
      <c r="BI10" s="8" t="n"/>
      <c r="BJ10" s="7" t="n"/>
      <c r="BK10" s="2" t="n"/>
      <c r="BL10" s="2" t="n"/>
      <c r="BM10" s="2" t="n"/>
      <c r="BN10" s="2" t="n"/>
      <c r="BO10" s="2" t="n"/>
      <c r="BP10" s="141" t="n"/>
      <c r="BV10" s="142" t="n"/>
      <c r="BW10" s="141" t="n"/>
      <c r="CG10" s="142" t="n"/>
      <c r="DU10" s="142" t="n"/>
      <c r="DV10" s="2" t="n"/>
      <c r="DW10" s="2" t="n"/>
      <c r="DX10" s="2" t="n"/>
      <c r="DY10" s="2" t="n"/>
      <c r="DZ10" s="2" t="n"/>
      <c r="EA10" s="2" t="n"/>
      <c r="EB10" s="2" t="n"/>
      <c r="EC10" s="2" t="n"/>
    </row>
    <row r="11" ht="6.75" customHeight="1" s="118">
      <c r="A11" s="2" t="n"/>
      <c r="B11" s="2" t="n"/>
      <c r="C11" s="2" t="n"/>
      <c r="D11" s="2" t="n"/>
      <c r="E11" s="140" t="inlineStr">
        <is>
          <t>ふ り が な</t>
        </is>
      </c>
      <c r="F11" s="138" t="n"/>
      <c r="G11" s="138" t="n"/>
      <c r="H11" s="138" t="n"/>
      <c r="I11" s="138" t="n"/>
      <c r="J11" s="138" t="n"/>
      <c r="K11" s="139" t="n"/>
      <c r="L11" s="149">
        <f>計算!$C$28</f>
        <v/>
      </c>
      <c r="M11" s="138" t="n"/>
      <c r="N11" s="138" t="n"/>
      <c r="O11" s="138" t="n"/>
      <c r="P11" s="138" t="n"/>
      <c r="Q11" s="138" t="n"/>
      <c r="R11" s="138" t="n"/>
      <c r="S11" s="138" t="n"/>
      <c r="T11" s="138" t="n"/>
      <c r="U11" s="138" t="n"/>
      <c r="V11" s="138" t="n"/>
      <c r="W11" s="138" t="n"/>
      <c r="X11" s="138" t="n"/>
      <c r="Y11" s="138" t="n"/>
      <c r="Z11" s="138" t="n"/>
      <c r="AA11" s="138" t="n"/>
      <c r="AB11" s="138" t="n"/>
      <c r="AC11" s="138" t="n"/>
      <c r="AD11" s="138" t="n"/>
      <c r="AE11" s="138" t="n"/>
      <c r="AF11" s="138" t="n"/>
      <c r="AG11" s="138" t="n"/>
      <c r="AH11" s="138" t="n"/>
      <c r="AI11" s="138" t="n"/>
      <c r="AJ11" s="138" t="n"/>
      <c r="AK11" s="138" t="n"/>
      <c r="AL11" s="138" t="n"/>
      <c r="AM11" s="138" t="n"/>
      <c r="AN11" s="138" t="n"/>
      <c r="AO11" s="138" t="n"/>
      <c r="AP11" s="138" t="n"/>
      <c r="AQ11" s="138" t="n"/>
      <c r="AR11" s="138" t="n"/>
      <c r="AS11" s="138" t="n"/>
      <c r="AT11" s="139"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41" t="n"/>
      <c r="BV11" s="142" t="n"/>
      <c r="BW11" s="141" t="n"/>
      <c r="CG11" s="142" t="n"/>
      <c r="DU11" s="142" t="n"/>
      <c r="DV11" s="2" t="n"/>
      <c r="DW11" s="2" t="n"/>
      <c r="DX11" s="2" t="n"/>
      <c r="DY11" s="2" t="n"/>
      <c r="DZ11" s="2" t="n"/>
      <c r="EA11" s="2" t="n"/>
      <c r="EB11" s="2" t="n"/>
      <c r="EC11" s="2" t="n"/>
    </row>
    <row r="12" ht="6.75" customHeight="1" s="118">
      <c r="A12" s="2" t="n"/>
      <c r="B12" s="2" t="n"/>
      <c r="C12" s="2" t="n"/>
      <c r="D12" s="2" t="n"/>
      <c r="E12" s="141" t="n"/>
      <c r="K12" s="142" t="n"/>
      <c r="AT12" s="142"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41" t="n"/>
      <c r="BV12" s="142" t="n"/>
      <c r="BW12" s="141" t="n"/>
      <c r="CG12" s="142" t="n"/>
      <c r="DU12" s="142" t="n"/>
      <c r="DV12" s="2" t="n"/>
      <c r="DW12" s="2" t="n"/>
      <c r="DX12" s="2" t="n"/>
      <c r="DY12" s="2" t="n"/>
      <c r="DZ12" s="2" t="n"/>
      <c r="EA12" s="2" t="n"/>
      <c r="EB12" s="2" t="n"/>
      <c r="EC12" s="2" t="n"/>
    </row>
    <row r="13" ht="6.75" customHeight="1" s="118">
      <c r="A13" s="2" t="n"/>
      <c r="B13" s="2" t="n"/>
      <c r="C13" s="2" t="n"/>
      <c r="D13" s="2" t="n"/>
      <c r="E13" s="141" t="n"/>
      <c r="K13" s="142" t="n"/>
      <c r="AT13" s="142"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41" t="n"/>
      <c r="BV13" s="142" t="n"/>
      <c r="BW13" s="147">
        <f>計算!$Q$28</f>
        <v/>
      </c>
      <c r="CG13" s="142" t="n"/>
      <c r="CH13" s="148">
        <f>計算!$R$28</f>
        <v/>
      </c>
      <c r="DU13" s="142" t="n"/>
      <c r="DV13" s="2" t="n"/>
      <c r="DW13" s="2" t="n"/>
      <c r="DX13" s="2" t="n"/>
      <c r="DY13" s="2" t="n"/>
      <c r="DZ13" s="2" t="n"/>
      <c r="EA13" s="2" t="n"/>
      <c r="EB13" s="2" t="n"/>
      <c r="EC13" s="2" t="n"/>
    </row>
    <row r="14" ht="6.75" customHeight="1" s="118">
      <c r="A14" s="2" t="n"/>
      <c r="B14" s="2" t="n"/>
      <c r="C14" s="2" t="n"/>
      <c r="D14" s="2" t="n"/>
      <c r="E14" s="144" t="n"/>
      <c r="F14" s="145" t="n"/>
      <c r="G14" s="145" t="n"/>
      <c r="H14" s="145" t="n"/>
      <c r="I14" s="145" t="n"/>
      <c r="J14" s="145" t="n"/>
      <c r="K14" s="146" t="n"/>
      <c r="L14" s="145" t="n"/>
      <c r="M14" s="145" t="n"/>
      <c r="N14" s="145" t="n"/>
      <c r="O14" s="145" t="n"/>
      <c r="P14" s="145" t="n"/>
      <c r="Q14" s="145" t="n"/>
      <c r="R14" s="145" t="n"/>
      <c r="S14" s="145" t="n"/>
      <c r="T14" s="145" t="n"/>
      <c r="U14" s="145" t="n"/>
      <c r="V14" s="145" t="n"/>
      <c r="W14" s="145" t="n"/>
      <c r="X14" s="145" t="n"/>
      <c r="Y14" s="145" t="n"/>
      <c r="Z14" s="145" t="n"/>
      <c r="AA14" s="145" t="n"/>
      <c r="AB14" s="145" t="n"/>
      <c r="AC14" s="145" t="n"/>
      <c r="AD14" s="145" t="n"/>
      <c r="AE14" s="145" t="n"/>
      <c r="AF14" s="145" t="n"/>
      <c r="AG14" s="145" t="n"/>
      <c r="AH14" s="145" t="n"/>
      <c r="AI14" s="145" t="n"/>
      <c r="AJ14" s="145" t="n"/>
      <c r="AK14" s="145" t="n"/>
      <c r="AL14" s="145" t="n"/>
      <c r="AM14" s="145" t="n"/>
      <c r="AN14" s="145" t="n"/>
      <c r="AO14" s="145" t="n"/>
      <c r="AP14" s="145" t="n"/>
      <c r="AQ14" s="145" t="n"/>
      <c r="AR14" s="145" t="n"/>
      <c r="AS14" s="145" t="n"/>
      <c r="AT14" s="146"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41" t="n"/>
      <c r="BV14" s="142" t="n"/>
      <c r="BW14" s="141" t="n"/>
      <c r="CG14" s="142" t="n"/>
      <c r="DU14" s="142" t="n"/>
      <c r="DV14" s="2" t="n"/>
      <c r="DW14" s="2" t="n"/>
      <c r="DX14" s="2" t="n"/>
      <c r="DY14" s="2" t="n"/>
      <c r="DZ14" s="2" t="n"/>
      <c r="EA14" s="2" t="n"/>
      <c r="EB14" s="2" t="n"/>
      <c r="EC14" s="2" t="n"/>
    </row>
    <row r="15" ht="6.75" customHeight="1" s="118">
      <c r="A15" s="2" t="n"/>
      <c r="B15" s="2" t="n"/>
      <c r="C15" s="2" t="n"/>
      <c r="D15" s="2" t="n"/>
      <c r="E15" s="150" t="inlineStr">
        <is>
          <t>名　前</t>
        </is>
      </c>
      <c r="F15" s="138" t="n"/>
      <c r="G15" s="138" t="n"/>
      <c r="H15" s="138" t="n"/>
      <c r="I15" s="138" t="n"/>
      <c r="J15" s="138" t="n"/>
      <c r="K15" s="139" t="n"/>
      <c r="L15" s="151">
        <f>計算!$B$28</f>
        <v/>
      </c>
      <c r="M15" s="138" t="n"/>
      <c r="N15" s="138" t="n"/>
      <c r="O15" s="138" t="n"/>
      <c r="P15" s="138" t="n"/>
      <c r="Q15" s="138" t="n"/>
      <c r="R15" s="138" t="n"/>
      <c r="S15" s="138" t="n"/>
      <c r="T15" s="138" t="n"/>
      <c r="U15" s="138" t="n"/>
      <c r="V15" s="138" t="n"/>
      <c r="W15" s="138" t="n"/>
      <c r="X15" s="138" t="n"/>
      <c r="Y15" s="138" t="n"/>
      <c r="Z15" s="138" t="n"/>
      <c r="AA15" s="138" t="n"/>
      <c r="AB15" s="138" t="n"/>
      <c r="AC15" s="138" t="n"/>
      <c r="AD15" s="138" t="n"/>
      <c r="AE15" s="138" t="n"/>
      <c r="AF15" s="138" t="n"/>
      <c r="AG15" s="138" t="n"/>
      <c r="AH15" s="138" t="n"/>
      <c r="AI15" s="138" t="n"/>
      <c r="AJ15" s="138" t="n"/>
      <c r="AK15" s="138" t="n"/>
      <c r="AL15" s="138" t="n"/>
      <c r="AM15" s="138" t="n"/>
      <c r="AN15" s="138" t="n"/>
      <c r="AO15" s="138" t="n"/>
      <c r="AP15" s="138" t="n"/>
      <c r="AQ15" s="138" t="n"/>
      <c r="AR15" s="138" t="n"/>
      <c r="AS15" s="138" t="n"/>
      <c r="AT15" s="139"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41" t="n"/>
      <c r="BV15" s="142" t="n"/>
      <c r="BW15" s="141" t="n"/>
      <c r="CG15" s="142" t="n"/>
      <c r="DU15" s="142" t="n"/>
      <c r="DV15" s="2" t="n"/>
      <c r="DW15" s="2" t="n"/>
      <c r="DX15" s="2" t="n"/>
      <c r="DY15" s="2" t="n"/>
      <c r="DZ15" s="2" t="n"/>
      <c r="EA15" s="2" t="n"/>
      <c r="EB15" s="2" t="n"/>
      <c r="EC15" s="2" t="n"/>
    </row>
    <row r="16" ht="6.75" customHeight="1" s="118">
      <c r="A16" s="2" t="n"/>
      <c r="B16" s="2" t="n"/>
      <c r="C16" s="2" t="n"/>
      <c r="D16" s="2" t="n"/>
      <c r="E16" s="141" t="n"/>
      <c r="K16" s="142" t="n"/>
      <c r="L16" s="141" t="n"/>
      <c r="AT16" s="142" t="n"/>
      <c r="AU16" s="8" t="n"/>
      <c r="AV16" s="7" t="n"/>
      <c r="AW16" s="2" t="n"/>
      <c r="AX16" s="52" t="inlineStr">
        <is>
          <t>（30×40mm）</t>
        </is>
      </c>
      <c r="BH16" s="2" t="n"/>
      <c r="BI16" s="8" t="n"/>
      <c r="BJ16" s="7" t="n"/>
      <c r="BK16" s="2" t="n"/>
      <c r="BL16" s="2" t="n"/>
      <c r="BM16" s="2" t="n"/>
      <c r="BN16" s="2" t="n"/>
      <c r="BO16" s="2" t="n"/>
      <c r="BP16" s="141" t="n"/>
      <c r="BV16" s="142" t="n"/>
      <c r="BW16" s="141" t="n"/>
      <c r="CG16" s="142" t="n"/>
      <c r="DU16" s="142" t="n"/>
      <c r="DV16" s="2" t="n"/>
      <c r="DW16" s="2" t="n"/>
      <c r="DX16" s="2" t="n"/>
      <c r="DY16" s="2" t="n"/>
      <c r="DZ16" s="2" t="n"/>
      <c r="EA16" s="2" t="n"/>
      <c r="EB16" s="2" t="n"/>
      <c r="EC16" s="2" t="n"/>
    </row>
    <row r="17" ht="6.75" customHeight="1" s="118">
      <c r="A17" s="2" t="n"/>
      <c r="B17" s="2" t="n"/>
      <c r="C17" s="2" t="n"/>
      <c r="D17" s="2" t="n"/>
      <c r="E17" s="141" t="n"/>
      <c r="K17" s="142" t="n"/>
      <c r="L17" s="141" t="n"/>
      <c r="AT17" s="142" t="n"/>
      <c r="AU17" s="8" t="n"/>
      <c r="AV17" s="7" t="n"/>
      <c r="AW17" s="2" t="n"/>
      <c r="BH17" s="2" t="n"/>
      <c r="BI17" s="8" t="n"/>
      <c r="BJ17" s="7" t="n"/>
      <c r="BK17" s="2" t="n"/>
      <c r="BL17" s="2" t="n"/>
      <c r="BM17" s="2" t="n"/>
      <c r="BN17" s="2" t="n"/>
      <c r="BO17" s="2" t="n"/>
      <c r="BP17" s="141" t="n"/>
      <c r="BV17" s="142" t="n"/>
      <c r="BW17" s="147">
        <f>計算!$S$28</f>
        <v/>
      </c>
      <c r="CG17" s="142" t="n"/>
      <c r="CH17" s="148">
        <f>計算!$T$28</f>
        <v/>
      </c>
      <c r="DU17" s="142" t="n"/>
      <c r="DV17" s="2" t="n"/>
      <c r="DW17" s="2" t="n"/>
      <c r="DX17" s="2" t="n"/>
      <c r="DY17" s="2" t="n"/>
      <c r="DZ17" s="2" t="n"/>
      <c r="EA17" s="2" t="n"/>
      <c r="EB17" s="2" t="n"/>
      <c r="EC17" s="2" t="n"/>
    </row>
    <row r="18" ht="6.75" customHeight="1" s="118">
      <c r="A18" s="2" t="n"/>
      <c r="B18" s="2" t="n"/>
      <c r="C18" s="2" t="n"/>
      <c r="D18" s="2" t="n"/>
      <c r="E18" s="141" t="n"/>
      <c r="K18" s="142" t="n"/>
      <c r="L18" s="141" t="n"/>
      <c r="AT18" s="142"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41" t="n"/>
      <c r="BV18" s="142" t="n"/>
      <c r="BW18" s="141" t="n"/>
      <c r="CG18" s="142" t="n"/>
      <c r="DU18" s="142" t="n"/>
      <c r="DV18" s="2" t="n"/>
      <c r="DW18" s="2" t="n"/>
      <c r="DX18" s="2" t="n"/>
      <c r="DY18" s="2" t="n"/>
      <c r="DZ18" s="2" t="n"/>
      <c r="EA18" s="2" t="n"/>
      <c r="EB18" s="2" t="n"/>
      <c r="EC18" s="2" t="n"/>
    </row>
    <row r="19" ht="6.75" customHeight="1" s="118">
      <c r="A19" s="2" t="n"/>
      <c r="B19" s="2" t="n"/>
      <c r="C19" s="2" t="n"/>
      <c r="D19" s="2" t="n"/>
      <c r="E19" s="141" t="n"/>
      <c r="K19" s="142" t="n"/>
      <c r="L19" s="141" t="n"/>
      <c r="AT19" s="142"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41" t="n"/>
      <c r="BV19" s="142" t="n"/>
      <c r="BW19" s="141" t="n"/>
      <c r="CG19" s="142" t="n"/>
      <c r="DU19" s="142" t="n"/>
      <c r="DV19" s="2" t="n"/>
      <c r="DW19" s="2" t="n"/>
      <c r="DX19" s="2" t="n"/>
      <c r="DY19" s="2" t="n"/>
      <c r="DZ19" s="2" t="n"/>
      <c r="EA19" s="2" t="n"/>
      <c r="EB19" s="2" t="n"/>
      <c r="EC19" s="2" t="n"/>
    </row>
    <row r="20" ht="4.5" customHeight="1" s="118">
      <c r="A20" s="2" t="n"/>
      <c r="B20" s="2" t="n"/>
      <c r="C20" s="2" t="n"/>
      <c r="D20" s="2" t="n"/>
      <c r="E20" s="144" t="n"/>
      <c r="F20" s="145" t="n"/>
      <c r="G20" s="145" t="n"/>
      <c r="H20" s="145" t="n"/>
      <c r="I20" s="145" t="n"/>
      <c r="J20" s="145" t="n"/>
      <c r="K20" s="146" t="n"/>
      <c r="L20" s="144" t="n"/>
      <c r="M20" s="145" t="n"/>
      <c r="N20" s="145" t="n"/>
      <c r="O20" s="145" t="n"/>
      <c r="P20" s="145" t="n"/>
      <c r="Q20" s="145" t="n"/>
      <c r="R20" s="145" t="n"/>
      <c r="S20" s="145" t="n"/>
      <c r="T20" s="145" t="n"/>
      <c r="U20" s="145" t="n"/>
      <c r="V20" s="145" t="n"/>
      <c r="W20" s="145" t="n"/>
      <c r="X20" s="145" t="n"/>
      <c r="Y20" s="145" t="n"/>
      <c r="Z20" s="145" t="n"/>
      <c r="AA20" s="145" t="n"/>
      <c r="AB20" s="145" t="n"/>
      <c r="AC20" s="145" t="n"/>
      <c r="AD20" s="145" t="n"/>
      <c r="AE20" s="145" t="n"/>
      <c r="AF20" s="145" t="n"/>
      <c r="AG20" s="145" t="n"/>
      <c r="AH20" s="145" t="n"/>
      <c r="AI20" s="145" t="n"/>
      <c r="AJ20" s="145" t="n"/>
      <c r="AK20" s="145" t="n"/>
      <c r="AL20" s="145" t="n"/>
      <c r="AM20" s="145" t="n"/>
      <c r="AN20" s="145" t="n"/>
      <c r="AO20" s="145" t="n"/>
      <c r="AP20" s="145" t="n"/>
      <c r="AQ20" s="145" t="n"/>
      <c r="AR20" s="145" t="n"/>
      <c r="AS20" s="145" t="n"/>
      <c r="AT20" s="146"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41" t="n"/>
      <c r="BV20" s="142" t="n"/>
      <c r="BW20" s="141" t="n"/>
      <c r="CG20" s="142" t="n"/>
      <c r="DU20" s="142" t="n"/>
      <c r="DV20" s="2" t="n"/>
      <c r="DW20" s="2" t="n"/>
      <c r="DX20" s="2" t="n"/>
      <c r="DY20" s="2" t="n"/>
      <c r="DZ20" s="2" t="n"/>
      <c r="EA20" s="2" t="n"/>
      <c r="EB20" s="2" t="n"/>
      <c r="EC20" s="2" t="n"/>
    </row>
    <row r="21" ht="6.75" customHeight="1" s="118">
      <c r="A21" s="2" t="n"/>
      <c r="B21" s="2" t="n"/>
      <c r="C21" s="2" t="n"/>
      <c r="D21" s="2" t="n"/>
      <c r="E21" s="150" t="inlineStr">
        <is>
          <t>生年月日</t>
        </is>
      </c>
      <c r="F21" s="138" t="n"/>
      <c r="G21" s="138" t="n"/>
      <c r="H21" s="138" t="n"/>
      <c r="I21" s="138" t="n"/>
      <c r="J21" s="138" t="n"/>
      <c r="K21" s="139" t="n"/>
      <c r="L21" s="152" t="inlineStr">
        <is>
          <t>昭和 ・ 平成</t>
        </is>
      </c>
      <c r="M21" s="138" t="n"/>
      <c r="N21" s="138" t="n"/>
      <c r="O21" s="138" t="n"/>
      <c r="P21" s="138" t="n"/>
      <c r="Q21" s="138" t="n"/>
      <c r="R21" s="138" t="n"/>
      <c r="S21" s="138" t="n"/>
      <c r="T21" s="138" t="n"/>
      <c r="U21" s="138" t="n"/>
      <c r="V21" s="153">
        <f>計算!$D$28</f>
        <v/>
      </c>
      <c r="W21" s="138" t="n"/>
      <c r="X21" s="154" t="inlineStr">
        <is>
          <t>年</t>
        </is>
      </c>
      <c r="Y21" s="138" t="n"/>
      <c r="Z21" s="153">
        <f>計算!$E$28</f>
        <v/>
      </c>
      <c r="AA21" s="138" t="n"/>
      <c r="AB21" s="138" t="n"/>
      <c r="AC21" s="154" t="inlineStr">
        <is>
          <t>月</t>
        </is>
      </c>
      <c r="AD21" s="138" t="n"/>
      <c r="AE21" s="153">
        <f>計算!$F$28</f>
        <v/>
      </c>
      <c r="AF21" s="138" t="n"/>
      <c r="AG21" s="138" t="n"/>
      <c r="AH21" s="154" t="inlineStr">
        <is>
          <t>日　生 （満</t>
        </is>
      </c>
      <c r="AI21" s="138" t="n"/>
      <c r="AJ21" s="138" t="n"/>
      <c r="AK21" s="138" t="n"/>
      <c r="AL21" s="138" t="n"/>
      <c r="AM21" s="138" t="n"/>
      <c r="AN21" s="138" t="n"/>
      <c r="AO21" s="138" t="n"/>
      <c r="AP21" s="155">
        <f>計算!$G$28</f>
        <v/>
      </c>
      <c r="AQ21" s="138" t="n"/>
      <c r="AR21" s="156" t="inlineStr">
        <is>
          <t>歳）</t>
        </is>
      </c>
      <c r="AS21" s="138" t="n"/>
      <c r="AT21" s="139"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41" t="n"/>
      <c r="BV21" s="142" t="n"/>
      <c r="BW21" s="147">
        <f>計算!$U$28</f>
        <v/>
      </c>
      <c r="CG21" s="142" t="n"/>
      <c r="CH21" s="148">
        <f>計算!$V$28</f>
        <v/>
      </c>
      <c r="DU21" s="142" t="n"/>
      <c r="DV21" s="2" t="n"/>
      <c r="DW21" s="2" t="n"/>
      <c r="DX21" s="2" t="n"/>
      <c r="DY21" s="2" t="n"/>
      <c r="DZ21" s="2" t="n"/>
      <c r="EA21" s="2" t="n"/>
      <c r="EB21" s="2" t="n"/>
      <c r="EC21" s="2" t="n"/>
    </row>
    <row r="22" ht="6.75" customHeight="1" s="118">
      <c r="A22" s="2" t="n"/>
      <c r="B22" s="2" t="n"/>
      <c r="C22" s="2" t="n"/>
      <c r="D22" s="2" t="n"/>
      <c r="E22" s="141" t="n"/>
      <c r="K22" s="142" t="n"/>
      <c r="L22" s="141" t="n"/>
      <c r="AT22" s="142"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41" t="n"/>
      <c r="BV22" s="142" t="n"/>
      <c r="BW22" s="141" t="n"/>
      <c r="CG22" s="142" t="n"/>
      <c r="DU22" s="142" t="n"/>
      <c r="DV22" s="2" t="n"/>
      <c r="DW22" s="2" t="n"/>
      <c r="DX22" s="2" t="n"/>
      <c r="DY22" s="2" t="n"/>
      <c r="DZ22" s="2" t="n"/>
      <c r="EA22" s="2" t="n"/>
      <c r="EB22" s="2" t="n"/>
      <c r="EC22" s="2" t="n"/>
    </row>
    <row r="23" ht="6.75" customHeight="1" s="118">
      <c r="A23" s="2" t="n"/>
      <c r="B23" s="2" t="n"/>
      <c r="C23" s="2" t="n"/>
      <c r="D23" s="2" t="n"/>
      <c r="E23" s="141" t="n"/>
      <c r="K23" s="142" t="n"/>
      <c r="L23" s="141" t="n"/>
      <c r="AT23" s="142"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41" t="n"/>
      <c r="BV23" s="142" t="n"/>
      <c r="BW23" s="141" t="n"/>
      <c r="CG23" s="142" t="n"/>
      <c r="DU23" s="142" t="n"/>
      <c r="DV23" s="2" t="n"/>
      <c r="DW23" s="2" t="n"/>
      <c r="DX23" s="2" t="n"/>
      <c r="DY23" s="2" t="n"/>
      <c r="DZ23" s="2" t="n"/>
      <c r="EA23" s="2" t="n"/>
      <c r="EB23" s="2" t="n"/>
      <c r="EC23" s="2" t="n"/>
    </row>
    <row r="24" ht="3.75" customHeight="1" s="118">
      <c r="A24" s="2" t="n"/>
      <c r="B24" s="2" t="n"/>
      <c r="C24" s="2" t="n"/>
      <c r="D24" s="2" t="n"/>
      <c r="E24" s="144" t="n"/>
      <c r="F24" s="145" t="n"/>
      <c r="G24" s="145" t="n"/>
      <c r="H24" s="145" t="n"/>
      <c r="I24" s="145" t="n"/>
      <c r="J24" s="145" t="n"/>
      <c r="K24" s="146" t="n"/>
      <c r="L24" s="144" t="n"/>
      <c r="M24" s="145" t="n"/>
      <c r="N24" s="145" t="n"/>
      <c r="O24" s="145" t="n"/>
      <c r="P24" s="145" t="n"/>
      <c r="Q24" s="145" t="n"/>
      <c r="R24" s="145" t="n"/>
      <c r="S24" s="145" t="n"/>
      <c r="T24" s="145" t="n"/>
      <c r="U24" s="145" t="n"/>
      <c r="X24" s="145" t="n"/>
      <c r="Y24" s="145" t="n"/>
      <c r="AC24" s="145" t="n"/>
      <c r="AD24" s="145" t="n"/>
      <c r="AH24" s="145" t="n"/>
      <c r="AI24" s="145" t="n"/>
      <c r="AJ24" s="145" t="n"/>
      <c r="AK24" s="145" t="n"/>
      <c r="AL24" s="145" t="n"/>
      <c r="AM24" s="145" t="n"/>
      <c r="AN24" s="145" t="n"/>
      <c r="AO24" s="145" t="n"/>
      <c r="AP24" s="145" t="n"/>
      <c r="AQ24" s="145" t="n"/>
      <c r="AR24" s="145" t="n"/>
      <c r="AS24" s="145" t="n"/>
      <c r="AT24" s="146"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41" t="n"/>
      <c r="BV24" s="142" t="n"/>
      <c r="BW24" s="141" t="n"/>
      <c r="CG24" s="142" t="n"/>
      <c r="DU24" s="142" t="n"/>
      <c r="DV24" s="2" t="n"/>
      <c r="DW24" s="2" t="n"/>
      <c r="DX24" s="2" t="n"/>
      <c r="DY24" s="2" t="n"/>
      <c r="DZ24" s="2" t="n"/>
      <c r="EA24" s="2" t="n"/>
      <c r="EB24" s="2" t="n"/>
      <c r="EC24" s="2" t="n"/>
    </row>
    <row r="25" ht="6.75" customHeight="1" s="118">
      <c r="A25" s="2" t="n"/>
      <c r="B25" s="2" t="n"/>
      <c r="C25" s="2" t="n"/>
      <c r="D25" s="2" t="n"/>
      <c r="E25" s="157" t="inlineStr">
        <is>
          <t>ふ り が な</t>
        </is>
      </c>
      <c r="F25" s="138" t="n"/>
      <c r="G25" s="138" t="n"/>
      <c r="H25" s="138" t="n"/>
      <c r="I25" s="138" t="n"/>
      <c r="J25" s="138" t="n"/>
      <c r="K25" s="139" t="n"/>
      <c r="L25" s="158">
        <f>計算!$J$28</f>
        <v/>
      </c>
      <c r="M25" s="138" t="n"/>
      <c r="N25" s="138" t="n"/>
      <c r="O25" s="138" t="n"/>
      <c r="P25" s="138" t="n"/>
      <c r="Q25" s="138" t="n"/>
      <c r="R25" s="138" t="n"/>
      <c r="S25" s="138" t="n"/>
      <c r="T25" s="138" t="n"/>
      <c r="U25" s="138" t="n"/>
      <c r="V25" s="138" t="n"/>
      <c r="W25" s="138" t="n"/>
      <c r="X25" s="138" t="n"/>
      <c r="Y25" s="138" t="n"/>
      <c r="Z25" s="138" t="n"/>
      <c r="AA25" s="138" t="n"/>
      <c r="AB25" s="138" t="n"/>
      <c r="AC25" s="138" t="n"/>
      <c r="AD25" s="138" t="n"/>
      <c r="AE25" s="138" t="n"/>
      <c r="AF25" s="138" t="n"/>
      <c r="AG25" s="138" t="n"/>
      <c r="AH25" s="138" t="n"/>
      <c r="AI25" s="138" t="n"/>
      <c r="AJ25" s="138" t="n"/>
      <c r="AK25" s="138" t="n"/>
      <c r="AL25" s="138" t="n"/>
      <c r="AM25" s="138" t="n"/>
      <c r="AN25" s="138" t="n"/>
      <c r="AO25" s="138" t="n"/>
      <c r="AP25" s="138" t="n"/>
      <c r="AQ25" s="138" t="n"/>
      <c r="AR25" s="138" t="n"/>
      <c r="AS25" s="138" t="n"/>
      <c r="AT25" s="138" t="n"/>
      <c r="AU25" s="138" t="n"/>
      <c r="AV25" s="138" t="n"/>
      <c r="AW25" s="138" t="n"/>
      <c r="AX25" s="138" t="n"/>
      <c r="AY25" s="138" t="n"/>
      <c r="AZ25" s="138" t="n"/>
      <c r="BA25" s="138" t="n"/>
      <c r="BB25" s="138" t="n"/>
      <c r="BC25" s="138" t="n"/>
      <c r="BD25" s="138" t="n"/>
      <c r="BE25" s="138" t="n"/>
      <c r="BF25" s="138" t="n"/>
      <c r="BG25" s="138" t="n"/>
      <c r="BH25" s="138" t="n"/>
      <c r="BI25" s="139" t="n"/>
      <c r="BJ25" s="2" t="n"/>
      <c r="BK25" s="2" t="n"/>
      <c r="BL25" s="2" t="n"/>
      <c r="BM25" s="2" t="n"/>
      <c r="BN25" s="2" t="n"/>
      <c r="BO25" s="2" t="n"/>
      <c r="BP25" s="141" t="n"/>
      <c r="BV25" s="142" t="n"/>
      <c r="BW25" s="159">
        <f>計算!$W$28</f>
        <v/>
      </c>
      <c r="CG25" s="142" t="n"/>
      <c r="CH25" s="148">
        <f>計算!$X$28</f>
        <v/>
      </c>
      <c r="DU25" s="142" t="n"/>
      <c r="DV25" s="2" t="n"/>
      <c r="DW25" s="2" t="n"/>
      <c r="DX25" s="2" t="n"/>
      <c r="DY25" s="2" t="n"/>
      <c r="DZ25" s="2" t="n"/>
      <c r="EA25" s="2" t="n"/>
      <c r="EB25" s="2" t="n"/>
      <c r="EC25" s="2" t="n"/>
    </row>
    <row r="26" ht="6.75" customHeight="1" s="118">
      <c r="A26" s="2" t="n"/>
      <c r="B26" s="2" t="n"/>
      <c r="C26" s="2" t="n"/>
      <c r="D26" s="2" t="n"/>
      <c r="E26" s="141" t="n"/>
      <c r="K26" s="142" t="n"/>
      <c r="BI26" s="142" t="n"/>
      <c r="BJ26" s="2" t="n"/>
      <c r="BK26" s="2" t="n"/>
      <c r="BL26" s="2" t="n"/>
      <c r="BM26" s="2" t="n"/>
      <c r="BN26" s="2" t="n"/>
      <c r="BO26" s="2" t="n"/>
      <c r="BP26" s="141" t="n"/>
      <c r="BV26" s="142" t="n"/>
      <c r="BW26" s="141" t="n"/>
      <c r="CG26" s="142" t="n"/>
      <c r="DU26" s="142" t="n"/>
      <c r="DV26" s="2" t="n"/>
      <c r="DW26" s="2" t="n"/>
      <c r="DX26" s="2" t="n"/>
      <c r="DY26" s="2" t="n"/>
      <c r="DZ26" s="2" t="n"/>
      <c r="EA26" s="2" t="n"/>
      <c r="EB26" s="2" t="n"/>
      <c r="EC26" s="2" t="n"/>
    </row>
    <row r="27" ht="6.75" customHeight="1" s="118">
      <c r="A27" s="2" t="n"/>
      <c r="B27" s="2" t="n"/>
      <c r="C27" s="2" t="n"/>
      <c r="D27" s="2" t="n"/>
      <c r="E27" s="160" t="n"/>
      <c r="F27" s="161" t="n"/>
      <c r="G27" s="161" t="n"/>
      <c r="H27" s="161" t="n"/>
      <c r="I27" s="161" t="n"/>
      <c r="J27" s="161" t="n"/>
      <c r="K27" s="162" t="n"/>
      <c r="L27" s="161" t="n"/>
      <c r="M27" s="161" t="n"/>
      <c r="N27" s="161" t="n"/>
      <c r="O27" s="161" t="n"/>
      <c r="P27" s="161" t="n"/>
      <c r="Q27" s="161" t="n"/>
      <c r="R27" s="161" t="n"/>
      <c r="S27" s="161" t="n"/>
      <c r="T27" s="161" t="n"/>
      <c r="U27" s="161" t="n"/>
      <c r="V27" s="161" t="n"/>
      <c r="W27" s="161" t="n"/>
      <c r="X27" s="161" t="n"/>
      <c r="Y27" s="161" t="n"/>
      <c r="Z27" s="161" t="n"/>
      <c r="AA27" s="161" t="n"/>
      <c r="AB27" s="161" t="n"/>
      <c r="AC27" s="161" t="n"/>
      <c r="AD27" s="161" t="n"/>
      <c r="AE27" s="161" t="n"/>
      <c r="AF27" s="161" t="n"/>
      <c r="AG27" s="161" t="n"/>
      <c r="AH27" s="161" t="n"/>
      <c r="AI27" s="161" t="n"/>
      <c r="AJ27" s="161" t="n"/>
      <c r="AK27" s="161" t="n"/>
      <c r="AL27" s="161" t="n"/>
      <c r="AM27" s="161" t="n"/>
      <c r="AN27" s="161" t="n"/>
      <c r="AO27" s="161" t="n"/>
      <c r="AP27" s="161" t="n"/>
      <c r="AQ27" s="161" t="n"/>
      <c r="AR27" s="161" t="n"/>
      <c r="AS27" s="161" t="n"/>
      <c r="AT27" s="161" t="n"/>
      <c r="AU27" s="161" t="n"/>
      <c r="AV27" s="161" t="n"/>
      <c r="AW27" s="161" t="n"/>
      <c r="AX27" s="161" t="n"/>
      <c r="AY27" s="161" t="n"/>
      <c r="AZ27" s="161" t="n"/>
      <c r="BA27" s="161" t="n"/>
      <c r="BB27" s="161" t="n"/>
      <c r="BC27" s="161" t="n"/>
      <c r="BD27" s="161" t="n"/>
      <c r="BE27" s="161" t="n"/>
      <c r="BF27" s="161" t="n"/>
      <c r="BG27" s="161" t="n"/>
      <c r="BH27" s="161" t="n"/>
      <c r="BI27" s="162" t="n"/>
      <c r="BJ27" s="2" t="n"/>
      <c r="BK27" s="2" t="n"/>
      <c r="BL27" s="2" t="n"/>
      <c r="BM27" s="2" t="n"/>
      <c r="BN27" s="2" t="n"/>
      <c r="BO27" s="2" t="n"/>
      <c r="BP27" s="141" t="n"/>
      <c r="BV27" s="142" t="n"/>
      <c r="BW27" s="141" t="n"/>
      <c r="CG27" s="142" t="n"/>
      <c r="DU27" s="142" t="n"/>
      <c r="DV27" s="2" t="n"/>
      <c r="DW27" s="2" t="n"/>
      <c r="DX27" s="2" t="n"/>
      <c r="DY27" s="2" t="n"/>
      <c r="DZ27" s="2" t="n"/>
      <c r="EA27" s="2" t="n"/>
      <c r="EB27" s="2" t="n"/>
      <c r="EC27" s="2" t="n"/>
    </row>
    <row r="28" ht="6.75" customHeight="1" s="118">
      <c r="A28" s="2" t="n"/>
      <c r="B28" s="2" t="n"/>
      <c r="C28" s="2" t="n"/>
      <c r="D28" s="2" t="n"/>
      <c r="E28" s="163" t="inlineStr">
        <is>
          <t>現住所</t>
        </is>
      </c>
      <c r="F28" s="164" t="n"/>
      <c r="G28" s="164" t="n"/>
      <c r="H28" s="164" t="n"/>
      <c r="I28" s="164" t="n"/>
      <c r="J28" s="164" t="n"/>
      <c r="K28" s="165" t="n"/>
      <c r="L28" s="107" t="inlineStr">
        <is>
          <t>〒</t>
        </is>
      </c>
      <c r="M28" s="164" t="n"/>
      <c r="N28" s="164" t="n"/>
      <c r="O28" s="164" t="n"/>
      <c r="P28" s="166">
        <f>計算!$H$28</f>
        <v/>
      </c>
      <c r="Q28" s="164" t="n"/>
      <c r="R28" s="164" t="n"/>
      <c r="S28" s="164" t="n"/>
      <c r="T28" s="164" t="n"/>
      <c r="U28" s="164" t="n"/>
      <c r="V28" s="164" t="n"/>
      <c r="W28" s="164" t="n"/>
      <c r="X28" s="164" t="n"/>
      <c r="Y28" s="164" t="n"/>
      <c r="Z28" s="164" t="n"/>
      <c r="AA28" s="164" t="n"/>
      <c r="AB28" s="164" t="n"/>
      <c r="AC28" s="164" t="n"/>
      <c r="AD28" s="164" t="n"/>
      <c r="AE28" s="164" t="n"/>
      <c r="AF28" s="164" t="n"/>
      <c r="AG28" s="164" t="n"/>
      <c r="AH28" s="164" t="n"/>
      <c r="AI28" s="164" t="n"/>
      <c r="AJ28" s="164"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41" t="n"/>
      <c r="BV28" s="142" t="n"/>
      <c r="BW28" s="141" t="n"/>
      <c r="CG28" s="142" t="n"/>
      <c r="DU28" s="142" t="n"/>
      <c r="DV28" s="2" t="n"/>
      <c r="DW28" s="2" t="n"/>
      <c r="DX28" s="2" t="n"/>
      <c r="DY28" s="2" t="n"/>
      <c r="DZ28" s="2" t="n"/>
      <c r="EA28" s="2" t="n"/>
      <c r="EB28" s="2" t="n"/>
      <c r="EC28" s="2" t="n"/>
    </row>
    <row r="29" ht="4.5" customHeight="1" s="118">
      <c r="A29" s="2" t="n"/>
      <c r="B29" s="2" t="n"/>
      <c r="C29" s="2" t="n"/>
      <c r="D29" s="2" t="n"/>
      <c r="E29" s="141" t="n"/>
      <c r="K29" s="142" t="n"/>
      <c r="L29" s="141"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4" t="n"/>
      <c r="BQ29" s="145" t="n"/>
      <c r="BR29" s="145" t="n"/>
      <c r="BS29" s="145" t="n"/>
      <c r="BT29" s="145" t="n"/>
      <c r="BU29" s="145" t="n"/>
      <c r="BV29" s="146" t="n"/>
      <c r="BW29" s="144" t="n"/>
      <c r="BX29" s="145" t="n"/>
      <c r="BY29" s="145" t="n"/>
      <c r="BZ29" s="145" t="n"/>
      <c r="CA29" s="145" t="n"/>
      <c r="CB29" s="145" t="n"/>
      <c r="CC29" s="145" t="n"/>
      <c r="CD29" s="145" t="n"/>
      <c r="CE29" s="145" t="n"/>
      <c r="CF29" s="145" t="n"/>
      <c r="CG29" s="146" t="n"/>
      <c r="DU29" s="142" t="n"/>
      <c r="DV29" s="2" t="n"/>
      <c r="DW29" s="2" t="n"/>
      <c r="DX29" s="2" t="n"/>
      <c r="DY29" s="2" t="n"/>
      <c r="DZ29" s="2" t="n"/>
      <c r="EA29" s="2" t="n"/>
      <c r="EB29" s="2" t="n"/>
      <c r="EC29" s="2" t="n"/>
    </row>
    <row r="30" ht="6.75" customHeight="1" s="118">
      <c r="A30" s="2" t="n"/>
      <c r="B30" s="2" t="n"/>
      <c r="C30" s="2" t="n"/>
      <c r="D30" s="2" t="n"/>
      <c r="E30" s="141" t="n"/>
      <c r="K30" s="142" t="n"/>
      <c r="L30" s="141"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7" t="inlineStr">
        <is>
          <t>校内外の諸活動</t>
        </is>
      </c>
      <c r="BQ30" s="138" t="n"/>
      <c r="BR30" s="138" t="n"/>
      <c r="BS30" s="138" t="n"/>
      <c r="BT30" s="138" t="n"/>
      <c r="BU30" s="138" t="n"/>
      <c r="BV30" s="139" t="n"/>
      <c r="BW30" s="168">
        <f>計算!$Y$28</f>
        <v/>
      </c>
      <c r="BX30" s="138" t="n"/>
      <c r="BY30" s="138" t="n"/>
      <c r="BZ30" s="138" t="n"/>
      <c r="CA30" s="138" t="n"/>
      <c r="CB30" s="138" t="n"/>
      <c r="CC30" s="138" t="n"/>
      <c r="CD30" s="138" t="n"/>
      <c r="CE30" s="138" t="n"/>
      <c r="CF30" s="138" t="n"/>
      <c r="CG30" s="138" t="n"/>
      <c r="CH30" s="138" t="n"/>
      <c r="CI30" s="138" t="n"/>
      <c r="CJ30" s="138" t="n"/>
      <c r="CK30" s="138" t="n"/>
      <c r="CL30" s="138" t="n"/>
      <c r="CM30" s="138" t="n"/>
      <c r="CN30" s="138" t="n"/>
      <c r="CO30" s="138" t="n"/>
      <c r="CP30" s="138" t="n"/>
      <c r="CQ30" s="138" t="n"/>
      <c r="CR30" s="138" t="n"/>
      <c r="CS30" s="138" t="n"/>
      <c r="CT30" s="138" t="n"/>
      <c r="CU30" s="138" t="n"/>
      <c r="CV30" s="138" t="n"/>
      <c r="CW30" s="138" t="n"/>
      <c r="CX30" s="138" t="n"/>
      <c r="CY30" s="138" t="n"/>
      <c r="CZ30" s="138" t="n"/>
      <c r="DA30" s="138" t="n"/>
      <c r="DB30" s="138" t="n"/>
      <c r="DC30" s="138" t="n"/>
      <c r="DD30" s="138" t="n"/>
      <c r="DE30" s="138" t="n"/>
      <c r="DF30" s="138" t="n"/>
      <c r="DG30" s="138" t="n"/>
      <c r="DH30" s="138" t="n"/>
      <c r="DI30" s="138" t="n"/>
      <c r="DJ30" s="138" t="n"/>
      <c r="DK30" s="138" t="n"/>
      <c r="DL30" s="138" t="n"/>
      <c r="DM30" s="138" t="n"/>
      <c r="DN30" s="138" t="n"/>
      <c r="DO30" s="138" t="n"/>
      <c r="DP30" s="138" t="n"/>
      <c r="DQ30" s="138" t="n"/>
      <c r="DR30" s="138" t="n"/>
      <c r="DS30" s="138" t="n"/>
      <c r="DT30" s="138" t="n"/>
      <c r="DU30" s="139" t="n"/>
      <c r="DV30" s="7" t="n"/>
      <c r="DW30" s="2" t="n"/>
      <c r="DX30" s="2" t="n"/>
      <c r="DY30" s="2" t="n"/>
      <c r="DZ30" s="2" t="n"/>
      <c r="EA30" s="2" t="n"/>
      <c r="EB30" s="2" t="n"/>
      <c r="EC30" s="2" t="n"/>
    </row>
    <row r="31" ht="6.75" customHeight="1" s="118">
      <c r="A31" s="2" t="n"/>
      <c r="B31" s="2" t="n"/>
      <c r="C31" s="2" t="n"/>
      <c r="D31" s="2" t="n"/>
      <c r="E31" s="141" t="n"/>
      <c r="K31" s="142" t="n"/>
      <c r="L31" s="169">
        <f>計算!$I$28</f>
        <v/>
      </c>
      <c r="BI31" s="142" t="n"/>
      <c r="BJ31" s="2" t="n"/>
      <c r="BK31" s="2" t="n"/>
      <c r="BL31" s="2" t="n"/>
      <c r="BM31" s="2" t="n"/>
      <c r="BN31" s="2" t="n"/>
      <c r="BO31" s="2" t="n"/>
      <c r="BP31" s="141" t="n"/>
      <c r="BV31" s="142" t="n"/>
      <c r="DU31" s="142" t="n"/>
      <c r="DV31" s="7" t="n"/>
      <c r="DW31" s="2" t="n"/>
      <c r="DX31" s="2" t="n"/>
      <c r="DY31" s="2" t="n"/>
      <c r="DZ31" s="2" t="n"/>
      <c r="EA31" s="2" t="n"/>
      <c r="EB31" s="2" t="n"/>
      <c r="EC31" s="2" t="n"/>
    </row>
    <row r="32" ht="6.75" customHeight="1" s="118">
      <c r="A32" s="2" t="n"/>
      <c r="B32" s="2" t="n"/>
      <c r="C32" s="2" t="n"/>
      <c r="D32" s="2" t="n"/>
      <c r="E32" s="141" t="n"/>
      <c r="K32" s="142" t="n"/>
      <c r="L32" s="141" t="n"/>
      <c r="BI32" s="142" t="n"/>
      <c r="BJ32" s="2" t="n"/>
      <c r="BK32" s="2" t="n"/>
      <c r="BL32" s="2" t="n"/>
      <c r="BM32" s="2" t="n"/>
      <c r="BN32" s="2" t="n"/>
      <c r="BO32" s="2" t="n"/>
      <c r="BP32" s="141" t="n"/>
      <c r="BV32" s="142" t="n"/>
      <c r="DU32" s="142" t="n"/>
      <c r="DV32" s="7" t="n"/>
      <c r="DW32" s="2" t="n"/>
      <c r="DX32" s="2" t="n"/>
      <c r="DY32" s="2" t="n"/>
      <c r="DZ32" s="2" t="n"/>
      <c r="EA32" s="2" t="n"/>
      <c r="EB32" s="2" t="n"/>
      <c r="EC32" s="2" t="n"/>
    </row>
    <row r="33" ht="6.75" customHeight="1" s="118">
      <c r="A33" s="2" t="n"/>
      <c r="B33" s="2" t="n"/>
      <c r="C33" s="2" t="n"/>
      <c r="D33" s="2" t="n"/>
      <c r="E33" s="144" t="n"/>
      <c r="F33" s="145" t="n"/>
      <c r="G33" s="145" t="n"/>
      <c r="H33" s="145" t="n"/>
      <c r="I33" s="145" t="n"/>
      <c r="J33" s="145" t="n"/>
      <c r="K33" s="146" t="n"/>
      <c r="L33" s="144" t="n"/>
      <c r="M33" s="145" t="n"/>
      <c r="N33" s="145" t="n"/>
      <c r="O33" s="145" t="n"/>
      <c r="P33" s="145" t="n"/>
      <c r="Q33" s="145" t="n"/>
      <c r="R33" s="145" t="n"/>
      <c r="S33" s="145" t="n"/>
      <c r="T33" s="145" t="n"/>
      <c r="U33" s="145" t="n"/>
      <c r="V33" s="145" t="n"/>
      <c r="W33" s="145" t="n"/>
      <c r="X33" s="145" t="n"/>
      <c r="Y33" s="145" t="n"/>
      <c r="Z33" s="145" t="n"/>
      <c r="AA33" s="145" t="n"/>
      <c r="AB33" s="145" t="n"/>
      <c r="AC33" s="145" t="n"/>
      <c r="AD33" s="145" t="n"/>
      <c r="AE33" s="145" t="n"/>
      <c r="AF33" s="145" t="n"/>
      <c r="AG33" s="145" t="n"/>
      <c r="AH33" s="145" t="n"/>
      <c r="AI33" s="145" t="n"/>
      <c r="AJ33" s="145" t="n"/>
      <c r="AK33" s="145" t="n"/>
      <c r="AL33" s="145" t="n"/>
      <c r="AM33" s="145" t="n"/>
      <c r="AN33" s="145" t="n"/>
      <c r="AO33" s="145" t="n"/>
      <c r="AP33" s="145" t="n"/>
      <c r="AQ33" s="145" t="n"/>
      <c r="AR33" s="145" t="n"/>
      <c r="AS33" s="145" t="n"/>
      <c r="AT33" s="145" t="n"/>
      <c r="AU33" s="145" t="n"/>
      <c r="AV33" s="145" t="n"/>
      <c r="AW33" s="145" t="n"/>
      <c r="AX33" s="145" t="n"/>
      <c r="AY33" s="145" t="n"/>
      <c r="AZ33" s="145" t="n"/>
      <c r="BA33" s="145" t="n"/>
      <c r="BB33" s="145" t="n"/>
      <c r="BC33" s="145" t="n"/>
      <c r="BD33" s="145" t="n"/>
      <c r="BE33" s="145" t="n"/>
      <c r="BF33" s="145" t="n"/>
      <c r="BG33" s="145" t="n"/>
      <c r="BH33" s="145" t="n"/>
      <c r="BI33" s="146" t="n"/>
      <c r="BJ33" s="2" t="n"/>
      <c r="BK33" s="2" t="n"/>
      <c r="BL33" s="2" t="n"/>
      <c r="BM33" s="2" t="n"/>
      <c r="BN33" s="2" t="n"/>
      <c r="BO33" s="2" t="n"/>
      <c r="BP33" s="141" t="n"/>
      <c r="BV33" s="142" t="n"/>
      <c r="DU33" s="142" t="n"/>
      <c r="DV33" s="7" t="n"/>
      <c r="DW33" s="2" t="n"/>
      <c r="DX33" s="2" t="n"/>
      <c r="DY33" s="2" t="n"/>
      <c r="DZ33" s="2" t="n"/>
      <c r="EA33" s="2" t="n"/>
      <c r="EB33" s="2" t="n"/>
      <c r="EC33" s="2" t="n"/>
    </row>
    <row r="34" ht="6.75" customHeight="1" s="118">
      <c r="A34" s="2" t="n"/>
      <c r="B34" s="2" t="n"/>
      <c r="C34" s="2" t="n"/>
      <c r="D34" s="2" t="n"/>
      <c r="E34" s="157" t="inlineStr">
        <is>
          <t>ふ り が な</t>
        </is>
      </c>
      <c r="F34" s="138" t="n"/>
      <c r="G34" s="138" t="n"/>
      <c r="H34" s="138" t="n"/>
      <c r="I34" s="138" t="n"/>
      <c r="J34" s="138" t="n"/>
      <c r="K34" s="139" t="n"/>
      <c r="L34" s="158">
        <f>計算!$M$28</f>
        <v/>
      </c>
      <c r="M34" s="138" t="n"/>
      <c r="N34" s="138" t="n"/>
      <c r="O34" s="138" t="n"/>
      <c r="P34" s="138" t="n"/>
      <c r="Q34" s="138" t="n"/>
      <c r="R34" s="138" t="n"/>
      <c r="S34" s="138" t="n"/>
      <c r="T34" s="138" t="n"/>
      <c r="U34" s="138" t="n"/>
      <c r="V34" s="138" t="n"/>
      <c r="W34" s="138" t="n"/>
      <c r="X34" s="138" t="n"/>
      <c r="Y34" s="138" t="n"/>
      <c r="Z34" s="138" t="n"/>
      <c r="AA34" s="138" t="n"/>
      <c r="AB34" s="138" t="n"/>
      <c r="AC34" s="138" t="n"/>
      <c r="AD34" s="138" t="n"/>
      <c r="AE34" s="138" t="n"/>
      <c r="AF34" s="138" t="n"/>
      <c r="AG34" s="138" t="n"/>
      <c r="AH34" s="138" t="n"/>
      <c r="AI34" s="138" t="n"/>
      <c r="AJ34" s="138" t="n"/>
      <c r="AK34" s="138" t="n"/>
      <c r="AL34" s="138" t="n"/>
      <c r="AM34" s="138" t="n"/>
      <c r="AN34" s="138" t="n"/>
      <c r="AO34" s="138" t="n"/>
      <c r="AP34" s="138" t="n"/>
      <c r="AQ34" s="138" t="n"/>
      <c r="AR34" s="138" t="n"/>
      <c r="AS34" s="138" t="n"/>
      <c r="AT34" s="138" t="n"/>
      <c r="AU34" s="138" t="n"/>
      <c r="AV34" s="138" t="n"/>
      <c r="AW34" s="138" t="n"/>
      <c r="AX34" s="138" t="n"/>
      <c r="AY34" s="138" t="n"/>
      <c r="AZ34" s="138" t="n"/>
      <c r="BA34" s="138" t="n"/>
      <c r="BB34" s="138" t="n"/>
      <c r="BC34" s="138" t="n"/>
      <c r="BD34" s="138" t="n"/>
      <c r="BE34" s="138" t="n"/>
      <c r="BF34" s="138" t="n"/>
      <c r="BG34" s="138" t="n"/>
      <c r="BH34" s="138" t="n"/>
      <c r="BI34" s="139" t="n"/>
      <c r="BJ34" s="2" t="n"/>
      <c r="BK34" s="2" t="n"/>
      <c r="BL34" s="2" t="n"/>
      <c r="BM34" s="2" t="n"/>
      <c r="BN34" s="2" t="n"/>
      <c r="BO34" s="2" t="n"/>
      <c r="BP34" s="141" t="n"/>
      <c r="BV34" s="142" t="n"/>
      <c r="DU34" s="142" t="n"/>
      <c r="DV34" s="7" t="n"/>
      <c r="DW34" s="2" t="n"/>
      <c r="DX34" s="2" t="n"/>
      <c r="DY34" s="2" t="n"/>
      <c r="DZ34" s="2" t="n"/>
      <c r="EA34" s="2" t="n"/>
      <c r="EB34" s="2" t="n"/>
      <c r="EC34" s="2" t="n"/>
    </row>
    <row r="35" ht="6.75" customHeight="1" s="118">
      <c r="A35" s="2" t="n"/>
      <c r="B35" s="2" t="n"/>
      <c r="C35" s="2" t="n"/>
      <c r="D35" s="2" t="n"/>
      <c r="E35" s="141" t="n"/>
      <c r="K35" s="142" t="n"/>
      <c r="BI35" s="142" t="n"/>
      <c r="BJ35" s="2" t="n"/>
      <c r="BK35" s="2" t="n"/>
      <c r="BL35" s="2" t="n"/>
      <c r="BM35" s="2" t="n"/>
      <c r="BN35" s="2" t="n"/>
      <c r="BO35" s="2" t="n"/>
      <c r="BP35" s="141" t="n"/>
      <c r="BV35" s="142" t="n"/>
      <c r="DU35" s="142" t="n"/>
      <c r="DV35" s="7" t="n"/>
      <c r="DW35" s="2" t="n"/>
      <c r="DX35" s="2" t="n"/>
      <c r="DY35" s="2" t="n"/>
      <c r="DZ35" s="2" t="n"/>
      <c r="EA35" s="2" t="n"/>
      <c r="EB35" s="2" t="n"/>
      <c r="EC35" s="2" t="n"/>
    </row>
    <row r="36" ht="6.75" customHeight="1" s="118">
      <c r="A36" s="2" t="n"/>
      <c r="B36" s="2" t="n"/>
      <c r="C36" s="2" t="n"/>
      <c r="D36" s="2" t="n"/>
      <c r="E36" s="160" t="n"/>
      <c r="F36" s="161" t="n"/>
      <c r="G36" s="161" t="n"/>
      <c r="H36" s="161" t="n"/>
      <c r="I36" s="161" t="n"/>
      <c r="J36" s="161" t="n"/>
      <c r="K36" s="162" t="n"/>
      <c r="L36" s="161" t="n"/>
      <c r="M36" s="161" t="n"/>
      <c r="N36" s="161" t="n"/>
      <c r="O36" s="161" t="n"/>
      <c r="P36" s="161" t="n"/>
      <c r="Q36" s="161" t="n"/>
      <c r="R36" s="161" t="n"/>
      <c r="S36" s="161" t="n"/>
      <c r="T36" s="161" t="n"/>
      <c r="U36" s="161" t="n"/>
      <c r="V36" s="161" t="n"/>
      <c r="W36" s="161" t="n"/>
      <c r="X36" s="161" t="n"/>
      <c r="Y36" s="161" t="n"/>
      <c r="Z36" s="161" t="n"/>
      <c r="AA36" s="161" t="n"/>
      <c r="AB36" s="161" t="n"/>
      <c r="AC36" s="161" t="n"/>
      <c r="AD36" s="161" t="n"/>
      <c r="AE36" s="161" t="n"/>
      <c r="AF36" s="161" t="n"/>
      <c r="AG36" s="161" t="n"/>
      <c r="AH36" s="161" t="n"/>
      <c r="AI36" s="161" t="n"/>
      <c r="AJ36" s="161" t="n"/>
      <c r="AK36" s="161" t="n"/>
      <c r="AL36" s="161" t="n"/>
      <c r="AM36" s="161" t="n"/>
      <c r="AN36" s="161" t="n"/>
      <c r="AO36" s="161" t="n"/>
      <c r="AP36" s="161" t="n"/>
      <c r="AQ36" s="161" t="n"/>
      <c r="AR36" s="161" t="n"/>
      <c r="AS36" s="161" t="n"/>
      <c r="AT36" s="161" t="n"/>
      <c r="AU36" s="161" t="n"/>
      <c r="AV36" s="161" t="n"/>
      <c r="AW36" s="161" t="n"/>
      <c r="AX36" s="161" t="n"/>
      <c r="AY36" s="161" t="n"/>
      <c r="AZ36" s="161" t="n"/>
      <c r="BA36" s="161" t="n"/>
      <c r="BB36" s="161" t="n"/>
      <c r="BC36" s="161" t="n"/>
      <c r="BD36" s="161" t="n"/>
      <c r="BE36" s="161" t="n"/>
      <c r="BF36" s="161" t="n"/>
      <c r="BG36" s="161" t="n"/>
      <c r="BH36" s="161" t="n"/>
      <c r="BI36" s="162" t="n"/>
      <c r="BJ36" s="2" t="n"/>
      <c r="BK36" s="2" t="n"/>
      <c r="BL36" s="2" t="n"/>
      <c r="BM36" s="2" t="n"/>
      <c r="BN36" s="2" t="n"/>
      <c r="BO36" s="2" t="n"/>
      <c r="BP36" s="141" t="n"/>
      <c r="BV36" s="142" t="n"/>
      <c r="DU36" s="142" t="n"/>
      <c r="DV36" s="7" t="n"/>
      <c r="DW36" s="2" t="n"/>
      <c r="DX36" s="2" t="n"/>
      <c r="DY36" s="2" t="n"/>
      <c r="DZ36" s="2" t="n"/>
      <c r="EA36" s="2" t="n"/>
      <c r="EB36" s="2" t="n"/>
      <c r="EC36" s="2" t="n"/>
    </row>
    <row r="37" ht="6.75" customHeight="1" s="118">
      <c r="A37" s="2" t="n"/>
      <c r="B37" s="2" t="n"/>
      <c r="C37" s="2" t="n"/>
      <c r="D37" s="2" t="n"/>
      <c r="E37" s="163" t="inlineStr">
        <is>
          <t>連絡先</t>
        </is>
      </c>
      <c r="F37" s="164" t="n"/>
      <c r="G37" s="164" t="n"/>
      <c r="H37" s="164" t="n"/>
      <c r="I37" s="164" t="n"/>
      <c r="J37" s="164" t="n"/>
      <c r="K37" s="165" t="n"/>
      <c r="L37" s="107" t="inlineStr">
        <is>
          <t>〒</t>
        </is>
      </c>
      <c r="M37" s="164" t="n"/>
      <c r="N37" s="164" t="n"/>
      <c r="O37" s="164" t="n"/>
      <c r="P37" s="170">
        <f>計算!$K$28</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41" t="n"/>
      <c r="BV37" s="142" t="n"/>
      <c r="DU37" s="142" t="n"/>
      <c r="DV37" s="7" t="n"/>
      <c r="DW37" s="2" t="n"/>
      <c r="DX37" s="2" t="n"/>
      <c r="DY37" s="2" t="n"/>
      <c r="DZ37" s="2" t="n"/>
      <c r="EA37" s="2" t="n"/>
      <c r="EB37" s="2" t="n"/>
      <c r="EC37" s="2" t="n"/>
    </row>
    <row r="38" ht="6.75" customHeight="1" s="118">
      <c r="A38" s="2" t="n"/>
      <c r="B38" s="2" t="n"/>
      <c r="C38" s="2" t="n"/>
      <c r="D38" s="2" t="n"/>
      <c r="E38" s="141" t="n"/>
      <c r="K38" s="142" t="n"/>
      <c r="L38" s="141"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41" t="n"/>
      <c r="BV38" s="142" t="n"/>
      <c r="DU38" s="142" t="n"/>
      <c r="DV38" s="7" t="n"/>
      <c r="DW38" s="2" t="n"/>
      <c r="DX38" s="2" t="n"/>
      <c r="DY38" s="2" t="n"/>
      <c r="DZ38" s="2" t="n"/>
      <c r="EA38" s="2" t="n"/>
      <c r="EB38" s="2" t="n"/>
      <c r="EC38" s="2" t="n"/>
    </row>
    <row r="39" ht="6.75" customHeight="1" s="118">
      <c r="A39" s="2" t="n"/>
      <c r="B39" s="2" t="n"/>
      <c r="C39" s="2" t="n"/>
      <c r="D39" s="2" t="n"/>
      <c r="E39" s="141" t="n"/>
      <c r="K39" s="142" t="n"/>
      <c r="L39" s="141"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41" t="n"/>
      <c r="BV39" s="142" t="n"/>
      <c r="DU39" s="142" t="n"/>
      <c r="DV39" s="7" t="n"/>
      <c r="DW39" s="2" t="n"/>
      <c r="DX39" s="2" t="n"/>
      <c r="DY39" s="2" t="n"/>
      <c r="DZ39" s="2" t="n"/>
      <c r="EA39" s="2" t="n"/>
      <c r="EB39" s="2" t="n"/>
      <c r="EC39" s="2" t="n"/>
    </row>
    <row r="40" ht="6.75" customHeight="1" s="118">
      <c r="A40" s="2" t="n"/>
      <c r="B40" s="2" t="n"/>
      <c r="C40" s="2" t="n"/>
      <c r="D40" s="2" t="n"/>
      <c r="E40" s="141" t="n"/>
      <c r="K40" s="142" t="n"/>
      <c r="L40" s="171">
        <f>計算!$L$28</f>
        <v/>
      </c>
      <c r="BI40" s="142" t="n"/>
      <c r="BJ40" s="2" t="n"/>
      <c r="BK40" s="2" t="n"/>
      <c r="BL40" s="2" t="n"/>
      <c r="BM40" s="2" t="n"/>
      <c r="BN40" s="2" t="n"/>
      <c r="BO40" s="2" t="n"/>
      <c r="BP40" s="141" t="n"/>
      <c r="BV40" s="142" t="n"/>
      <c r="DU40" s="142" t="n"/>
      <c r="DV40" s="7" t="n"/>
      <c r="DW40" s="2" t="n"/>
      <c r="DX40" s="2" t="n"/>
      <c r="DY40" s="2" t="n"/>
      <c r="DZ40" s="2" t="n"/>
      <c r="EA40" s="2" t="n"/>
      <c r="EB40" s="2" t="n"/>
      <c r="EC40" s="2" t="n"/>
    </row>
    <row r="41" ht="6.75" customHeight="1" s="118">
      <c r="A41" s="2" t="n"/>
      <c r="B41" s="2" t="n"/>
      <c r="C41" s="2" t="n"/>
      <c r="D41" s="2" t="n"/>
      <c r="E41" s="144" t="n"/>
      <c r="F41" s="145" t="n"/>
      <c r="G41" s="145" t="n"/>
      <c r="H41" s="145" t="n"/>
      <c r="I41" s="145" t="n"/>
      <c r="J41" s="145" t="n"/>
      <c r="K41" s="146" t="n"/>
      <c r="L41" s="145" t="n"/>
      <c r="M41" s="145" t="n"/>
      <c r="N41" s="145" t="n"/>
      <c r="O41" s="145" t="n"/>
      <c r="P41" s="145" t="n"/>
      <c r="Q41" s="145" t="n"/>
      <c r="R41" s="145" t="n"/>
      <c r="S41" s="145" t="n"/>
      <c r="T41" s="145" t="n"/>
      <c r="U41" s="145" t="n"/>
      <c r="V41" s="145" t="n"/>
      <c r="W41" s="145" t="n"/>
      <c r="X41" s="145" t="n"/>
      <c r="Y41" s="145" t="n"/>
      <c r="Z41" s="145" t="n"/>
      <c r="AA41" s="145" t="n"/>
      <c r="AB41" s="145" t="n"/>
      <c r="AC41" s="145" t="n"/>
      <c r="AD41" s="145" t="n"/>
      <c r="AE41" s="145" t="n"/>
      <c r="AF41" s="145" t="n"/>
      <c r="AG41" s="145" t="n"/>
      <c r="AH41" s="145" t="n"/>
      <c r="AI41" s="145" t="n"/>
      <c r="AJ41" s="145" t="n"/>
      <c r="AK41" s="145" t="n"/>
      <c r="AL41" s="145" t="n"/>
      <c r="AM41" s="145" t="n"/>
      <c r="AN41" s="145" t="n"/>
      <c r="AO41" s="145" t="n"/>
      <c r="AP41" s="145" t="n"/>
      <c r="AQ41" s="145" t="n"/>
      <c r="AR41" s="145" t="n"/>
      <c r="AS41" s="145" t="n"/>
      <c r="AT41" s="145" t="n"/>
      <c r="AU41" s="145" t="n"/>
      <c r="AV41" s="145" t="n"/>
      <c r="AW41" s="145" t="n"/>
      <c r="AX41" s="145" t="n"/>
      <c r="AY41" s="145" t="n"/>
      <c r="AZ41" s="145" t="n"/>
      <c r="BA41" s="145" t="n"/>
      <c r="BB41" s="145" t="n"/>
      <c r="BC41" s="145" t="n"/>
      <c r="BD41" s="145" t="n"/>
      <c r="BE41" s="145" t="n"/>
      <c r="BF41" s="145" t="n"/>
      <c r="BG41" s="145" t="n"/>
      <c r="BH41" s="145" t="n"/>
      <c r="BI41" s="146" t="n"/>
      <c r="BJ41" s="2" t="n"/>
      <c r="BK41" s="2" t="n"/>
      <c r="BL41" s="2" t="n"/>
      <c r="BM41" s="2" t="n"/>
      <c r="BN41" s="2" t="n"/>
      <c r="BO41" s="2" t="n"/>
      <c r="BP41" s="141" t="n"/>
      <c r="BV41" s="142" t="n"/>
      <c r="DU41" s="142"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41" t="n"/>
      <c r="BV42" s="142" t="n"/>
      <c r="DU42" s="142"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41" t="n"/>
      <c r="BV43" s="142" t="n"/>
      <c r="DU43" s="142"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41" t="n"/>
      <c r="BV44" s="142" t="n"/>
      <c r="DU44" s="142"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41" t="n"/>
      <c r="BV45" s="142" t="n"/>
      <c r="DU45" s="142"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41" t="n"/>
      <c r="BV46" s="142" t="n"/>
      <c r="DU46" s="142"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2" t="n"/>
      <c r="BQ47" s="138" t="n"/>
      <c r="BR47" s="173" t="n"/>
      <c r="BS47" s="138" t="n"/>
      <c r="BT47" s="138" t="n"/>
      <c r="BU47" s="28" t="n"/>
      <c r="BV47" s="29" t="n"/>
      <c r="BW47" s="174">
        <f>計算!$Z$28</f>
        <v/>
      </c>
      <c r="BX47" s="138" t="n"/>
      <c r="BY47" s="138" t="n"/>
      <c r="BZ47" s="138" t="n"/>
      <c r="CA47" s="138" t="n"/>
      <c r="CB47" s="138" t="n"/>
      <c r="CC47" s="138" t="n"/>
      <c r="CD47" s="138" t="n"/>
      <c r="CE47" s="138" t="n"/>
      <c r="CF47" s="138" t="n"/>
      <c r="CG47" s="138" t="n"/>
      <c r="CH47" s="138" t="n"/>
      <c r="CI47" s="138" t="n"/>
      <c r="CJ47" s="138" t="n"/>
      <c r="CK47" s="138" t="n"/>
      <c r="CL47" s="138" t="n"/>
      <c r="CM47" s="138" t="n"/>
      <c r="CN47" s="138" t="n"/>
      <c r="CO47" s="138" t="n"/>
      <c r="CP47" s="138" t="n"/>
      <c r="CQ47" s="138" t="n"/>
      <c r="CR47" s="138" t="n"/>
      <c r="CS47" s="138" t="n"/>
      <c r="CT47" s="138" t="n"/>
      <c r="CU47" s="138" t="n"/>
      <c r="CV47" s="138" t="n"/>
      <c r="CW47" s="138" t="n"/>
      <c r="CX47" s="138" t="n"/>
      <c r="CY47" s="138" t="n"/>
      <c r="CZ47" s="138" t="n"/>
      <c r="DA47" s="138" t="n"/>
      <c r="DB47" s="138" t="n"/>
      <c r="DC47" s="138" t="n"/>
      <c r="DD47" s="138" t="n"/>
      <c r="DE47" s="138" t="n"/>
      <c r="DF47" s="138" t="n"/>
      <c r="DG47" s="138" t="n"/>
      <c r="DH47" s="138" t="n"/>
      <c r="DI47" s="138" t="n"/>
      <c r="DJ47" s="138" t="n"/>
      <c r="DK47" s="138" t="n"/>
      <c r="DL47" s="138" t="n"/>
      <c r="DM47" s="138" t="n"/>
      <c r="DN47" s="138" t="n"/>
      <c r="DO47" s="138" t="n"/>
      <c r="DP47" s="138" t="n"/>
      <c r="DQ47" s="138" t="n"/>
      <c r="DR47" s="138" t="n"/>
      <c r="DS47" s="138" t="n"/>
      <c r="DT47" s="138" t="n"/>
      <c r="DU47" s="139"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41" t="n"/>
      <c r="BU48" s="31" t="n"/>
      <c r="BV48" s="32" t="n"/>
      <c r="DU48" s="142"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41" t="n"/>
      <c r="BU49" s="72" t="n"/>
      <c r="BV49" s="142" t="n"/>
      <c r="DU49" s="142"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41" t="n"/>
      <c r="BV50" s="142" t="n"/>
      <c r="DU50" s="142"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41" t="n"/>
      <c r="BV51" s="142" t="n"/>
      <c r="DU51" s="142"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41" t="n"/>
      <c r="BV52" s="142" t="n"/>
      <c r="DU52" s="142" t="n"/>
      <c r="DV52" s="7" t="n"/>
      <c r="DW52" s="2" t="n"/>
      <c r="DX52" s="2" t="n"/>
      <c r="DY52" s="2" t="n"/>
      <c r="DZ52" s="2" t="n"/>
      <c r="EA52" s="2" t="n"/>
      <c r="EB52" s="2" t="n"/>
      <c r="EC52" s="2" t="n"/>
    </row>
    <row r="53" ht="6.75" customHeight="1" s="118">
      <c r="A53" s="2" t="n"/>
      <c r="B53" s="2" t="n"/>
      <c r="C53" s="2" t="n"/>
      <c r="D53" s="2" t="n"/>
      <c r="E53" s="175" t="inlineStr">
        <is>
          <t>在籍校</t>
        </is>
      </c>
      <c r="F53" s="138" t="n"/>
      <c r="G53" s="138" t="n"/>
      <c r="H53" s="138" t="n"/>
      <c r="I53" s="138" t="n"/>
      <c r="J53" s="138" t="n"/>
      <c r="K53" s="139"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8" t="n"/>
      <c r="AY53" s="138" t="n"/>
      <c r="AZ53" s="138" t="n"/>
      <c r="BA53" s="138" t="n"/>
      <c r="BB53" s="138" t="n"/>
      <c r="BC53" s="138" t="n"/>
      <c r="BD53" s="138" t="n"/>
      <c r="BE53" s="138" t="n"/>
      <c r="BF53" s="138" t="n"/>
      <c r="BG53" s="138" t="n"/>
      <c r="BH53" s="138" t="n"/>
      <c r="BI53" s="139" t="n"/>
      <c r="BJ53" s="2" t="n"/>
      <c r="BK53" s="2" t="n"/>
      <c r="BL53" s="2" t="n"/>
      <c r="BM53" s="2" t="n"/>
      <c r="BN53" s="2" t="n"/>
      <c r="BO53" s="2" t="n"/>
      <c r="BP53" s="141" t="n"/>
      <c r="BV53" s="142" t="n"/>
      <c r="DU53" s="142" t="n"/>
      <c r="DV53" s="2" t="n"/>
      <c r="DW53" s="2" t="n"/>
      <c r="DX53" s="2" t="n"/>
      <c r="DY53" s="2" t="n"/>
      <c r="DZ53" s="2" t="n"/>
      <c r="EA53" s="2" t="n"/>
      <c r="EB53" s="2" t="n"/>
      <c r="EC53" s="2" t="n"/>
    </row>
    <row r="54" ht="6.75" customHeight="1" s="118">
      <c r="A54" s="2" t="n"/>
      <c r="B54" s="2" t="n"/>
      <c r="C54" s="2" t="n"/>
      <c r="D54" s="2" t="n"/>
      <c r="E54" s="141" t="n"/>
      <c r="K54" s="142" t="n"/>
      <c r="L54" s="36" t="n"/>
      <c r="M54" s="19" t="n"/>
      <c r="N54" s="19" t="n"/>
      <c r="O54" s="19" t="n"/>
      <c r="P54" s="19" t="n"/>
      <c r="Q54" s="19" t="n"/>
      <c r="R54" s="19" t="n"/>
      <c r="S54" s="19" t="n"/>
      <c r="T54" s="19" t="n"/>
      <c r="U54" s="19" t="n"/>
      <c r="V54" s="19" t="n"/>
      <c r="W54" s="19" t="n"/>
      <c r="X54" s="37" t="n"/>
      <c r="Y54" s="176">
        <f>計算!$N$28</f>
        <v/>
      </c>
      <c r="BI54" s="142" t="n"/>
      <c r="BJ54" s="2" t="n"/>
      <c r="BK54" s="2" t="n"/>
      <c r="BL54" s="2" t="n"/>
      <c r="BM54" s="2" t="n"/>
      <c r="BN54" s="2" t="n"/>
      <c r="BO54" s="2" t="n"/>
      <c r="BP54" s="141" t="n"/>
      <c r="BV54" s="142" t="n"/>
      <c r="DU54" s="142" t="n"/>
      <c r="DV54" s="2" t="n"/>
      <c r="DW54" s="2" t="n"/>
      <c r="DX54" s="2" t="n"/>
      <c r="DY54" s="2" t="n"/>
      <c r="DZ54" s="2" t="n"/>
      <c r="EA54" s="2" t="n"/>
      <c r="EB54" s="2" t="n"/>
      <c r="EC54" s="2" t="n"/>
    </row>
    <row r="55" ht="6.75" customHeight="1" s="118">
      <c r="A55" s="2" t="n"/>
      <c r="B55" s="2" t="n"/>
      <c r="C55" s="2" t="n"/>
      <c r="D55" s="2" t="n"/>
      <c r="E55" s="141" t="n"/>
      <c r="K55" s="142" t="n"/>
      <c r="L55" s="36" t="n"/>
      <c r="M55" s="19" t="n"/>
      <c r="N55" s="19" t="n"/>
      <c r="O55" s="19" t="n"/>
      <c r="P55" s="177">
        <f>設定!$B$6</f>
        <v/>
      </c>
      <c r="S55" s="11" t="n"/>
      <c r="T55" s="11" t="n"/>
      <c r="U55" s="177">
        <f>設定!$B$7</f>
        <v/>
      </c>
      <c r="W55" s="11" t="n"/>
      <c r="X55" s="12" t="n"/>
      <c r="Y55" s="141" t="n"/>
      <c r="BI55" s="142" t="n"/>
      <c r="BJ55" s="2" t="n"/>
      <c r="BK55" s="2" t="n"/>
      <c r="BL55" s="2" t="n"/>
      <c r="BM55" s="2" t="n"/>
      <c r="BN55" s="2" t="n"/>
      <c r="BO55" s="2" t="n"/>
      <c r="BP55" s="141" t="n"/>
      <c r="BV55" s="142" t="n"/>
      <c r="DU55" s="142" t="n"/>
      <c r="DV55" s="2" t="n"/>
      <c r="DW55" s="2" t="n"/>
      <c r="DX55" s="2" t="n"/>
      <c r="DY55" s="2" t="n"/>
      <c r="DZ55" s="2" t="n"/>
      <c r="EA55" s="2" t="n"/>
      <c r="EB55" s="2" t="n"/>
      <c r="EC55" s="2" t="n"/>
    </row>
    <row r="56" ht="6.75" customHeight="1" s="118">
      <c r="A56" s="2" t="n"/>
      <c r="B56" s="2" t="n"/>
      <c r="C56" s="2" t="n"/>
      <c r="D56" s="2" t="n"/>
      <c r="E56" s="141" t="n"/>
      <c r="K56" s="142" t="n"/>
      <c r="L56" s="92" t="inlineStr">
        <is>
          <t>令和</t>
        </is>
      </c>
      <c r="S56" s="52" t="inlineStr">
        <is>
          <t>年</t>
        </is>
      </c>
      <c r="W56" s="53" t="inlineStr">
        <is>
          <t>月</t>
        </is>
      </c>
      <c r="X56" s="142" t="n"/>
      <c r="Y56" s="141" t="n"/>
      <c r="BI56" s="142" t="n"/>
      <c r="BJ56" s="2" t="n"/>
      <c r="BK56" s="2" t="n"/>
      <c r="BL56" s="2" t="n"/>
      <c r="BM56" s="2" t="n"/>
      <c r="BN56" s="2" t="n"/>
      <c r="BO56" s="2" t="n"/>
      <c r="BP56" s="141" t="n"/>
      <c r="BV56" s="142" t="n"/>
      <c r="DU56" s="142" t="n"/>
      <c r="DV56" s="2" t="n"/>
      <c r="DW56" s="2" t="n"/>
      <c r="DX56" s="2" t="n"/>
      <c r="DY56" s="2" t="n"/>
      <c r="DZ56" s="2" t="n"/>
      <c r="EA56" s="2" t="n"/>
      <c r="EB56" s="2" t="n"/>
      <c r="EC56" s="2" t="n"/>
    </row>
    <row r="57" ht="6.75" customHeight="1" s="118">
      <c r="A57" s="2" t="n"/>
      <c r="B57" s="2" t="n"/>
      <c r="C57" s="2" t="n"/>
      <c r="D57" s="2" t="n"/>
      <c r="E57" s="141" t="n"/>
      <c r="K57" s="142" t="n"/>
      <c r="L57" s="141" t="n"/>
      <c r="X57" s="142" t="n"/>
      <c r="Y57" s="141" t="n"/>
      <c r="AW57" s="75" t="inlineStr">
        <is>
          <t>卒業</t>
        </is>
      </c>
      <c r="BI57" s="142" t="n"/>
      <c r="BJ57" s="2" t="n"/>
      <c r="BK57" s="2" t="n"/>
      <c r="BL57" s="2" t="n"/>
      <c r="BM57" s="2" t="n"/>
      <c r="BN57" s="2" t="n"/>
      <c r="BO57" s="2" t="n"/>
      <c r="BP57" s="141" t="n"/>
      <c r="BV57" s="142" t="n"/>
      <c r="DU57" s="142" t="n"/>
      <c r="DV57" s="2" t="n"/>
      <c r="DW57" s="2" t="n"/>
      <c r="DX57" s="2" t="n"/>
      <c r="DY57" s="2" t="n"/>
      <c r="DZ57" s="2" t="n"/>
      <c r="EA57" s="2" t="n"/>
      <c r="EB57" s="2" t="n"/>
      <c r="EC57" s="2" t="n"/>
    </row>
    <row r="58" ht="6.75" customHeight="1" s="118">
      <c r="A58" s="2" t="n"/>
      <c r="B58" s="2" t="n"/>
      <c r="C58" s="2" t="n"/>
      <c r="D58" s="2" t="n"/>
      <c r="E58" s="141" t="n"/>
      <c r="K58" s="142" t="n"/>
      <c r="L58" s="36" t="n"/>
      <c r="M58" s="19" t="n"/>
      <c r="N58" s="19" t="n"/>
      <c r="O58" s="19" t="n"/>
      <c r="P58" s="19" t="n"/>
      <c r="Q58" s="19" t="n"/>
      <c r="R58" s="19" t="n"/>
      <c r="S58" s="19" t="n"/>
      <c r="T58" s="19" t="n"/>
      <c r="U58" s="19" t="n"/>
      <c r="V58" s="19" t="n"/>
      <c r="W58" s="19" t="n"/>
      <c r="X58" s="37" t="n"/>
      <c r="Y58" s="141" t="n"/>
      <c r="BI58" s="142" t="n"/>
      <c r="BJ58" s="2" t="n"/>
      <c r="BK58" s="2" t="n"/>
      <c r="BL58" s="2" t="n"/>
      <c r="BM58" s="2" t="n"/>
      <c r="BN58" s="2" t="n"/>
      <c r="BO58" s="2" t="n"/>
      <c r="BP58" s="141" t="n"/>
      <c r="BV58" s="142" t="n"/>
      <c r="DU58" s="142" t="n"/>
      <c r="DV58" s="2" t="n"/>
      <c r="DW58" s="2" t="n"/>
      <c r="DX58" s="2" t="n"/>
      <c r="DY58" s="2" t="n"/>
      <c r="DZ58" s="2" t="n"/>
      <c r="EA58" s="2" t="n"/>
      <c r="EB58" s="2" t="n"/>
      <c r="EC58" s="2" t="n"/>
    </row>
    <row r="59" ht="6.75" customHeight="1" s="118">
      <c r="A59" s="2" t="n"/>
      <c r="B59" s="2" t="n"/>
      <c r="C59" s="2" t="n"/>
      <c r="D59" s="2" t="n"/>
      <c r="E59" s="141" t="n"/>
      <c r="K59" s="142" t="n"/>
      <c r="L59" s="36" t="n"/>
      <c r="M59" s="19" t="n"/>
      <c r="N59" s="19" t="n"/>
      <c r="O59" s="19" t="n"/>
      <c r="P59" s="19" t="n"/>
      <c r="Q59" s="19" t="n"/>
      <c r="R59" s="19" t="n"/>
      <c r="S59" s="19" t="n"/>
      <c r="T59" s="19" t="n"/>
      <c r="U59" s="19" t="n"/>
      <c r="V59" s="19" t="n"/>
      <c r="W59" s="19" t="n"/>
      <c r="X59" s="37" t="n"/>
      <c r="Y59" s="141" t="n"/>
      <c r="BI59" s="142" t="n"/>
      <c r="BJ59" s="2" t="n"/>
      <c r="BK59" s="2" t="n"/>
      <c r="BL59" s="2" t="n"/>
      <c r="BM59" s="2" t="n"/>
      <c r="BN59" s="2" t="n"/>
      <c r="BO59" s="2" t="n"/>
      <c r="BP59" s="141" t="n"/>
      <c r="BV59" s="142" t="n"/>
      <c r="DU59" s="142" t="n"/>
      <c r="DV59" s="2" t="n"/>
      <c r="DW59" s="2" t="n"/>
      <c r="DX59" s="2" t="n"/>
      <c r="DY59" s="2" t="n"/>
      <c r="DZ59" s="2" t="n"/>
      <c r="EA59" s="2" t="n"/>
      <c r="EB59" s="2" t="n"/>
      <c r="EC59" s="2" t="n"/>
    </row>
    <row r="60" ht="6.75" customHeight="1" s="118">
      <c r="A60" s="2" t="n"/>
      <c r="B60" s="2" t="n"/>
      <c r="C60" s="2" t="n"/>
      <c r="D60" s="2" t="n"/>
      <c r="E60" s="144" t="n"/>
      <c r="F60" s="145" t="n"/>
      <c r="G60" s="145" t="n"/>
      <c r="H60" s="145" t="n"/>
      <c r="I60" s="145" t="n"/>
      <c r="J60" s="145" t="n"/>
      <c r="K60" s="146"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5" t="n"/>
      <c r="AX60" s="145" t="n"/>
      <c r="AY60" s="145" t="n"/>
      <c r="AZ60" s="145" t="n"/>
      <c r="BA60" s="145" t="n"/>
      <c r="BB60" s="145" t="n"/>
      <c r="BC60" s="145" t="n"/>
      <c r="BD60" s="145" t="n"/>
      <c r="BE60" s="145" t="n"/>
      <c r="BF60" s="145" t="n"/>
      <c r="BG60" s="145" t="n"/>
      <c r="BH60" s="145" t="n"/>
      <c r="BI60" s="146" t="n"/>
      <c r="BJ60" s="2" t="n"/>
      <c r="BK60" s="2" t="n"/>
      <c r="BL60" s="2" t="n"/>
      <c r="BM60" s="2" t="n"/>
      <c r="BN60" s="2" t="n"/>
      <c r="BO60" s="2" t="n"/>
      <c r="BP60" s="141" t="n"/>
      <c r="BV60" s="142" t="n"/>
      <c r="DU60" s="142"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8" t="n"/>
      <c r="U61" s="17" t="n"/>
      <c r="V61" s="17" t="n"/>
      <c r="W61" s="76" t="n"/>
      <c r="X61" s="138"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41" t="n"/>
      <c r="BV61" s="142" t="n"/>
      <c r="DU61" s="142"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41" t="n"/>
      <c r="BV62" s="142" t="n"/>
      <c r="DU62" s="142"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41" t="n"/>
      <c r="BV63" s="142" t="n"/>
      <c r="DU63" s="142" t="n"/>
      <c r="DV63" s="2" t="n"/>
      <c r="DW63" s="2" t="n"/>
      <c r="DX63" s="2" t="n"/>
      <c r="DY63" s="2" t="n"/>
      <c r="DZ63" s="2" t="n"/>
      <c r="EA63" s="2" t="n"/>
      <c r="EB63" s="2" t="n"/>
      <c r="EC63" s="2" t="n"/>
    </row>
    <row r="64" ht="6.75" customHeight="1" s="118">
      <c r="A64" s="2" t="n"/>
      <c r="B64" s="2" t="n"/>
      <c r="C64" s="2" t="n"/>
      <c r="D64" s="2" t="n"/>
      <c r="E64" s="178" t="inlineStr">
        <is>
          <t>職　歴</t>
        </is>
      </c>
      <c r="K64" s="142" t="n"/>
      <c r="L64" s="54" t="inlineStr">
        <is>
          <t>平成</t>
        </is>
      </c>
      <c r="M64" s="138" t="n"/>
      <c r="N64" s="138" t="n"/>
      <c r="O64" s="138" t="n"/>
      <c r="P64" s="19" t="n"/>
      <c r="Q64" s="19" t="n"/>
      <c r="R64" s="19" t="n"/>
      <c r="S64" s="19" t="n"/>
      <c r="T64" s="19" t="n"/>
      <c r="U64" s="19" t="n"/>
      <c r="V64" s="19" t="n"/>
      <c r="W64" s="19" t="n"/>
      <c r="X64" s="37" t="n"/>
      <c r="Y64" s="169">
        <f>計算!$AD$28</f>
        <v/>
      </c>
      <c r="BI64" s="142" t="n"/>
      <c r="BJ64" s="2" t="n"/>
      <c r="BK64" s="2" t="n"/>
      <c r="BL64" s="2" t="n"/>
      <c r="BM64" s="2" t="n"/>
      <c r="BN64" s="2" t="n"/>
      <c r="BO64" s="2" t="n"/>
      <c r="BP64" s="141" t="n"/>
      <c r="BV64" s="142" t="n"/>
      <c r="DU64" s="142" t="n"/>
      <c r="DV64" s="2" t="n"/>
      <c r="DW64" s="2" t="n"/>
      <c r="DX64" s="2" t="n"/>
      <c r="DY64" s="2" t="n"/>
      <c r="DZ64" s="2" t="n"/>
      <c r="EA64" s="2" t="n"/>
      <c r="EB64" s="2" t="n"/>
      <c r="EC64" s="2" t="n"/>
    </row>
    <row r="65" ht="6.75" customHeight="1" s="118">
      <c r="A65" s="2" t="n"/>
      <c r="B65" s="2" t="n"/>
      <c r="C65" s="2" t="n"/>
      <c r="D65" s="2" t="n"/>
      <c r="E65" s="141" t="n"/>
      <c r="K65" s="142" t="n"/>
      <c r="L65" s="141" t="n"/>
      <c r="P65" s="19" t="n"/>
      <c r="Q65" s="19" t="n"/>
      <c r="R65" s="19" t="n"/>
      <c r="S65" s="19" t="n"/>
      <c r="T65" s="19" t="n"/>
      <c r="U65" s="19" t="n"/>
      <c r="V65" s="19" t="n"/>
      <c r="W65" s="19" t="n"/>
      <c r="X65" s="37" t="n"/>
      <c r="Y65" s="141" t="n"/>
      <c r="BI65" s="142" t="n"/>
      <c r="BJ65" s="2" t="n"/>
      <c r="BK65" s="2" t="n"/>
      <c r="BL65" s="2" t="n"/>
      <c r="BM65" s="2" t="n"/>
      <c r="BN65" s="2" t="n"/>
      <c r="BO65" s="2" t="n"/>
      <c r="BP65" s="141" t="n"/>
      <c r="BV65" s="142" t="n"/>
      <c r="DU65" s="142" t="n"/>
      <c r="DV65" s="2" t="n"/>
      <c r="DW65" s="2" t="n"/>
      <c r="DX65" s="2" t="n"/>
      <c r="DY65" s="2" t="n"/>
      <c r="DZ65" s="2" t="n"/>
      <c r="EA65" s="2" t="n"/>
      <c r="EB65" s="2" t="n"/>
      <c r="EC65" s="2" t="n"/>
    </row>
    <row r="66" ht="6.75" customHeight="1" s="118">
      <c r="A66" s="2" t="n"/>
      <c r="B66" s="2" t="n"/>
      <c r="C66" s="2" t="n"/>
      <c r="D66" s="2" t="n"/>
      <c r="E66" s="141" t="n"/>
      <c r="K66" s="142" t="n"/>
      <c r="L66" s="141" t="n"/>
      <c r="P66" s="177">
        <f>計算!$AB$28</f>
        <v/>
      </c>
      <c r="S66" s="52" t="inlineStr">
        <is>
          <t>年</t>
        </is>
      </c>
      <c r="U66" s="177">
        <f>計算!$AC$28</f>
        <v/>
      </c>
      <c r="W66" s="53" t="inlineStr">
        <is>
          <t>月</t>
        </is>
      </c>
      <c r="X66" s="142" t="n"/>
      <c r="Y66" s="141" t="n"/>
      <c r="BI66" s="142" t="n"/>
      <c r="BJ66" s="2" t="n"/>
      <c r="BK66" s="2" t="n"/>
      <c r="BL66" s="2" t="n"/>
      <c r="BM66" s="2" t="n"/>
      <c r="BN66" s="2" t="n"/>
      <c r="BO66" s="2" t="n"/>
      <c r="BP66" s="141" t="n"/>
      <c r="BV66" s="142" t="n"/>
      <c r="DU66" s="142" t="n"/>
      <c r="DV66" s="2" t="n"/>
      <c r="DW66" s="2" t="n"/>
      <c r="DX66" s="2" t="n"/>
      <c r="DY66" s="2" t="n"/>
      <c r="DZ66" s="2" t="n"/>
      <c r="EA66" s="2" t="n"/>
      <c r="EB66" s="2" t="n"/>
      <c r="EC66" s="2" t="n"/>
    </row>
    <row r="67" ht="6.75" customHeight="1" s="118">
      <c r="A67" s="2" t="n"/>
      <c r="B67" s="2" t="n"/>
      <c r="C67" s="2" t="n"/>
      <c r="D67" s="2" t="n"/>
      <c r="E67" s="141" t="n"/>
      <c r="K67" s="142" t="n"/>
      <c r="L67" s="49" t="inlineStr">
        <is>
          <t>令和</t>
        </is>
      </c>
      <c r="X67" s="142" t="n"/>
      <c r="Y67" s="141" t="n"/>
      <c r="BI67" s="142" t="n"/>
      <c r="BJ67" s="2" t="n"/>
      <c r="BK67" s="2" t="n"/>
      <c r="BL67" s="2" t="n"/>
      <c r="BM67" s="2" t="n"/>
      <c r="BN67" s="2" t="n"/>
      <c r="BO67" s="2" t="n"/>
      <c r="BP67" s="141" t="n"/>
      <c r="BV67" s="142" t="n"/>
      <c r="DU67" s="142" t="n"/>
      <c r="DV67" s="2" t="n"/>
      <c r="DW67" s="2" t="n"/>
      <c r="DX67" s="2" t="n"/>
      <c r="DY67" s="2" t="n"/>
      <c r="DZ67" s="2" t="n"/>
      <c r="EA67" s="2" t="n"/>
      <c r="EB67" s="2" t="n"/>
      <c r="EC67" s="2" t="n"/>
    </row>
    <row r="68" ht="6.75" customHeight="1" s="118">
      <c r="A68" s="2" t="n"/>
      <c r="B68" s="2" t="n"/>
      <c r="C68" s="2" t="n"/>
      <c r="D68" s="2" t="n"/>
      <c r="E68" s="141" t="n"/>
      <c r="K68" s="142" t="n"/>
      <c r="L68" s="141" t="n"/>
      <c r="P68" s="19" t="n"/>
      <c r="Q68" s="19" t="n"/>
      <c r="R68" s="19" t="n"/>
      <c r="S68" s="19" t="n"/>
      <c r="T68" s="19" t="n"/>
      <c r="U68" s="19" t="n"/>
      <c r="V68" s="19" t="n"/>
      <c r="W68" s="19" t="n"/>
      <c r="X68" s="37" t="n"/>
      <c r="Y68" s="141" t="n"/>
      <c r="BI68" s="142" t="n"/>
      <c r="BJ68" s="2" t="n"/>
      <c r="BK68" s="2" t="n"/>
      <c r="BL68" s="2" t="n"/>
      <c r="BM68" s="2" t="n"/>
      <c r="BN68" s="2" t="n"/>
      <c r="BO68" s="2" t="n"/>
      <c r="BP68" s="141" t="n"/>
      <c r="BV68" s="142" t="n"/>
      <c r="DU68" s="142" t="n"/>
      <c r="DV68" s="2" t="n"/>
      <c r="DW68" s="2" t="n"/>
      <c r="DX68" s="2" t="n"/>
      <c r="DY68" s="2" t="n"/>
      <c r="DZ68" s="2" t="n"/>
      <c r="EA68" s="2" t="n"/>
      <c r="EB68" s="2" t="n"/>
      <c r="EC68" s="2" t="n"/>
    </row>
    <row r="69" ht="5.25" customHeight="1" s="118">
      <c r="A69" s="2" t="n"/>
      <c r="B69" s="2" t="n"/>
      <c r="C69" s="2" t="n"/>
      <c r="D69" s="2" t="n"/>
      <c r="E69" s="141" t="n"/>
      <c r="K69" s="142" t="n"/>
      <c r="L69" s="144" t="n"/>
      <c r="M69" s="145" t="n"/>
      <c r="N69" s="145" t="n"/>
      <c r="O69" s="145" t="n"/>
      <c r="P69" s="20" t="n"/>
      <c r="Q69" s="20" t="n"/>
      <c r="R69" s="20" t="n"/>
      <c r="S69" s="20" t="n"/>
      <c r="T69" s="20" t="n"/>
      <c r="U69" s="20" t="n"/>
      <c r="V69" s="20" t="n"/>
      <c r="W69" s="20" t="n"/>
      <c r="X69" s="39" t="n"/>
      <c r="Y69" s="144" t="n"/>
      <c r="Z69" s="145" t="n"/>
      <c r="AA69" s="145" t="n"/>
      <c r="AB69" s="145" t="n"/>
      <c r="AC69" s="145" t="n"/>
      <c r="AD69" s="145" t="n"/>
      <c r="AE69" s="145" t="n"/>
      <c r="AF69" s="145" t="n"/>
      <c r="AG69" s="145" t="n"/>
      <c r="AH69" s="145" t="n"/>
      <c r="AI69" s="145" t="n"/>
      <c r="AJ69" s="145" t="n"/>
      <c r="AK69" s="145" t="n"/>
      <c r="AL69" s="145" t="n"/>
      <c r="AM69" s="145" t="n"/>
      <c r="AN69" s="145" t="n"/>
      <c r="AO69" s="145" t="n"/>
      <c r="AP69" s="145" t="n"/>
      <c r="AQ69" s="145" t="n"/>
      <c r="AR69" s="145" t="n"/>
      <c r="AS69" s="145" t="n"/>
      <c r="AT69" s="145" t="n"/>
      <c r="AU69" s="145" t="n"/>
      <c r="AV69" s="145" t="n"/>
      <c r="AW69" s="145" t="n"/>
      <c r="AX69" s="145" t="n"/>
      <c r="AY69" s="145" t="n"/>
      <c r="AZ69" s="145" t="n"/>
      <c r="BA69" s="145" t="n"/>
      <c r="BB69" s="145" t="n"/>
      <c r="BC69" s="145" t="n"/>
      <c r="BD69" s="145" t="n"/>
      <c r="BE69" s="145" t="n"/>
      <c r="BF69" s="145" t="n"/>
      <c r="BG69" s="145" t="n"/>
      <c r="BH69" s="145" t="n"/>
      <c r="BI69" s="146" t="n"/>
      <c r="BJ69" s="2" t="n"/>
      <c r="BK69" s="2" t="n"/>
      <c r="BL69" s="2" t="n"/>
      <c r="BM69" s="2" t="n"/>
      <c r="BN69" s="2" t="n"/>
      <c r="BO69" s="2" t="n"/>
      <c r="BP69" s="141" t="n"/>
      <c r="BV69" s="142" t="n"/>
      <c r="DU69" s="142" t="n"/>
      <c r="DV69" s="2" t="n"/>
      <c r="DW69" s="2" t="n"/>
      <c r="DX69" s="2" t="n"/>
      <c r="DY69" s="2" t="n"/>
      <c r="DZ69" s="2" t="n"/>
      <c r="EA69" s="2" t="n"/>
      <c r="EB69" s="2" t="n"/>
      <c r="EC69" s="2" t="n"/>
    </row>
    <row r="70" ht="6.75" customHeight="1" s="118">
      <c r="A70" s="2" t="n"/>
      <c r="B70" s="2" t="n"/>
      <c r="C70" s="2" t="n"/>
      <c r="D70" s="2" t="n"/>
      <c r="E70" s="141" t="n"/>
      <c r="K70" s="142" t="n"/>
      <c r="L70" s="54" t="inlineStr">
        <is>
          <t>平成</t>
        </is>
      </c>
      <c r="M70" s="138" t="n"/>
      <c r="N70" s="138" t="n"/>
      <c r="O70" s="138" t="n"/>
      <c r="P70" s="18" t="n"/>
      <c r="Q70" s="18" t="n"/>
      <c r="R70" s="18" t="n"/>
      <c r="S70" s="18" t="n"/>
      <c r="T70" s="18" t="n"/>
      <c r="U70" s="18" t="n"/>
      <c r="V70" s="18" t="n"/>
      <c r="W70" s="18" t="n"/>
      <c r="X70" s="35" t="n"/>
      <c r="Y70" s="169">
        <f>計算!$AG$28</f>
        <v/>
      </c>
      <c r="BI70" s="142" t="n"/>
      <c r="BJ70" s="2" t="n"/>
      <c r="BK70" s="2" t="n"/>
      <c r="BL70" s="2" t="n"/>
      <c r="BM70" s="2" t="n"/>
      <c r="BN70" s="2" t="n"/>
      <c r="BO70" s="2" t="n"/>
      <c r="BP70" s="141" t="n"/>
      <c r="BV70" s="142" t="n"/>
      <c r="DU70" s="142" t="n"/>
      <c r="DV70" s="2" t="n"/>
      <c r="DW70" s="2" t="n"/>
      <c r="DX70" s="2" t="n"/>
      <c r="DY70" s="2" t="n"/>
      <c r="DZ70" s="2" t="n"/>
      <c r="EA70" s="2" t="n"/>
      <c r="EB70" s="2" t="n"/>
      <c r="EC70" s="2" t="n"/>
    </row>
    <row r="71" ht="6.75" customHeight="1" s="118">
      <c r="A71" s="2" t="n"/>
      <c r="B71" s="2" t="n"/>
      <c r="C71" s="2" t="n"/>
      <c r="D71" s="2" t="n"/>
      <c r="E71" s="141" t="n"/>
      <c r="K71" s="142" t="n"/>
      <c r="L71" s="141" t="n"/>
      <c r="P71" s="19" t="n"/>
      <c r="Q71" s="19" t="n"/>
      <c r="R71" s="19" t="n"/>
      <c r="S71" s="19" t="n"/>
      <c r="T71" s="19" t="n"/>
      <c r="U71" s="19" t="n"/>
      <c r="V71" s="19" t="n"/>
      <c r="W71" s="19" t="n"/>
      <c r="X71" s="37" t="n"/>
      <c r="Y71" s="141" t="n"/>
      <c r="BI71" s="142" t="n"/>
      <c r="BJ71" s="2" t="n"/>
      <c r="BK71" s="2" t="n"/>
      <c r="BL71" s="2" t="n"/>
      <c r="BM71" s="2" t="n"/>
      <c r="BN71" s="2" t="n"/>
      <c r="BO71" s="2" t="n"/>
      <c r="BP71" s="141" t="n"/>
      <c r="BV71" s="142" t="n"/>
      <c r="DU71" s="142" t="n"/>
      <c r="DV71" s="2" t="n"/>
      <c r="DW71" s="2" t="n"/>
      <c r="DX71" s="2" t="n"/>
      <c r="DY71" s="2" t="n"/>
      <c r="DZ71" s="2" t="n"/>
      <c r="EA71" s="2" t="n"/>
      <c r="EB71" s="2" t="n"/>
      <c r="EC71" s="2" t="n"/>
    </row>
    <row r="72" ht="6.75" customHeight="1" s="118">
      <c r="A72" s="2" t="n"/>
      <c r="B72" s="2" t="n"/>
      <c r="C72" s="2" t="n"/>
      <c r="D72" s="2" t="n"/>
      <c r="E72" s="141" t="n"/>
      <c r="K72" s="142" t="n"/>
      <c r="L72" s="141" t="n"/>
      <c r="P72" s="177">
        <f>計算!$AE$28</f>
        <v/>
      </c>
      <c r="S72" s="52" t="inlineStr">
        <is>
          <t>年</t>
        </is>
      </c>
      <c r="U72" s="177">
        <f>計算!$AF$28</f>
        <v/>
      </c>
      <c r="W72" s="53" t="inlineStr">
        <is>
          <t>月</t>
        </is>
      </c>
      <c r="X72" s="142" t="n"/>
      <c r="Y72" s="141" t="n"/>
      <c r="BI72" s="142" t="n"/>
      <c r="BJ72" s="2" t="n"/>
      <c r="BK72" s="2" t="n"/>
      <c r="BL72" s="2" t="n"/>
      <c r="BM72" s="2" t="n"/>
      <c r="BN72" s="2" t="n"/>
      <c r="BO72" s="2" t="n"/>
      <c r="BP72" s="141" t="n"/>
      <c r="BV72" s="142" t="n"/>
      <c r="DU72" s="142" t="n"/>
      <c r="DV72" s="2" t="n"/>
      <c r="DW72" s="2" t="n"/>
      <c r="DX72" s="2" t="n"/>
      <c r="DY72" s="2" t="n"/>
      <c r="DZ72" s="2" t="n"/>
      <c r="EA72" s="2" t="n"/>
      <c r="EB72" s="2" t="n"/>
      <c r="EC72" s="2" t="n"/>
    </row>
    <row r="73" ht="6.75" customHeight="1" s="118">
      <c r="A73" s="2" t="n"/>
      <c r="B73" s="2" t="n"/>
      <c r="C73" s="2" t="n"/>
      <c r="D73" s="2" t="n"/>
      <c r="E73" s="141" t="n"/>
      <c r="K73" s="142" t="n"/>
      <c r="L73" s="49" t="inlineStr">
        <is>
          <t>令和</t>
        </is>
      </c>
      <c r="X73" s="142" t="n"/>
      <c r="Y73" s="141" t="n"/>
      <c r="BI73" s="142" t="n"/>
      <c r="BJ73" s="2" t="n"/>
      <c r="BK73" s="2" t="n"/>
      <c r="BL73" s="2" t="n"/>
      <c r="BM73" s="2" t="n"/>
      <c r="BN73" s="2" t="n"/>
      <c r="BO73" s="2" t="n"/>
      <c r="BP73" s="141" t="n"/>
      <c r="BV73" s="142" t="n"/>
      <c r="DU73" s="142" t="n"/>
      <c r="DV73" s="2" t="n"/>
      <c r="DW73" s="2" t="n"/>
      <c r="DX73" s="2" t="n"/>
      <c r="DY73" s="2" t="n"/>
      <c r="DZ73" s="2" t="n"/>
      <c r="EA73" s="2" t="n"/>
      <c r="EB73" s="2" t="n"/>
      <c r="EC73" s="2" t="n"/>
    </row>
    <row r="74" ht="6.75" customHeight="1" s="118">
      <c r="A74" s="2" t="n"/>
      <c r="B74" s="2" t="n"/>
      <c r="C74" s="2" t="n"/>
      <c r="D74" s="2" t="n"/>
      <c r="E74" s="141" t="n"/>
      <c r="K74" s="142" t="n"/>
      <c r="L74" s="141" t="n"/>
      <c r="P74" s="19" t="n"/>
      <c r="Q74" s="19" t="n"/>
      <c r="R74" s="19" t="n"/>
      <c r="S74" s="19" t="n"/>
      <c r="T74" s="19" t="n"/>
      <c r="U74" s="19" t="n"/>
      <c r="V74" s="19" t="n"/>
      <c r="W74" s="19" t="n"/>
      <c r="X74" s="37" t="n"/>
      <c r="Y74" s="141" t="n"/>
      <c r="BI74" s="142" t="n"/>
      <c r="BJ74" s="2" t="n"/>
      <c r="BK74" s="2" t="n"/>
      <c r="BL74" s="2" t="n"/>
      <c r="BM74" s="2" t="n"/>
      <c r="BN74" s="2" t="n"/>
      <c r="BO74" s="2" t="n"/>
      <c r="BP74" s="141" t="n"/>
      <c r="BU74" s="43" t="n"/>
      <c r="BV74" s="44" t="n"/>
      <c r="DU74" s="142" t="n"/>
      <c r="DV74" s="2" t="n"/>
      <c r="DW74" s="2" t="n"/>
      <c r="DX74" s="2" t="n"/>
      <c r="DY74" s="2" t="n"/>
      <c r="DZ74" s="2" t="n"/>
      <c r="EA74" s="2" t="n"/>
      <c r="EB74" s="2" t="n"/>
      <c r="EC74" s="2" t="n"/>
    </row>
    <row r="75" ht="4.5" customHeight="1" s="118">
      <c r="A75" s="2" t="n"/>
      <c r="B75" s="2" t="n"/>
      <c r="C75" s="2" t="n"/>
      <c r="D75" s="2" t="n"/>
      <c r="E75" s="141" t="n"/>
      <c r="K75" s="142" t="n"/>
      <c r="L75" s="144" t="n"/>
      <c r="M75" s="145" t="n"/>
      <c r="N75" s="145" t="n"/>
      <c r="O75" s="145" t="n"/>
      <c r="P75" s="20" t="n"/>
      <c r="Q75" s="20" t="n"/>
      <c r="R75" s="20" t="n"/>
      <c r="S75" s="20" t="n"/>
      <c r="T75" s="20" t="n"/>
      <c r="U75" s="20" t="n"/>
      <c r="V75" s="20" t="n"/>
      <c r="W75" s="20" t="n"/>
      <c r="X75" s="39" t="n"/>
      <c r="Y75" s="144" t="n"/>
      <c r="Z75" s="145" t="n"/>
      <c r="AA75" s="145" t="n"/>
      <c r="AB75" s="145" t="n"/>
      <c r="AC75" s="145" t="n"/>
      <c r="AD75" s="145" t="n"/>
      <c r="AE75" s="145" t="n"/>
      <c r="AF75" s="145" t="n"/>
      <c r="AG75" s="145" t="n"/>
      <c r="AH75" s="145" t="n"/>
      <c r="AI75" s="145" t="n"/>
      <c r="AJ75" s="145" t="n"/>
      <c r="AK75" s="145" t="n"/>
      <c r="AL75" s="145" t="n"/>
      <c r="AM75" s="145" t="n"/>
      <c r="AN75" s="145" t="n"/>
      <c r="AO75" s="145" t="n"/>
      <c r="AP75" s="145" t="n"/>
      <c r="AQ75" s="145" t="n"/>
      <c r="AR75" s="145" t="n"/>
      <c r="AS75" s="145" t="n"/>
      <c r="AT75" s="145" t="n"/>
      <c r="AU75" s="145" t="n"/>
      <c r="AV75" s="145" t="n"/>
      <c r="AW75" s="145" t="n"/>
      <c r="AX75" s="145" t="n"/>
      <c r="AY75" s="145" t="n"/>
      <c r="AZ75" s="145" t="n"/>
      <c r="BA75" s="145" t="n"/>
      <c r="BB75" s="145" t="n"/>
      <c r="BC75" s="145" t="n"/>
      <c r="BD75" s="145" t="n"/>
      <c r="BE75" s="145" t="n"/>
      <c r="BF75" s="145" t="n"/>
      <c r="BG75" s="145" t="n"/>
      <c r="BH75" s="145" t="n"/>
      <c r="BI75" s="146" t="n"/>
      <c r="BJ75" s="2" t="n"/>
      <c r="BK75" s="2" t="n"/>
      <c r="BL75" s="2" t="n"/>
      <c r="BM75" s="2" t="n"/>
      <c r="BN75" s="2" t="n"/>
      <c r="BO75" s="2" t="n"/>
      <c r="BP75" s="144" t="n"/>
      <c r="BQ75" s="145" t="n"/>
      <c r="BR75" s="145" t="n"/>
      <c r="BS75" s="145" t="n"/>
      <c r="BT75" s="145" t="n"/>
      <c r="BU75" s="42" t="n"/>
      <c r="BV75" s="45" t="n"/>
      <c r="BW75" s="145" t="n"/>
      <c r="BX75" s="145" t="n"/>
      <c r="BY75" s="145" t="n"/>
      <c r="BZ75" s="145" t="n"/>
      <c r="CA75" s="145" t="n"/>
      <c r="CB75" s="145" t="n"/>
      <c r="CC75" s="145" t="n"/>
      <c r="CD75" s="145" t="n"/>
      <c r="CE75" s="145" t="n"/>
      <c r="CF75" s="145" t="n"/>
      <c r="CG75" s="145" t="n"/>
      <c r="CH75" s="145" t="n"/>
      <c r="CI75" s="145" t="n"/>
      <c r="CJ75" s="145" t="n"/>
      <c r="CK75" s="145" t="n"/>
      <c r="CL75" s="145" t="n"/>
      <c r="CM75" s="145" t="n"/>
      <c r="CN75" s="145" t="n"/>
      <c r="CO75" s="145" t="n"/>
      <c r="CP75" s="145" t="n"/>
      <c r="CQ75" s="145" t="n"/>
      <c r="CR75" s="145" t="n"/>
      <c r="CS75" s="145" t="n"/>
      <c r="CT75" s="145" t="n"/>
      <c r="CU75" s="145" t="n"/>
      <c r="CV75" s="145" t="n"/>
      <c r="CW75" s="145" t="n"/>
      <c r="CX75" s="145" t="n"/>
      <c r="CY75" s="145" t="n"/>
      <c r="CZ75" s="145" t="n"/>
      <c r="DA75" s="145" t="n"/>
      <c r="DB75" s="145" t="n"/>
      <c r="DC75" s="145" t="n"/>
      <c r="DD75" s="145" t="n"/>
      <c r="DE75" s="145" t="n"/>
      <c r="DF75" s="145" t="n"/>
      <c r="DG75" s="145" t="n"/>
      <c r="DH75" s="145" t="n"/>
      <c r="DI75" s="145" t="n"/>
      <c r="DJ75" s="145" t="n"/>
      <c r="DK75" s="145" t="n"/>
      <c r="DL75" s="145" t="n"/>
      <c r="DM75" s="145" t="n"/>
      <c r="DN75" s="145" t="n"/>
      <c r="DO75" s="145" t="n"/>
      <c r="DP75" s="145" t="n"/>
      <c r="DQ75" s="145" t="n"/>
      <c r="DR75" s="145" t="n"/>
      <c r="DS75" s="145" t="n"/>
      <c r="DT75" s="145" t="n"/>
      <c r="DU75" s="146" t="n"/>
      <c r="DV75" s="2" t="n"/>
      <c r="DW75" s="2" t="n"/>
      <c r="DX75" s="2" t="n"/>
      <c r="DY75" s="2" t="n"/>
      <c r="DZ75" s="2" t="n"/>
      <c r="EA75" s="2" t="n"/>
      <c r="EB75" s="2" t="n"/>
      <c r="EC75" s="2" t="n"/>
    </row>
    <row r="76" ht="6.75" customHeight="1" s="118">
      <c r="A76" s="2" t="n"/>
      <c r="B76" s="2" t="n"/>
      <c r="C76" s="2" t="n"/>
      <c r="D76" s="2" t="n"/>
      <c r="E76" s="141" t="n"/>
      <c r="K76" s="142" t="n"/>
      <c r="L76" s="54" t="inlineStr">
        <is>
          <t>平成</t>
        </is>
      </c>
      <c r="M76" s="138" t="n"/>
      <c r="N76" s="138" t="n"/>
      <c r="O76" s="138"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7" t="inlineStr">
        <is>
          <t>備　考</t>
        </is>
      </c>
      <c r="BQ76" s="138" t="n"/>
      <c r="BR76" s="138" t="n"/>
      <c r="BS76" s="138" t="n"/>
      <c r="BT76" s="138" t="n"/>
      <c r="BU76" s="138" t="n"/>
      <c r="BV76" s="139" t="n"/>
      <c r="BW76" s="174">
        <f>計算!$AA$28</f>
        <v/>
      </c>
      <c r="BX76" s="138" t="n"/>
      <c r="BY76" s="138" t="n"/>
      <c r="BZ76" s="138" t="n"/>
      <c r="CA76" s="138" t="n"/>
      <c r="CB76" s="138" t="n"/>
      <c r="CC76" s="138" t="n"/>
      <c r="CD76" s="138" t="n"/>
      <c r="CE76" s="138" t="n"/>
      <c r="CF76" s="138" t="n"/>
      <c r="CG76" s="138" t="n"/>
      <c r="CH76" s="138" t="n"/>
      <c r="CI76" s="138" t="n"/>
      <c r="CJ76" s="138" t="n"/>
      <c r="CK76" s="138" t="n"/>
      <c r="CL76" s="138" t="n"/>
      <c r="CM76" s="138" t="n"/>
      <c r="CN76" s="138" t="n"/>
      <c r="CO76" s="138" t="n"/>
      <c r="CP76" s="138" t="n"/>
      <c r="CQ76" s="138" t="n"/>
      <c r="CR76" s="138" t="n"/>
      <c r="CS76" s="138" t="n"/>
      <c r="CT76" s="138" t="n"/>
      <c r="CU76" s="138" t="n"/>
      <c r="CV76" s="138" t="n"/>
      <c r="CW76" s="138" t="n"/>
      <c r="CX76" s="138" t="n"/>
      <c r="CY76" s="138" t="n"/>
      <c r="CZ76" s="138" t="n"/>
      <c r="DA76" s="138" t="n"/>
      <c r="DB76" s="138" t="n"/>
      <c r="DC76" s="138" t="n"/>
      <c r="DD76" s="138" t="n"/>
      <c r="DE76" s="138" t="n"/>
      <c r="DF76" s="138" t="n"/>
      <c r="DG76" s="138" t="n"/>
      <c r="DH76" s="138" t="n"/>
      <c r="DI76" s="138" t="n"/>
      <c r="DJ76" s="138" t="n"/>
      <c r="DK76" s="138" t="n"/>
      <c r="DL76" s="138" t="n"/>
      <c r="DM76" s="138" t="n"/>
      <c r="DN76" s="138" t="n"/>
      <c r="DO76" s="138" t="n"/>
      <c r="DP76" s="138" t="n"/>
      <c r="DQ76" s="138" t="n"/>
      <c r="DR76" s="138" t="n"/>
      <c r="DS76" s="138" t="n"/>
      <c r="DT76" s="138" t="n"/>
      <c r="DU76" s="139" t="n"/>
      <c r="DV76" s="2" t="n"/>
      <c r="DW76" s="2" t="n"/>
      <c r="DX76" s="2" t="n"/>
      <c r="DY76" s="2" t="n"/>
      <c r="DZ76" s="2" t="n"/>
      <c r="EA76" s="2" t="n"/>
      <c r="EB76" s="2" t="n"/>
      <c r="EC76" s="2" t="n"/>
    </row>
    <row r="77" ht="6.75" customHeight="1" s="118">
      <c r="A77" s="2" t="n"/>
      <c r="B77" s="2" t="n"/>
      <c r="C77" s="2" t="n"/>
      <c r="D77" s="2" t="n"/>
      <c r="E77" s="141" t="n"/>
      <c r="K77" s="142" t="n"/>
      <c r="L77" s="141"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41" t="n"/>
      <c r="BV77" s="142" t="n"/>
      <c r="DU77" s="142" t="n"/>
      <c r="DV77" s="2" t="n"/>
      <c r="DW77" s="2" t="n"/>
      <c r="DX77" s="2" t="n"/>
      <c r="DY77" s="2" t="n"/>
      <c r="DZ77" s="2" t="n"/>
      <c r="EA77" s="2" t="n"/>
      <c r="EB77" s="2" t="n"/>
      <c r="EC77" s="2" t="n"/>
    </row>
    <row r="78" ht="6.75" customHeight="1" s="118">
      <c r="A78" s="2" t="n"/>
      <c r="B78" s="2" t="n"/>
      <c r="C78" s="2" t="n"/>
      <c r="D78" s="2" t="n"/>
      <c r="E78" s="141" t="n"/>
      <c r="K78" s="142" t="n"/>
      <c r="L78" s="141" t="n"/>
      <c r="P78" s="19" t="n"/>
      <c r="Q78" s="19" t="n"/>
      <c r="R78" s="19" t="n"/>
      <c r="S78" s="52" t="inlineStr">
        <is>
          <t>年</t>
        </is>
      </c>
      <c r="U78" s="11" t="n"/>
      <c r="V78" s="11" t="n"/>
      <c r="W78" s="53" t="inlineStr">
        <is>
          <t>月</t>
        </is>
      </c>
      <c r="X78" s="142"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41" t="n"/>
      <c r="BV78" s="142" t="n"/>
      <c r="DU78" s="142" t="n"/>
      <c r="DV78" s="2" t="n"/>
      <c r="DW78" s="2" t="n"/>
      <c r="DX78" s="2" t="n"/>
      <c r="DY78" s="2" t="n"/>
      <c r="DZ78" s="2" t="n"/>
      <c r="EA78" s="2" t="n"/>
      <c r="EB78" s="2" t="n"/>
      <c r="EC78" s="2" t="n"/>
    </row>
    <row r="79" ht="6.75" customHeight="1" s="118">
      <c r="A79" s="2" t="n"/>
      <c r="B79" s="2" t="n"/>
      <c r="C79" s="2" t="n"/>
      <c r="D79" s="2" t="n"/>
      <c r="E79" s="141" t="n"/>
      <c r="K79" s="142" t="n"/>
      <c r="L79" s="49" t="inlineStr">
        <is>
          <t>令和</t>
        </is>
      </c>
      <c r="P79" s="19" t="n"/>
      <c r="Q79" s="19" t="n"/>
      <c r="R79" s="19" t="n"/>
      <c r="U79" s="11" t="n"/>
      <c r="V79" s="11" t="n"/>
      <c r="X79" s="142"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41" t="n"/>
      <c r="BV79" s="142" t="n"/>
      <c r="DU79" s="142" t="n"/>
      <c r="DV79" s="2" t="n"/>
      <c r="DW79" s="2" t="n"/>
      <c r="DX79" s="2" t="n"/>
      <c r="DY79" s="2" t="n"/>
      <c r="DZ79" s="2" t="n"/>
      <c r="EA79" s="2" t="n"/>
      <c r="EB79" s="2" t="n"/>
      <c r="EC79" s="2" t="n"/>
    </row>
    <row r="80" ht="6.75" customHeight="1" s="118">
      <c r="A80" s="2" t="n"/>
      <c r="B80" s="2" t="n"/>
      <c r="C80" s="2" t="n"/>
      <c r="D80" s="2" t="n"/>
      <c r="E80" s="141" t="n"/>
      <c r="K80" s="142" t="n"/>
      <c r="L80" s="141"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41" t="n"/>
      <c r="BV80" s="142" t="n"/>
      <c r="DU80" s="142" t="n"/>
      <c r="DV80" s="2" t="n"/>
      <c r="DW80" s="2" t="n"/>
      <c r="DX80" s="2" t="n"/>
      <c r="DY80" s="2" t="n"/>
      <c r="DZ80" s="2" t="n"/>
      <c r="EA80" s="2" t="n"/>
      <c r="EB80" s="2" t="n"/>
      <c r="EC80" s="2" t="n"/>
    </row>
    <row r="81" ht="3.75" customHeight="1" s="118">
      <c r="A81" s="2" t="n"/>
      <c r="B81" s="2" t="n"/>
      <c r="C81" s="2" t="n"/>
      <c r="D81" s="2" t="n"/>
      <c r="E81" s="141" t="n"/>
      <c r="K81" s="142" t="n"/>
      <c r="L81" s="144" t="n"/>
      <c r="M81" s="145" t="n"/>
      <c r="N81" s="145" t="n"/>
      <c r="O81" s="145"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41" t="n"/>
      <c r="BV81" s="142" t="n"/>
      <c r="DU81" s="142" t="n"/>
      <c r="DV81" s="2" t="n"/>
      <c r="DW81" s="2" t="n"/>
      <c r="DX81" s="2" t="n"/>
      <c r="DY81" s="2" t="n"/>
      <c r="DZ81" s="2" t="n"/>
      <c r="EA81" s="2" t="n"/>
      <c r="EB81" s="2" t="n"/>
      <c r="EC81" s="2" t="n"/>
    </row>
    <row r="82" ht="6.75" customHeight="1" s="118">
      <c r="A82" s="2" t="n"/>
      <c r="B82" s="2" t="n"/>
      <c r="C82" s="2" t="n"/>
      <c r="D82" s="2" t="n"/>
      <c r="E82" s="141" t="n"/>
      <c r="K82" s="142" t="n"/>
      <c r="L82" s="54" t="inlineStr">
        <is>
          <t>平成</t>
        </is>
      </c>
      <c r="M82" s="138" t="n"/>
      <c r="N82" s="138" t="n"/>
      <c r="O82" s="138"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41" t="n"/>
      <c r="BV82" s="142" t="n"/>
      <c r="DU82" s="142" t="n"/>
      <c r="DV82" s="2" t="n"/>
      <c r="DW82" s="2" t="n"/>
      <c r="DX82" s="2" t="n"/>
      <c r="DY82" s="2" t="n"/>
      <c r="DZ82" s="2" t="n"/>
      <c r="EA82" s="2" t="n"/>
      <c r="EB82" s="2" t="n"/>
      <c r="EC82" s="2" t="n"/>
    </row>
    <row r="83" ht="6.75" customHeight="1" s="118">
      <c r="A83" s="2" t="n"/>
      <c r="B83" s="2" t="n"/>
      <c r="C83" s="2" t="n"/>
      <c r="D83" s="2" t="n"/>
      <c r="E83" s="141" t="n"/>
      <c r="K83" s="142" t="n"/>
      <c r="L83" s="141"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41" t="n"/>
      <c r="BV83" s="142" t="n"/>
      <c r="DU83" s="142" t="n"/>
      <c r="DV83" s="2" t="n"/>
      <c r="DW83" s="2" t="n"/>
      <c r="DX83" s="2" t="n"/>
      <c r="DY83" s="2" t="n"/>
      <c r="DZ83" s="2" t="n"/>
      <c r="EA83" s="2" t="n"/>
      <c r="EB83" s="2" t="n"/>
      <c r="EC83" s="2" t="n"/>
    </row>
    <row r="84" ht="6.75" customHeight="1" s="118">
      <c r="A84" s="2" t="n"/>
      <c r="B84" s="2" t="n"/>
      <c r="C84" s="2" t="n"/>
      <c r="D84" s="2" t="n"/>
      <c r="E84" s="141" t="n"/>
      <c r="K84" s="142" t="n"/>
      <c r="L84" s="141" t="n"/>
      <c r="P84" s="19" t="n"/>
      <c r="Q84" s="19" t="n"/>
      <c r="R84" s="19" t="n"/>
      <c r="S84" s="52" t="inlineStr">
        <is>
          <t>年</t>
        </is>
      </c>
      <c r="U84" s="11" t="n"/>
      <c r="V84" s="11" t="n"/>
      <c r="W84" s="53" t="inlineStr">
        <is>
          <t>月</t>
        </is>
      </c>
      <c r="X84" s="142"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41" t="n"/>
      <c r="BV84" s="142" t="n"/>
      <c r="DU84" s="142" t="n"/>
      <c r="DV84" s="2" t="n"/>
      <c r="DW84" s="2" t="n"/>
      <c r="DX84" s="2" t="n"/>
      <c r="DY84" s="2" t="n"/>
      <c r="DZ84" s="2" t="n"/>
      <c r="EA84" s="2" t="n"/>
      <c r="EB84" s="2" t="n"/>
      <c r="EC84" s="2" t="n"/>
    </row>
    <row r="85" ht="6.75" customHeight="1" s="118">
      <c r="A85" s="2" t="n"/>
      <c r="B85" s="2" t="n"/>
      <c r="C85" s="2" t="n"/>
      <c r="D85" s="2" t="n"/>
      <c r="E85" s="141" t="n"/>
      <c r="K85" s="142" t="n"/>
      <c r="L85" s="49" t="inlineStr">
        <is>
          <t>令和</t>
        </is>
      </c>
      <c r="P85" s="19" t="n"/>
      <c r="Q85" s="19" t="n"/>
      <c r="R85" s="19" t="n"/>
      <c r="U85" s="11" t="n"/>
      <c r="V85" s="11" t="n"/>
      <c r="X85" s="142"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41" t="n"/>
      <c r="BV85" s="142" t="n"/>
      <c r="DU85" s="142" t="n"/>
      <c r="DV85" s="2" t="n"/>
      <c r="DW85" s="2" t="n"/>
      <c r="DX85" s="2" t="n"/>
      <c r="DY85" s="2" t="n"/>
      <c r="DZ85" s="2" t="n"/>
      <c r="EA85" s="2" t="n"/>
      <c r="EB85" s="2" t="n"/>
      <c r="EC85" s="2" t="n"/>
    </row>
    <row r="86" ht="6.75" customHeight="1" s="118">
      <c r="A86" s="2" t="n"/>
      <c r="B86" s="2" t="n"/>
      <c r="C86" s="2" t="n"/>
      <c r="D86" s="2" t="n"/>
      <c r="E86" s="141" t="n"/>
      <c r="K86" s="142" t="n"/>
      <c r="L86" s="141"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41" t="n"/>
      <c r="BV86" s="142" t="n"/>
      <c r="DU86" s="142" t="n"/>
      <c r="DV86" s="2" t="n"/>
      <c r="DW86" s="2" t="n"/>
      <c r="DX86" s="2" t="n"/>
      <c r="DY86" s="2" t="n"/>
      <c r="DZ86" s="2" t="n"/>
      <c r="EA86" s="2" t="n"/>
      <c r="EB86" s="2" t="n"/>
      <c r="EC86" s="2" t="n"/>
    </row>
    <row r="87" ht="6.75" customHeight="1" s="118">
      <c r="A87" s="2" t="n"/>
      <c r="B87" s="2" t="n"/>
      <c r="C87" s="2" t="n"/>
      <c r="D87" s="2" t="n"/>
      <c r="E87" s="144" t="n"/>
      <c r="F87" s="145" t="n"/>
      <c r="G87" s="145" t="n"/>
      <c r="H87" s="145" t="n"/>
      <c r="I87" s="145" t="n"/>
      <c r="J87" s="145" t="n"/>
      <c r="K87" s="146" t="n"/>
      <c r="L87" s="144" t="n"/>
      <c r="M87" s="145" t="n"/>
      <c r="N87" s="145" t="n"/>
      <c r="O87" s="145"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4" t="n"/>
      <c r="BQ87" s="145" t="n"/>
      <c r="BR87" s="145" t="n"/>
      <c r="BS87" s="145" t="n"/>
      <c r="BT87" s="145" t="n"/>
      <c r="BU87" s="145" t="n"/>
      <c r="BV87" s="146" t="n"/>
      <c r="BW87" s="145" t="n"/>
      <c r="BX87" s="145" t="n"/>
      <c r="BY87" s="145" t="n"/>
      <c r="BZ87" s="145" t="n"/>
      <c r="CA87" s="145" t="n"/>
      <c r="CB87" s="145" t="n"/>
      <c r="CC87" s="145" t="n"/>
      <c r="CD87" s="145" t="n"/>
      <c r="CE87" s="145" t="n"/>
      <c r="CF87" s="145" t="n"/>
      <c r="CG87" s="145" t="n"/>
      <c r="CH87" s="145" t="n"/>
      <c r="CI87" s="145" t="n"/>
      <c r="CJ87" s="145" t="n"/>
      <c r="CK87" s="145" t="n"/>
      <c r="CL87" s="145" t="n"/>
      <c r="CM87" s="145" t="n"/>
      <c r="CN87" s="145" t="n"/>
      <c r="CO87" s="145" t="n"/>
      <c r="CP87" s="145" t="n"/>
      <c r="CQ87" s="145" t="n"/>
      <c r="CR87" s="145" t="n"/>
      <c r="CS87" s="145" t="n"/>
      <c r="CT87" s="145" t="n"/>
      <c r="CU87" s="145" t="n"/>
      <c r="CV87" s="145" t="n"/>
      <c r="CW87" s="145" t="n"/>
      <c r="CX87" s="145" t="n"/>
      <c r="CY87" s="145" t="n"/>
      <c r="CZ87" s="145" t="n"/>
      <c r="DA87" s="145" t="n"/>
      <c r="DB87" s="145" t="n"/>
      <c r="DC87" s="145" t="n"/>
      <c r="DD87" s="145" t="n"/>
      <c r="DE87" s="145" t="n"/>
      <c r="DF87" s="145" t="n"/>
      <c r="DG87" s="145" t="n"/>
      <c r="DH87" s="145" t="n"/>
      <c r="DI87" s="145" t="n"/>
      <c r="DJ87" s="145" t="n"/>
      <c r="DK87" s="145" t="n"/>
      <c r="DL87" s="145" t="n"/>
      <c r="DM87" s="145" t="n"/>
      <c r="DN87" s="145" t="n"/>
      <c r="DO87" s="145" t="n"/>
      <c r="DP87" s="145" t="n"/>
      <c r="DQ87" s="145" t="n"/>
      <c r="DR87" s="145" t="n"/>
      <c r="DS87" s="145" t="n"/>
      <c r="DT87" s="145" t="n"/>
      <c r="DU87" s="146"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36.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7" t="inlineStr">
        <is>
          <t xml:space="preserve">資 　格  等      </t>
        </is>
      </c>
      <c r="BQ5" s="138" t="n"/>
      <c r="BR5" s="138" t="n"/>
      <c r="BS5" s="138" t="n"/>
      <c r="BT5" s="138" t="n"/>
      <c r="BU5" s="138" t="n"/>
      <c r="BV5" s="139" t="n"/>
      <c r="BW5" s="140" t="inlineStr">
        <is>
          <t>取  得  年  月</t>
        </is>
      </c>
      <c r="BX5" s="138" t="n"/>
      <c r="BY5" s="138" t="n"/>
      <c r="BZ5" s="138" t="n"/>
      <c r="CA5" s="138" t="n"/>
      <c r="CB5" s="138" t="n"/>
      <c r="CC5" s="138" t="n"/>
      <c r="CD5" s="138" t="n"/>
      <c r="CE5" s="138" t="n"/>
      <c r="CF5" s="138" t="n"/>
      <c r="CG5" s="139" t="n"/>
      <c r="CH5" s="140" t="inlineStr">
        <is>
          <t>資       格       等       の       名       称</t>
        </is>
      </c>
      <c r="CI5" s="138" t="n"/>
      <c r="CJ5" s="138" t="n"/>
      <c r="CK5" s="138" t="n"/>
      <c r="CL5" s="138" t="n"/>
      <c r="CM5" s="138" t="n"/>
      <c r="CN5" s="138" t="n"/>
      <c r="CO5" s="138" t="n"/>
      <c r="CP5" s="138" t="n"/>
      <c r="CQ5" s="138" t="n"/>
      <c r="CR5" s="138" t="n"/>
      <c r="CS5" s="138" t="n"/>
      <c r="CT5" s="138" t="n"/>
      <c r="CU5" s="138" t="n"/>
      <c r="CV5" s="138" t="n"/>
      <c r="CW5" s="138" t="n"/>
      <c r="CX5" s="138" t="n"/>
      <c r="CY5" s="138" t="n"/>
      <c r="CZ5" s="138" t="n"/>
      <c r="DA5" s="138" t="n"/>
      <c r="DB5" s="138" t="n"/>
      <c r="DC5" s="138" t="n"/>
      <c r="DD5" s="138" t="n"/>
      <c r="DE5" s="138" t="n"/>
      <c r="DF5" s="138" t="n"/>
      <c r="DG5" s="138" t="n"/>
      <c r="DH5" s="138" t="n"/>
      <c r="DI5" s="138" t="n"/>
      <c r="DJ5" s="138" t="n"/>
      <c r="DK5" s="138" t="n"/>
      <c r="DL5" s="138" t="n"/>
      <c r="DM5" s="138" t="n"/>
      <c r="DN5" s="138" t="n"/>
      <c r="DO5" s="138" t="n"/>
      <c r="DP5" s="138" t="n"/>
      <c r="DQ5" s="138" t="n"/>
      <c r="DR5" s="138" t="n"/>
      <c r="DS5" s="138" t="n"/>
      <c r="DT5" s="138" t="n"/>
      <c r="DU5" s="139"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41" t="n"/>
      <c r="BV6" s="142" t="n"/>
      <c r="BW6" s="141" t="n"/>
      <c r="CG6" s="142" t="n"/>
      <c r="CH6" s="141" t="n"/>
      <c r="DU6" s="142"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41" t="n"/>
      <c r="BV7" s="142" t="n"/>
      <c r="BW7" s="141" t="n"/>
      <c r="CG7" s="142" t="n"/>
      <c r="CH7" s="141" t="n"/>
      <c r="DU7" s="142"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3">
        <f>IF(N(設定!$B$3)=0,"",YEAR(設定!$B$3)-2018)</f>
        <v/>
      </c>
      <c r="AG8" s="95" t="inlineStr">
        <is>
          <t>年</t>
        </is>
      </c>
      <c r="AI8" s="143">
        <f>IF(N(設定!$B$3)=0,"",MONTH(設定!$B$3))</f>
        <v/>
      </c>
      <c r="AL8" s="95" t="inlineStr">
        <is>
          <t>月</t>
        </is>
      </c>
      <c r="AN8" s="143">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41" t="n"/>
      <c r="BV8" s="142" t="n"/>
      <c r="BW8" s="144" t="n"/>
      <c r="BX8" s="145" t="n"/>
      <c r="BY8" s="145" t="n"/>
      <c r="BZ8" s="145" t="n"/>
      <c r="CA8" s="145" t="n"/>
      <c r="CB8" s="145" t="n"/>
      <c r="CC8" s="145" t="n"/>
      <c r="CD8" s="145" t="n"/>
      <c r="CE8" s="145" t="n"/>
      <c r="CF8" s="145" t="n"/>
      <c r="CG8" s="146" t="n"/>
      <c r="CH8" s="144" t="n"/>
      <c r="CI8" s="145" t="n"/>
      <c r="CJ8" s="145" t="n"/>
      <c r="CK8" s="145" t="n"/>
      <c r="CL8" s="145" t="n"/>
      <c r="CM8" s="145" t="n"/>
      <c r="CN8" s="145" t="n"/>
      <c r="CO8" s="145" t="n"/>
      <c r="CP8" s="145" t="n"/>
      <c r="CQ8" s="145" t="n"/>
      <c r="CR8" s="145" t="n"/>
      <c r="CS8" s="145" t="n"/>
      <c r="CT8" s="145" t="n"/>
      <c r="CU8" s="145" t="n"/>
      <c r="CV8" s="145" t="n"/>
      <c r="CW8" s="145" t="n"/>
      <c r="CX8" s="145" t="n"/>
      <c r="CY8" s="145" t="n"/>
      <c r="CZ8" s="145" t="n"/>
      <c r="DA8" s="145" t="n"/>
      <c r="DB8" s="145" t="n"/>
      <c r="DC8" s="145" t="n"/>
      <c r="DD8" s="145" t="n"/>
      <c r="DE8" s="145" t="n"/>
      <c r="DF8" s="145" t="n"/>
      <c r="DG8" s="145" t="n"/>
      <c r="DH8" s="145" t="n"/>
      <c r="DI8" s="145" t="n"/>
      <c r="DJ8" s="145" t="n"/>
      <c r="DK8" s="145" t="n"/>
      <c r="DL8" s="145" t="n"/>
      <c r="DM8" s="145" t="n"/>
      <c r="DN8" s="145" t="n"/>
      <c r="DO8" s="145" t="n"/>
      <c r="DP8" s="145" t="n"/>
      <c r="DQ8" s="145" t="n"/>
      <c r="DR8" s="145" t="n"/>
      <c r="DS8" s="145" t="n"/>
      <c r="DT8" s="145" t="n"/>
      <c r="DU8" s="146"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41" t="n"/>
      <c r="BV9" s="142" t="n"/>
      <c r="BW9" s="147">
        <f>計算!$O$29</f>
        <v/>
      </c>
      <c r="CG9" s="142" t="n"/>
      <c r="CH9" s="148">
        <f>計算!$P$29</f>
        <v/>
      </c>
      <c r="DU9" s="142"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5" t="n"/>
      <c r="AA10" s="145" t="n"/>
      <c r="AB10" s="145" t="n"/>
      <c r="AC10" s="145" t="n"/>
      <c r="AD10" s="145" t="n"/>
      <c r="AE10" s="145" t="n"/>
      <c r="AF10" s="145" t="n"/>
      <c r="AG10" s="145" t="n"/>
      <c r="AH10" s="145" t="n"/>
      <c r="AI10" s="145" t="n"/>
      <c r="AJ10" s="145" t="n"/>
      <c r="AK10" s="145" t="n"/>
      <c r="AL10" s="145" t="n"/>
      <c r="AM10" s="145" t="n"/>
      <c r="AN10" s="145" t="n"/>
      <c r="AO10" s="145" t="n"/>
      <c r="AP10" s="145" t="n"/>
      <c r="AQ10" s="145" t="n"/>
      <c r="AR10" s="145" t="n"/>
      <c r="AS10" s="145" t="n"/>
      <c r="AT10" s="145" t="n"/>
      <c r="AU10" s="12" t="n"/>
      <c r="AV10" s="7" t="n"/>
      <c r="BI10" s="8" t="n"/>
      <c r="BJ10" s="7" t="n"/>
      <c r="BK10" s="2" t="n"/>
      <c r="BL10" s="2" t="n"/>
      <c r="BM10" s="2" t="n"/>
      <c r="BN10" s="2" t="n"/>
      <c r="BO10" s="2" t="n"/>
      <c r="BP10" s="141" t="n"/>
      <c r="BV10" s="142" t="n"/>
      <c r="BW10" s="141" t="n"/>
      <c r="CG10" s="142" t="n"/>
      <c r="DU10" s="142" t="n"/>
      <c r="DV10" s="2" t="n"/>
      <c r="DW10" s="2" t="n"/>
      <c r="DX10" s="2" t="n"/>
      <c r="DY10" s="2" t="n"/>
      <c r="DZ10" s="2" t="n"/>
      <c r="EA10" s="2" t="n"/>
      <c r="EB10" s="2" t="n"/>
      <c r="EC10" s="2" t="n"/>
    </row>
    <row r="11" ht="6.75" customHeight="1" s="118">
      <c r="A11" s="2" t="n"/>
      <c r="B11" s="2" t="n"/>
      <c r="C11" s="2" t="n"/>
      <c r="D11" s="2" t="n"/>
      <c r="E11" s="140" t="inlineStr">
        <is>
          <t>ふ り が な</t>
        </is>
      </c>
      <c r="F11" s="138" t="n"/>
      <c r="G11" s="138" t="n"/>
      <c r="H11" s="138" t="n"/>
      <c r="I11" s="138" t="n"/>
      <c r="J11" s="138" t="n"/>
      <c r="K11" s="139" t="n"/>
      <c r="L11" s="149">
        <f>計算!$C$29</f>
        <v/>
      </c>
      <c r="M11" s="138" t="n"/>
      <c r="N11" s="138" t="n"/>
      <c r="O11" s="138" t="n"/>
      <c r="P11" s="138" t="n"/>
      <c r="Q11" s="138" t="n"/>
      <c r="R11" s="138" t="n"/>
      <c r="S11" s="138" t="n"/>
      <c r="T11" s="138" t="n"/>
      <c r="U11" s="138" t="n"/>
      <c r="V11" s="138" t="n"/>
      <c r="W11" s="138" t="n"/>
      <c r="X11" s="138" t="n"/>
      <c r="Y11" s="138" t="n"/>
      <c r="Z11" s="138" t="n"/>
      <c r="AA11" s="138" t="n"/>
      <c r="AB11" s="138" t="n"/>
      <c r="AC11" s="138" t="n"/>
      <c r="AD11" s="138" t="n"/>
      <c r="AE11" s="138" t="n"/>
      <c r="AF11" s="138" t="n"/>
      <c r="AG11" s="138" t="n"/>
      <c r="AH11" s="138" t="n"/>
      <c r="AI11" s="138" t="n"/>
      <c r="AJ11" s="138" t="n"/>
      <c r="AK11" s="138" t="n"/>
      <c r="AL11" s="138" t="n"/>
      <c r="AM11" s="138" t="n"/>
      <c r="AN11" s="138" t="n"/>
      <c r="AO11" s="138" t="n"/>
      <c r="AP11" s="138" t="n"/>
      <c r="AQ11" s="138" t="n"/>
      <c r="AR11" s="138" t="n"/>
      <c r="AS11" s="138" t="n"/>
      <c r="AT11" s="139"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41" t="n"/>
      <c r="BV11" s="142" t="n"/>
      <c r="BW11" s="141" t="n"/>
      <c r="CG11" s="142" t="n"/>
      <c r="DU11" s="142" t="n"/>
      <c r="DV11" s="2" t="n"/>
      <c r="DW11" s="2" t="n"/>
      <c r="DX11" s="2" t="n"/>
      <c r="DY11" s="2" t="n"/>
      <c r="DZ11" s="2" t="n"/>
      <c r="EA11" s="2" t="n"/>
      <c r="EB11" s="2" t="n"/>
      <c r="EC11" s="2" t="n"/>
    </row>
    <row r="12" ht="6.75" customHeight="1" s="118">
      <c r="A12" s="2" t="n"/>
      <c r="B12" s="2" t="n"/>
      <c r="C12" s="2" t="n"/>
      <c r="D12" s="2" t="n"/>
      <c r="E12" s="141" t="n"/>
      <c r="K12" s="142" t="n"/>
      <c r="AT12" s="142"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41" t="n"/>
      <c r="BV12" s="142" t="n"/>
      <c r="BW12" s="141" t="n"/>
      <c r="CG12" s="142" t="n"/>
      <c r="DU12" s="142" t="n"/>
      <c r="DV12" s="2" t="n"/>
      <c r="DW12" s="2" t="n"/>
      <c r="DX12" s="2" t="n"/>
      <c r="DY12" s="2" t="n"/>
      <c r="DZ12" s="2" t="n"/>
      <c r="EA12" s="2" t="n"/>
      <c r="EB12" s="2" t="n"/>
      <c r="EC12" s="2" t="n"/>
    </row>
    <row r="13" ht="6.75" customHeight="1" s="118">
      <c r="A13" s="2" t="n"/>
      <c r="B13" s="2" t="n"/>
      <c r="C13" s="2" t="n"/>
      <c r="D13" s="2" t="n"/>
      <c r="E13" s="141" t="n"/>
      <c r="K13" s="142" t="n"/>
      <c r="AT13" s="142"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41" t="n"/>
      <c r="BV13" s="142" t="n"/>
      <c r="BW13" s="147">
        <f>計算!$Q$29</f>
        <v/>
      </c>
      <c r="CG13" s="142" t="n"/>
      <c r="CH13" s="148">
        <f>計算!$R$29</f>
        <v/>
      </c>
      <c r="DU13" s="142" t="n"/>
      <c r="DV13" s="2" t="n"/>
      <c r="DW13" s="2" t="n"/>
      <c r="DX13" s="2" t="n"/>
      <c r="DY13" s="2" t="n"/>
      <c r="DZ13" s="2" t="n"/>
      <c r="EA13" s="2" t="n"/>
      <c r="EB13" s="2" t="n"/>
      <c r="EC13" s="2" t="n"/>
    </row>
    <row r="14" ht="6.75" customHeight="1" s="118">
      <c r="A14" s="2" t="n"/>
      <c r="B14" s="2" t="n"/>
      <c r="C14" s="2" t="n"/>
      <c r="D14" s="2" t="n"/>
      <c r="E14" s="144" t="n"/>
      <c r="F14" s="145" t="n"/>
      <c r="G14" s="145" t="n"/>
      <c r="H14" s="145" t="n"/>
      <c r="I14" s="145" t="n"/>
      <c r="J14" s="145" t="n"/>
      <c r="K14" s="146" t="n"/>
      <c r="L14" s="145" t="n"/>
      <c r="M14" s="145" t="n"/>
      <c r="N14" s="145" t="n"/>
      <c r="O14" s="145" t="n"/>
      <c r="P14" s="145" t="n"/>
      <c r="Q14" s="145" t="n"/>
      <c r="R14" s="145" t="n"/>
      <c r="S14" s="145" t="n"/>
      <c r="T14" s="145" t="n"/>
      <c r="U14" s="145" t="n"/>
      <c r="V14" s="145" t="n"/>
      <c r="W14" s="145" t="n"/>
      <c r="X14" s="145" t="n"/>
      <c r="Y14" s="145" t="n"/>
      <c r="Z14" s="145" t="n"/>
      <c r="AA14" s="145" t="n"/>
      <c r="AB14" s="145" t="n"/>
      <c r="AC14" s="145" t="n"/>
      <c r="AD14" s="145" t="n"/>
      <c r="AE14" s="145" t="n"/>
      <c r="AF14" s="145" t="n"/>
      <c r="AG14" s="145" t="n"/>
      <c r="AH14" s="145" t="n"/>
      <c r="AI14" s="145" t="n"/>
      <c r="AJ14" s="145" t="n"/>
      <c r="AK14" s="145" t="n"/>
      <c r="AL14" s="145" t="n"/>
      <c r="AM14" s="145" t="n"/>
      <c r="AN14" s="145" t="n"/>
      <c r="AO14" s="145" t="n"/>
      <c r="AP14" s="145" t="n"/>
      <c r="AQ14" s="145" t="n"/>
      <c r="AR14" s="145" t="n"/>
      <c r="AS14" s="145" t="n"/>
      <c r="AT14" s="146"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41" t="n"/>
      <c r="BV14" s="142" t="n"/>
      <c r="BW14" s="141" t="n"/>
      <c r="CG14" s="142" t="n"/>
      <c r="DU14" s="142" t="n"/>
      <c r="DV14" s="2" t="n"/>
      <c r="DW14" s="2" t="n"/>
      <c r="DX14" s="2" t="n"/>
      <c r="DY14" s="2" t="n"/>
      <c r="DZ14" s="2" t="n"/>
      <c r="EA14" s="2" t="n"/>
      <c r="EB14" s="2" t="n"/>
      <c r="EC14" s="2" t="n"/>
    </row>
    <row r="15" ht="6.75" customHeight="1" s="118">
      <c r="A15" s="2" t="n"/>
      <c r="B15" s="2" t="n"/>
      <c r="C15" s="2" t="n"/>
      <c r="D15" s="2" t="n"/>
      <c r="E15" s="150" t="inlineStr">
        <is>
          <t>名　前</t>
        </is>
      </c>
      <c r="F15" s="138" t="n"/>
      <c r="G15" s="138" t="n"/>
      <c r="H15" s="138" t="n"/>
      <c r="I15" s="138" t="n"/>
      <c r="J15" s="138" t="n"/>
      <c r="K15" s="139" t="n"/>
      <c r="L15" s="151">
        <f>計算!$B$29</f>
        <v/>
      </c>
      <c r="M15" s="138" t="n"/>
      <c r="N15" s="138" t="n"/>
      <c r="O15" s="138" t="n"/>
      <c r="P15" s="138" t="n"/>
      <c r="Q15" s="138" t="n"/>
      <c r="R15" s="138" t="n"/>
      <c r="S15" s="138" t="n"/>
      <c r="T15" s="138" t="n"/>
      <c r="U15" s="138" t="n"/>
      <c r="V15" s="138" t="n"/>
      <c r="W15" s="138" t="n"/>
      <c r="X15" s="138" t="n"/>
      <c r="Y15" s="138" t="n"/>
      <c r="Z15" s="138" t="n"/>
      <c r="AA15" s="138" t="n"/>
      <c r="AB15" s="138" t="n"/>
      <c r="AC15" s="138" t="n"/>
      <c r="AD15" s="138" t="n"/>
      <c r="AE15" s="138" t="n"/>
      <c r="AF15" s="138" t="n"/>
      <c r="AG15" s="138" t="n"/>
      <c r="AH15" s="138" t="n"/>
      <c r="AI15" s="138" t="n"/>
      <c r="AJ15" s="138" t="n"/>
      <c r="AK15" s="138" t="n"/>
      <c r="AL15" s="138" t="n"/>
      <c r="AM15" s="138" t="n"/>
      <c r="AN15" s="138" t="n"/>
      <c r="AO15" s="138" t="n"/>
      <c r="AP15" s="138" t="n"/>
      <c r="AQ15" s="138" t="n"/>
      <c r="AR15" s="138" t="n"/>
      <c r="AS15" s="138" t="n"/>
      <c r="AT15" s="139"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41" t="n"/>
      <c r="BV15" s="142" t="n"/>
      <c r="BW15" s="141" t="n"/>
      <c r="CG15" s="142" t="n"/>
      <c r="DU15" s="142" t="n"/>
      <c r="DV15" s="2" t="n"/>
      <c r="DW15" s="2" t="n"/>
      <c r="DX15" s="2" t="n"/>
      <c r="DY15" s="2" t="n"/>
      <c r="DZ15" s="2" t="n"/>
      <c r="EA15" s="2" t="n"/>
      <c r="EB15" s="2" t="n"/>
      <c r="EC15" s="2" t="n"/>
    </row>
    <row r="16" ht="6.75" customHeight="1" s="118">
      <c r="A16" s="2" t="n"/>
      <c r="B16" s="2" t="n"/>
      <c r="C16" s="2" t="n"/>
      <c r="D16" s="2" t="n"/>
      <c r="E16" s="141" t="n"/>
      <c r="K16" s="142" t="n"/>
      <c r="L16" s="141" t="n"/>
      <c r="AT16" s="142" t="n"/>
      <c r="AU16" s="8" t="n"/>
      <c r="AV16" s="7" t="n"/>
      <c r="AW16" s="2" t="n"/>
      <c r="AX16" s="52" t="inlineStr">
        <is>
          <t>（30×40mm）</t>
        </is>
      </c>
      <c r="BH16" s="2" t="n"/>
      <c r="BI16" s="8" t="n"/>
      <c r="BJ16" s="7" t="n"/>
      <c r="BK16" s="2" t="n"/>
      <c r="BL16" s="2" t="n"/>
      <c r="BM16" s="2" t="n"/>
      <c r="BN16" s="2" t="n"/>
      <c r="BO16" s="2" t="n"/>
      <c r="BP16" s="141" t="n"/>
      <c r="BV16" s="142" t="n"/>
      <c r="BW16" s="141" t="n"/>
      <c r="CG16" s="142" t="n"/>
      <c r="DU16" s="142" t="n"/>
      <c r="DV16" s="2" t="n"/>
      <c r="DW16" s="2" t="n"/>
      <c r="DX16" s="2" t="n"/>
      <c r="DY16" s="2" t="n"/>
      <c r="DZ16" s="2" t="n"/>
      <c r="EA16" s="2" t="n"/>
      <c r="EB16" s="2" t="n"/>
      <c r="EC16" s="2" t="n"/>
    </row>
    <row r="17" ht="6.75" customHeight="1" s="118">
      <c r="A17" s="2" t="n"/>
      <c r="B17" s="2" t="n"/>
      <c r="C17" s="2" t="n"/>
      <c r="D17" s="2" t="n"/>
      <c r="E17" s="141" t="n"/>
      <c r="K17" s="142" t="n"/>
      <c r="L17" s="141" t="n"/>
      <c r="AT17" s="142" t="n"/>
      <c r="AU17" s="8" t="n"/>
      <c r="AV17" s="7" t="n"/>
      <c r="AW17" s="2" t="n"/>
      <c r="BH17" s="2" t="n"/>
      <c r="BI17" s="8" t="n"/>
      <c r="BJ17" s="7" t="n"/>
      <c r="BK17" s="2" t="n"/>
      <c r="BL17" s="2" t="n"/>
      <c r="BM17" s="2" t="n"/>
      <c r="BN17" s="2" t="n"/>
      <c r="BO17" s="2" t="n"/>
      <c r="BP17" s="141" t="n"/>
      <c r="BV17" s="142" t="n"/>
      <c r="BW17" s="147">
        <f>計算!$S$29</f>
        <v/>
      </c>
      <c r="CG17" s="142" t="n"/>
      <c r="CH17" s="148">
        <f>計算!$T$29</f>
        <v/>
      </c>
      <c r="DU17" s="142" t="n"/>
      <c r="DV17" s="2" t="n"/>
      <c r="DW17" s="2" t="n"/>
      <c r="DX17" s="2" t="n"/>
      <c r="DY17" s="2" t="n"/>
      <c r="DZ17" s="2" t="n"/>
      <c r="EA17" s="2" t="n"/>
      <c r="EB17" s="2" t="n"/>
      <c r="EC17" s="2" t="n"/>
    </row>
    <row r="18" ht="6.75" customHeight="1" s="118">
      <c r="A18" s="2" t="n"/>
      <c r="B18" s="2" t="n"/>
      <c r="C18" s="2" t="n"/>
      <c r="D18" s="2" t="n"/>
      <c r="E18" s="141" t="n"/>
      <c r="K18" s="142" t="n"/>
      <c r="L18" s="141" t="n"/>
      <c r="AT18" s="142"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41" t="n"/>
      <c r="BV18" s="142" t="n"/>
      <c r="BW18" s="141" t="n"/>
      <c r="CG18" s="142" t="n"/>
      <c r="DU18" s="142" t="n"/>
      <c r="DV18" s="2" t="n"/>
      <c r="DW18" s="2" t="n"/>
      <c r="DX18" s="2" t="n"/>
      <c r="DY18" s="2" t="n"/>
      <c r="DZ18" s="2" t="n"/>
      <c r="EA18" s="2" t="n"/>
      <c r="EB18" s="2" t="n"/>
      <c r="EC18" s="2" t="n"/>
    </row>
    <row r="19" ht="6.75" customHeight="1" s="118">
      <c r="A19" s="2" t="n"/>
      <c r="B19" s="2" t="n"/>
      <c r="C19" s="2" t="n"/>
      <c r="D19" s="2" t="n"/>
      <c r="E19" s="141" t="n"/>
      <c r="K19" s="142" t="n"/>
      <c r="L19" s="141" t="n"/>
      <c r="AT19" s="142"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41" t="n"/>
      <c r="BV19" s="142" t="n"/>
      <c r="BW19" s="141" t="n"/>
      <c r="CG19" s="142" t="n"/>
      <c r="DU19" s="142" t="n"/>
      <c r="DV19" s="2" t="n"/>
      <c r="DW19" s="2" t="n"/>
      <c r="DX19" s="2" t="n"/>
      <c r="DY19" s="2" t="n"/>
      <c r="DZ19" s="2" t="n"/>
      <c r="EA19" s="2" t="n"/>
      <c r="EB19" s="2" t="n"/>
      <c r="EC19" s="2" t="n"/>
    </row>
    <row r="20" ht="4.5" customHeight="1" s="118">
      <c r="A20" s="2" t="n"/>
      <c r="B20" s="2" t="n"/>
      <c r="C20" s="2" t="n"/>
      <c r="D20" s="2" t="n"/>
      <c r="E20" s="144" t="n"/>
      <c r="F20" s="145" t="n"/>
      <c r="G20" s="145" t="n"/>
      <c r="H20" s="145" t="n"/>
      <c r="I20" s="145" t="n"/>
      <c r="J20" s="145" t="n"/>
      <c r="K20" s="146" t="n"/>
      <c r="L20" s="144" t="n"/>
      <c r="M20" s="145" t="n"/>
      <c r="N20" s="145" t="n"/>
      <c r="O20" s="145" t="n"/>
      <c r="P20" s="145" t="n"/>
      <c r="Q20" s="145" t="n"/>
      <c r="R20" s="145" t="n"/>
      <c r="S20" s="145" t="n"/>
      <c r="T20" s="145" t="n"/>
      <c r="U20" s="145" t="n"/>
      <c r="V20" s="145" t="n"/>
      <c r="W20" s="145" t="n"/>
      <c r="X20" s="145" t="n"/>
      <c r="Y20" s="145" t="n"/>
      <c r="Z20" s="145" t="n"/>
      <c r="AA20" s="145" t="n"/>
      <c r="AB20" s="145" t="n"/>
      <c r="AC20" s="145" t="n"/>
      <c r="AD20" s="145" t="n"/>
      <c r="AE20" s="145" t="n"/>
      <c r="AF20" s="145" t="n"/>
      <c r="AG20" s="145" t="n"/>
      <c r="AH20" s="145" t="n"/>
      <c r="AI20" s="145" t="n"/>
      <c r="AJ20" s="145" t="n"/>
      <c r="AK20" s="145" t="n"/>
      <c r="AL20" s="145" t="n"/>
      <c r="AM20" s="145" t="n"/>
      <c r="AN20" s="145" t="n"/>
      <c r="AO20" s="145" t="n"/>
      <c r="AP20" s="145" t="n"/>
      <c r="AQ20" s="145" t="n"/>
      <c r="AR20" s="145" t="n"/>
      <c r="AS20" s="145" t="n"/>
      <c r="AT20" s="146"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41" t="n"/>
      <c r="BV20" s="142" t="n"/>
      <c r="BW20" s="141" t="n"/>
      <c r="CG20" s="142" t="n"/>
      <c r="DU20" s="142" t="n"/>
      <c r="DV20" s="2" t="n"/>
      <c r="DW20" s="2" t="n"/>
      <c r="DX20" s="2" t="n"/>
      <c r="DY20" s="2" t="n"/>
      <c r="DZ20" s="2" t="n"/>
      <c r="EA20" s="2" t="n"/>
      <c r="EB20" s="2" t="n"/>
      <c r="EC20" s="2" t="n"/>
    </row>
    <row r="21" ht="6.75" customHeight="1" s="118">
      <c r="A21" s="2" t="n"/>
      <c r="B21" s="2" t="n"/>
      <c r="C21" s="2" t="n"/>
      <c r="D21" s="2" t="n"/>
      <c r="E21" s="150" t="inlineStr">
        <is>
          <t>生年月日</t>
        </is>
      </c>
      <c r="F21" s="138" t="n"/>
      <c r="G21" s="138" t="n"/>
      <c r="H21" s="138" t="n"/>
      <c r="I21" s="138" t="n"/>
      <c r="J21" s="138" t="n"/>
      <c r="K21" s="139" t="n"/>
      <c r="L21" s="152" t="inlineStr">
        <is>
          <t>昭和 ・ 平成</t>
        </is>
      </c>
      <c r="M21" s="138" t="n"/>
      <c r="N21" s="138" t="n"/>
      <c r="O21" s="138" t="n"/>
      <c r="P21" s="138" t="n"/>
      <c r="Q21" s="138" t="n"/>
      <c r="R21" s="138" t="n"/>
      <c r="S21" s="138" t="n"/>
      <c r="T21" s="138" t="n"/>
      <c r="U21" s="138" t="n"/>
      <c r="V21" s="153">
        <f>計算!$D$29</f>
        <v/>
      </c>
      <c r="W21" s="138" t="n"/>
      <c r="X21" s="154" t="inlineStr">
        <is>
          <t>年</t>
        </is>
      </c>
      <c r="Y21" s="138" t="n"/>
      <c r="Z21" s="153">
        <f>計算!$E$29</f>
        <v/>
      </c>
      <c r="AA21" s="138" t="n"/>
      <c r="AB21" s="138" t="n"/>
      <c r="AC21" s="154" t="inlineStr">
        <is>
          <t>月</t>
        </is>
      </c>
      <c r="AD21" s="138" t="n"/>
      <c r="AE21" s="153">
        <f>計算!$F$29</f>
        <v/>
      </c>
      <c r="AF21" s="138" t="n"/>
      <c r="AG21" s="138" t="n"/>
      <c r="AH21" s="154" t="inlineStr">
        <is>
          <t>日　生 （満</t>
        </is>
      </c>
      <c r="AI21" s="138" t="n"/>
      <c r="AJ21" s="138" t="n"/>
      <c r="AK21" s="138" t="n"/>
      <c r="AL21" s="138" t="n"/>
      <c r="AM21" s="138" t="n"/>
      <c r="AN21" s="138" t="n"/>
      <c r="AO21" s="138" t="n"/>
      <c r="AP21" s="155">
        <f>計算!$G$29</f>
        <v/>
      </c>
      <c r="AQ21" s="138" t="n"/>
      <c r="AR21" s="156" t="inlineStr">
        <is>
          <t>歳）</t>
        </is>
      </c>
      <c r="AS21" s="138" t="n"/>
      <c r="AT21" s="139"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41" t="n"/>
      <c r="BV21" s="142" t="n"/>
      <c r="BW21" s="147">
        <f>計算!$U$29</f>
        <v/>
      </c>
      <c r="CG21" s="142" t="n"/>
      <c r="CH21" s="148">
        <f>計算!$V$29</f>
        <v/>
      </c>
      <c r="DU21" s="142" t="n"/>
      <c r="DV21" s="2" t="n"/>
      <c r="DW21" s="2" t="n"/>
      <c r="DX21" s="2" t="n"/>
      <c r="DY21" s="2" t="n"/>
      <c r="DZ21" s="2" t="n"/>
      <c r="EA21" s="2" t="n"/>
      <c r="EB21" s="2" t="n"/>
      <c r="EC21" s="2" t="n"/>
    </row>
    <row r="22" ht="6.75" customHeight="1" s="118">
      <c r="A22" s="2" t="n"/>
      <c r="B22" s="2" t="n"/>
      <c r="C22" s="2" t="n"/>
      <c r="D22" s="2" t="n"/>
      <c r="E22" s="141" t="n"/>
      <c r="K22" s="142" t="n"/>
      <c r="L22" s="141" t="n"/>
      <c r="AT22" s="142"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41" t="n"/>
      <c r="BV22" s="142" t="n"/>
      <c r="BW22" s="141" t="n"/>
      <c r="CG22" s="142" t="n"/>
      <c r="DU22" s="142" t="n"/>
      <c r="DV22" s="2" t="n"/>
      <c r="DW22" s="2" t="n"/>
      <c r="DX22" s="2" t="n"/>
      <c r="DY22" s="2" t="n"/>
      <c r="DZ22" s="2" t="n"/>
      <c r="EA22" s="2" t="n"/>
      <c r="EB22" s="2" t="n"/>
      <c r="EC22" s="2" t="n"/>
    </row>
    <row r="23" ht="6.75" customHeight="1" s="118">
      <c r="A23" s="2" t="n"/>
      <c r="B23" s="2" t="n"/>
      <c r="C23" s="2" t="n"/>
      <c r="D23" s="2" t="n"/>
      <c r="E23" s="141" t="n"/>
      <c r="K23" s="142" t="n"/>
      <c r="L23" s="141" t="n"/>
      <c r="AT23" s="142"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41" t="n"/>
      <c r="BV23" s="142" t="n"/>
      <c r="BW23" s="141" t="n"/>
      <c r="CG23" s="142" t="n"/>
      <c r="DU23" s="142" t="n"/>
      <c r="DV23" s="2" t="n"/>
      <c r="DW23" s="2" t="n"/>
      <c r="DX23" s="2" t="n"/>
      <c r="DY23" s="2" t="n"/>
      <c r="DZ23" s="2" t="n"/>
      <c r="EA23" s="2" t="n"/>
      <c r="EB23" s="2" t="n"/>
      <c r="EC23" s="2" t="n"/>
    </row>
    <row r="24" ht="3.75" customHeight="1" s="118">
      <c r="A24" s="2" t="n"/>
      <c r="B24" s="2" t="n"/>
      <c r="C24" s="2" t="n"/>
      <c r="D24" s="2" t="n"/>
      <c r="E24" s="144" t="n"/>
      <c r="F24" s="145" t="n"/>
      <c r="G24" s="145" t="n"/>
      <c r="H24" s="145" t="n"/>
      <c r="I24" s="145" t="n"/>
      <c r="J24" s="145" t="n"/>
      <c r="K24" s="146" t="n"/>
      <c r="L24" s="144" t="n"/>
      <c r="M24" s="145" t="n"/>
      <c r="N24" s="145" t="n"/>
      <c r="O24" s="145" t="n"/>
      <c r="P24" s="145" t="n"/>
      <c r="Q24" s="145" t="n"/>
      <c r="R24" s="145" t="n"/>
      <c r="S24" s="145" t="n"/>
      <c r="T24" s="145" t="n"/>
      <c r="U24" s="145" t="n"/>
      <c r="X24" s="145" t="n"/>
      <c r="Y24" s="145" t="n"/>
      <c r="AC24" s="145" t="n"/>
      <c r="AD24" s="145" t="n"/>
      <c r="AH24" s="145" t="n"/>
      <c r="AI24" s="145" t="n"/>
      <c r="AJ24" s="145" t="n"/>
      <c r="AK24" s="145" t="n"/>
      <c r="AL24" s="145" t="n"/>
      <c r="AM24" s="145" t="n"/>
      <c r="AN24" s="145" t="n"/>
      <c r="AO24" s="145" t="n"/>
      <c r="AP24" s="145" t="n"/>
      <c r="AQ24" s="145" t="n"/>
      <c r="AR24" s="145" t="n"/>
      <c r="AS24" s="145" t="n"/>
      <c r="AT24" s="146"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41" t="n"/>
      <c r="BV24" s="142" t="n"/>
      <c r="BW24" s="141" t="n"/>
      <c r="CG24" s="142" t="n"/>
      <c r="DU24" s="142" t="n"/>
      <c r="DV24" s="2" t="n"/>
      <c r="DW24" s="2" t="n"/>
      <c r="DX24" s="2" t="n"/>
      <c r="DY24" s="2" t="n"/>
      <c r="DZ24" s="2" t="n"/>
      <c r="EA24" s="2" t="n"/>
      <c r="EB24" s="2" t="n"/>
      <c r="EC24" s="2" t="n"/>
    </row>
    <row r="25" ht="6.75" customHeight="1" s="118">
      <c r="A25" s="2" t="n"/>
      <c r="B25" s="2" t="n"/>
      <c r="C25" s="2" t="n"/>
      <c r="D25" s="2" t="n"/>
      <c r="E25" s="157" t="inlineStr">
        <is>
          <t>ふ り が な</t>
        </is>
      </c>
      <c r="F25" s="138" t="n"/>
      <c r="G25" s="138" t="n"/>
      <c r="H25" s="138" t="n"/>
      <c r="I25" s="138" t="n"/>
      <c r="J25" s="138" t="n"/>
      <c r="K25" s="139" t="n"/>
      <c r="L25" s="158">
        <f>計算!$J$29</f>
        <v/>
      </c>
      <c r="M25" s="138" t="n"/>
      <c r="N25" s="138" t="n"/>
      <c r="O25" s="138" t="n"/>
      <c r="P25" s="138" t="n"/>
      <c r="Q25" s="138" t="n"/>
      <c r="R25" s="138" t="n"/>
      <c r="S25" s="138" t="n"/>
      <c r="T25" s="138" t="n"/>
      <c r="U25" s="138" t="n"/>
      <c r="V25" s="138" t="n"/>
      <c r="W25" s="138" t="n"/>
      <c r="X25" s="138" t="n"/>
      <c r="Y25" s="138" t="n"/>
      <c r="Z25" s="138" t="n"/>
      <c r="AA25" s="138" t="n"/>
      <c r="AB25" s="138" t="n"/>
      <c r="AC25" s="138" t="n"/>
      <c r="AD25" s="138" t="n"/>
      <c r="AE25" s="138" t="n"/>
      <c r="AF25" s="138" t="n"/>
      <c r="AG25" s="138" t="n"/>
      <c r="AH25" s="138" t="n"/>
      <c r="AI25" s="138" t="n"/>
      <c r="AJ25" s="138" t="n"/>
      <c r="AK25" s="138" t="n"/>
      <c r="AL25" s="138" t="n"/>
      <c r="AM25" s="138" t="n"/>
      <c r="AN25" s="138" t="n"/>
      <c r="AO25" s="138" t="n"/>
      <c r="AP25" s="138" t="n"/>
      <c r="AQ25" s="138" t="n"/>
      <c r="AR25" s="138" t="n"/>
      <c r="AS25" s="138" t="n"/>
      <c r="AT25" s="138" t="n"/>
      <c r="AU25" s="138" t="n"/>
      <c r="AV25" s="138" t="n"/>
      <c r="AW25" s="138" t="n"/>
      <c r="AX25" s="138" t="n"/>
      <c r="AY25" s="138" t="n"/>
      <c r="AZ25" s="138" t="n"/>
      <c r="BA25" s="138" t="n"/>
      <c r="BB25" s="138" t="n"/>
      <c r="BC25" s="138" t="n"/>
      <c r="BD25" s="138" t="n"/>
      <c r="BE25" s="138" t="n"/>
      <c r="BF25" s="138" t="n"/>
      <c r="BG25" s="138" t="n"/>
      <c r="BH25" s="138" t="n"/>
      <c r="BI25" s="139" t="n"/>
      <c r="BJ25" s="2" t="n"/>
      <c r="BK25" s="2" t="n"/>
      <c r="BL25" s="2" t="n"/>
      <c r="BM25" s="2" t="n"/>
      <c r="BN25" s="2" t="n"/>
      <c r="BO25" s="2" t="n"/>
      <c r="BP25" s="141" t="n"/>
      <c r="BV25" s="142" t="n"/>
      <c r="BW25" s="159">
        <f>計算!$W$29</f>
        <v/>
      </c>
      <c r="CG25" s="142" t="n"/>
      <c r="CH25" s="148">
        <f>計算!$X$29</f>
        <v/>
      </c>
      <c r="DU25" s="142" t="n"/>
      <c r="DV25" s="2" t="n"/>
      <c r="DW25" s="2" t="n"/>
      <c r="DX25" s="2" t="n"/>
      <c r="DY25" s="2" t="n"/>
      <c r="DZ25" s="2" t="n"/>
      <c r="EA25" s="2" t="n"/>
      <c r="EB25" s="2" t="n"/>
      <c r="EC25" s="2" t="n"/>
    </row>
    <row r="26" ht="6.75" customHeight="1" s="118">
      <c r="A26" s="2" t="n"/>
      <c r="B26" s="2" t="n"/>
      <c r="C26" s="2" t="n"/>
      <c r="D26" s="2" t="n"/>
      <c r="E26" s="141" t="n"/>
      <c r="K26" s="142" t="n"/>
      <c r="BI26" s="142" t="n"/>
      <c r="BJ26" s="2" t="n"/>
      <c r="BK26" s="2" t="n"/>
      <c r="BL26" s="2" t="n"/>
      <c r="BM26" s="2" t="n"/>
      <c r="BN26" s="2" t="n"/>
      <c r="BO26" s="2" t="n"/>
      <c r="BP26" s="141" t="n"/>
      <c r="BV26" s="142" t="n"/>
      <c r="BW26" s="141" t="n"/>
      <c r="CG26" s="142" t="n"/>
      <c r="DU26" s="142" t="n"/>
      <c r="DV26" s="2" t="n"/>
      <c r="DW26" s="2" t="n"/>
      <c r="DX26" s="2" t="n"/>
      <c r="DY26" s="2" t="n"/>
      <c r="DZ26" s="2" t="n"/>
      <c r="EA26" s="2" t="n"/>
      <c r="EB26" s="2" t="n"/>
      <c r="EC26" s="2" t="n"/>
    </row>
    <row r="27" ht="6.75" customHeight="1" s="118">
      <c r="A27" s="2" t="n"/>
      <c r="B27" s="2" t="n"/>
      <c r="C27" s="2" t="n"/>
      <c r="D27" s="2" t="n"/>
      <c r="E27" s="160" t="n"/>
      <c r="F27" s="161" t="n"/>
      <c r="G27" s="161" t="n"/>
      <c r="H27" s="161" t="n"/>
      <c r="I27" s="161" t="n"/>
      <c r="J27" s="161" t="n"/>
      <c r="K27" s="162" t="n"/>
      <c r="L27" s="161" t="n"/>
      <c r="M27" s="161" t="n"/>
      <c r="N27" s="161" t="n"/>
      <c r="O27" s="161" t="n"/>
      <c r="P27" s="161" t="n"/>
      <c r="Q27" s="161" t="n"/>
      <c r="R27" s="161" t="n"/>
      <c r="S27" s="161" t="n"/>
      <c r="T27" s="161" t="n"/>
      <c r="U27" s="161" t="n"/>
      <c r="V27" s="161" t="n"/>
      <c r="W27" s="161" t="n"/>
      <c r="X27" s="161" t="n"/>
      <c r="Y27" s="161" t="n"/>
      <c r="Z27" s="161" t="n"/>
      <c r="AA27" s="161" t="n"/>
      <c r="AB27" s="161" t="n"/>
      <c r="AC27" s="161" t="n"/>
      <c r="AD27" s="161" t="n"/>
      <c r="AE27" s="161" t="n"/>
      <c r="AF27" s="161" t="n"/>
      <c r="AG27" s="161" t="n"/>
      <c r="AH27" s="161" t="n"/>
      <c r="AI27" s="161" t="n"/>
      <c r="AJ27" s="161" t="n"/>
      <c r="AK27" s="161" t="n"/>
      <c r="AL27" s="161" t="n"/>
      <c r="AM27" s="161" t="n"/>
      <c r="AN27" s="161" t="n"/>
      <c r="AO27" s="161" t="n"/>
      <c r="AP27" s="161" t="n"/>
      <c r="AQ27" s="161" t="n"/>
      <c r="AR27" s="161" t="n"/>
      <c r="AS27" s="161" t="n"/>
      <c r="AT27" s="161" t="n"/>
      <c r="AU27" s="161" t="n"/>
      <c r="AV27" s="161" t="n"/>
      <c r="AW27" s="161" t="n"/>
      <c r="AX27" s="161" t="n"/>
      <c r="AY27" s="161" t="n"/>
      <c r="AZ27" s="161" t="n"/>
      <c r="BA27" s="161" t="n"/>
      <c r="BB27" s="161" t="n"/>
      <c r="BC27" s="161" t="n"/>
      <c r="BD27" s="161" t="n"/>
      <c r="BE27" s="161" t="n"/>
      <c r="BF27" s="161" t="n"/>
      <c r="BG27" s="161" t="n"/>
      <c r="BH27" s="161" t="n"/>
      <c r="BI27" s="162" t="n"/>
      <c r="BJ27" s="2" t="n"/>
      <c r="BK27" s="2" t="n"/>
      <c r="BL27" s="2" t="n"/>
      <c r="BM27" s="2" t="n"/>
      <c r="BN27" s="2" t="n"/>
      <c r="BO27" s="2" t="n"/>
      <c r="BP27" s="141" t="n"/>
      <c r="BV27" s="142" t="n"/>
      <c r="BW27" s="141" t="n"/>
      <c r="CG27" s="142" t="n"/>
      <c r="DU27" s="142" t="n"/>
      <c r="DV27" s="2" t="n"/>
      <c r="DW27" s="2" t="n"/>
      <c r="DX27" s="2" t="n"/>
      <c r="DY27" s="2" t="n"/>
      <c r="DZ27" s="2" t="n"/>
      <c r="EA27" s="2" t="n"/>
      <c r="EB27" s="2" t="n"/>
      <c r="EC27" s="2" t="n"/>
    </row>
    <row r="28" ht="6.75" customHeight="1" s="118">
      <c r="A28" s="2" t="n"/>
      <c r="B28" s="2" t="n"/>
      <c r="C28" s="2" t="n"/>
      <c r="D28" s="2" t="n"/>
      <c r="E28" s="163" t="inlineStr">
        <is>
          <t>現住所</t>
        </is>
      </c>
      <c r="F28" s="164" t="n"/>
      <c r="G28" s="164" t="n"/>
      <c r="H28" s="164" t="n"/>
      <c r="I28" s="164" t="n"/>
      <c r="J28" s="164" t="n"/>
      <c r="K28" s="165" t="n"/>
      <c r="L28" s="107" t="inlineStr">
        <is>
          <t>〒</t>
        </is>
      </c>
      <c r="M28" s="164" t="n"/>
      <c r="N28" s="164" t="n"/>
      <c r="O28" s="164" t="n"/>
      <c r="P28" s="166">
        <f>計算!$H$29</f>
        <v/>
      </c>
      <c r="Q28" s="164" t="n"/>
      <c r="R28" s="164" t="n"/>
      <c r="S28" s="164" t="n"/>
      <c r="T28" s="164" t="n"/>
      <c r="U28" s="164" t="n"/>
      <c r="V28" s="164" t="n"/>
      <c r="W28" s="164" t="n"/>
      <c r="X28" s="164" t="n"/>
      <c r="Y28" s="164" t="n"/>
      <c r="Z28" s="164" t="n"/>
      <c r="AA28" s="164" t="n"/>
      <c r="AB28" s="164" t="n"/>
      <c r="AC28" s="164" t="n"/>
      <c r="AD28" s="164" t="n"/>
      <c r="AE28" s="164" t="n"/>
      <c r="AF28" s="164" t="n"/>
      <c r="AG28" s="164" t="n"/>
      <c r="AH28" s="164" t="n"/>
      <c r="AI28" s="164" t="n"/>
      <c r="AJ28" s="164"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41" t="n"/>
      <c r="BV28" s="142" t="n"/>
      <c r="BW28" s="141" t="n"/>
      <c r="CG28" s="142" t="n"/>
      <c r="DU28" s="142" t="n"/>
      <c r="DV28" s="2" t="n"/>
      <c r="DW28" s="2" t="n"/>
      <c r="DX28" s="2" t="n"/>
      <c r="DY28" s="2" t="n"/>
      <c r="DZ28" s="2" t="n"/>
      <c r="EA28" s="2" t="n"/>
      <c r="EB28" s="2" t="n"/>
      <c r="EC28" s="2" t="n"/>
    </row>
    <row r="29" ht="4.5" customHeight="1" s="118">
      <c r="A29" s="2" t="n"/>
      <c r="B29" s="2" t="n"/>
      <c r="C29" s="2" t="n"/>
      <c r="D29" s="2" t="n"/>
      <c r="E29" s="141" t="n"/>
      <c r="K29" s="142" t="n"/>
      <c r="L29" s="141"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4" t="n"/>
      <c r="BQ29" s="145" t="n"/>
      <c r="BR29" s="145" t="n"/>
      <c r="BS29" s="145" t="n"/>
      <c r="BT29" s="145" t="n"/>
      <c r="BU29" s="145" t="n"/>
      <c r="BV29" s="146" t="n"/>
      <c r="BW29" s="144" t="n"/>
      <c r="BX29" s="145" t="n"/>
      <c r="BY29" s="145" t="n"/>
      <c r="BZ29" s="145" t="n"/>
      <c r="CA29" s="145" t="n"/>
      <c r="CB29" s="145" t="n"/>
      <c r="CC29" s="145" t="n"/>
      <c r="CD29" s="145" t="n"/>
      <c r="CE29" s="145" t="n"/>
      <c r="CF29" s="145" t="n"/>
      <c r="CG29" s="146" t="n"/>
      <c r="DU29" s="142" t="n"/>
      <c r="DV29" s="2" t="n"/>
      <c r="DW29" s="2" t="n"/>
      <c r="DX29" s="2" t="n"/>
      <c r="DY29" s="2" t="n"/>
      <c r="DZ29" s="2" t="n"/>
      <c r="EA29" s="2" t="n"/>
      <c r="EB29" s="2" t="n"/>
      <c r="EC29" s="2" t="n"/>
    </row>
    <row r="30" ht="6.75" customHeight="1" s="118">
      <c r="A30" s="2" t="n"/>
      <c r="B30" s="2" t="n"/>
      <c r="C30" s="2" t="n"/>
      <c r="D30" s="2" t="n"/>
      <c r="E30" s="141" t="n"/>
      <c r="K30" s="142" t="n"/>
      <c r="L30" s="141"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7" t="inlineStr">
        <is>
          <t>校内外の諸活動</t>
        </is>
      </c>
      <c r="BQ30" s="138" t="n"/>
      <c r="BR30" s="138" t="n"/>
      <c r="BS30" s="138" t="n"/>
      <c r="BT30" s="138" t="n"/>
      <c r="BU30" s="138" t="n"/>
      <c r="BV30" s="139" t="n"/>
      <c r="BW30" s="168">
        <f>計算!$Y$29</f>
        <v/>
      </c>
      <c r="BX30" s="138" t="n"/>
      <c r="BY30" s="138" t="n"/>
      <c r="BZ30" s="138" t="n"/>
      <c r="CA30" s="138" t="n"/>
      <c r="CB30" s="138" t="n"/>
      <c r="CC30" s="138" t="n"/>
      <c r="CD30" s="138" t="n"/>
      <c r="CE30" s="138" t="n"/>
      <c r="CF30" s="138" t="n"/>
      <c r="CG30" s="138" t="n"/>
      <c r="CH30" s="138" t="n"/>
      <c r="CI30" s="138" t="n"/>
      <c r="CJ30" s="138" t="n"/>
      <c r="CK30" s="138" t="n"/>
      <c r="CL30" s="138" t="n"/>
      <c r="CM30" s="138" t="n"/>
      <c r="CN30" s="138" t="n"/>
      <c r="CO30" s="138" t="n"/>
      <c r="CP30" s="138" t="n"/>
      <c r="CQ30" s="138" t="n"/>
      <c r="CR30" s="138" t="n"/>
      <c r="CS30" s="138" t="n"/>
      <c r="CT30" s="138" t="n"/>
      <c r="CU30" s="138" t="n"/>
      <c r="CV30" s="138" t="n"/>
      <c r="CW30" s="138" t="n"/>
      <c r="CX30" s="138" t="n"/>
      <c r="CY30" s="138" t="n"/>
      <c r="CZ30" s="138" t="n"/>
      <c r="DA30" s="138" t="n"/>
      <c r="DB30" s="138" t="n"/>
      <c r="DC30" s="138" t="n"/>
      <c r="DD30" s="138" t="n"/>
      <c r="DE30" s="138" t="n"/>
      <c r="DF30" s="138" t="n"/>
      <c r="DG30" s="138" t="n"/>
      <c r="DH30" s="138" t="n"/>
      <c r="DI30" s="138" t="n"/>
      <c r="DJ30" s="138" t="n"/>
      <c r="DK30" s="138" t="n"/>
      <c r="DL30" s="138" t="n"/>
      <c r="DM30" s="138" t="n"/>
      <c r="DN30" s="138" t="n"/>
      <c r="DO30" s="138" t="n"/>
      <c r="DP30" s="138" t="n"/>
      <c r="DQ30" s="138" t="n"/>
      <c r="DR30" s="138" t="n"/>
      <c r="DS30" s="138" t="n"/>
      <c r="DT30" s="138" t="n"/>
      <c r="DU30" s="139" t="n"/>
      <c r="DV30" s="7" t="n"/>
      <c r="DW30" s="2" t="n"/>
      <c r="DX30" s="2" t="n"/>
      <c r="DY30" s="2" t="n"/>
      <c r="DZ30" s="2" t="n"/>
      <c r="EA30" s="2" t="n"/>
      <c r="EB30" s="2" t="n"/>
      <c r="EC30" s="2" t="n"/>
    </row>
    <row r="31" ht="6.75" customHeight="1" s="118">
      <c r="A31" s="2" t="n"/>
      <c r="B31" s="2" t="n"/>
      <c r="C31" s="2" t="n"/>
      <c r="D31" s="2" t="n"/>
      <c r="E31" s="141" t="n"/>
      <c r="K31" s="142" t="n"/>
      <c r="L31" s="169">
        <f>計算!$I$29</f>
        <v/>
      </c>
      <c r="BI31" s="142" t="n"/>
      <c r="BJ31" s="2" t="n"/>
      <c r="BK31" s="2" t="n"/>
      <c r="BL31" s="2" t="n"/>
      <c r="BM31" s="2" t="n"/>
      <c r="BN31" s="2" t="n"/>
      <c r="BO31" s="2" t="n"/>
      <c r="BP31" s="141" t="n"/>
      <c r="BV31" s="142" t="n"/>
      <c r="DU31" s="142" t="n"/>
      <c r="DV31" s="7" t="n"/>
      <c r="DW31" s="2" t="n"/>
      <c r="DX31" s="2" t="n"/>
      <c r="DY31" s="2" t="n"/>
      <c r="DZ31" s="2" t="n"/>
      <c r="EA31" s="2" t="n"/>
      <c r="EB31" s="2" t="n"/>
      <c r="EC31" s="2" t="n"/>
    </row>
    <row r="32" ht="6.75" customHeight="1" s="118">
      <c r="A32" s="2" t="n"/>
      <c r="B32" s="2" t="n"/>
      <c r="C32" s="2" t="n"/>
      <c r="D32" s="2" t="n"/>
      <c r="E32" s="141" t="n"/>
      <c r="K32" s="142" t="n"/>
      <c r="L32" s="141" t="n"/>
      <c r="BI32" s="142" t="n"/>
      <c r="BJ32" s="2" t="n"/>
      <c r="BK32" s="2" t="n"/>
      <c r="BL32" s="2" t="n"/>
      <c r="BM32" s="2" t="n"/>
      <c r="BN32" s="2" t="n"/>
      <c r="BO32" s="2" t="n"/>
      <c r="BP32" s="141" t="n"/>
      <c r="BV32" s="142" t="n"/>
      <c r="DU32" s="142" t="n"/>
      <c r="DV32" s="7" t="n"/>
      <c r="DW32" s="2" t="n"/>
      <c r="DX32" s="2" t="n"/>
      <c r="DY32" s="2" t="n"/>
      <c r="DZ32" s="2" t="n"/>
      <c r="EA32" s="2" t="n"/>
      <c r="EB32" s="2" t="n"/>
      <c r="EC32" s="2" t="n"/>
    </row>
    <row r="33" ht="6.75" customHeight="1" s="118">
      <c r="A33" s="2" t="n"/>
      <c r="B33" s="2" t="n"/>
      <c r="C33" s="2" t="n"/>
      <c r="D33" s="2" t="n"/>
      <c r="E33" s="144" t="n"/>
      <c r="F33" s="145" t="n"/>
      <c r="G33" s="145" t="n"/>
      <c r="H33" s="145" t="n"/>
      <c r="I33" s="145" t="n"/>
      <c r="J33" s="145" t="n"/>
      <c r="K33" s="146" t="n"/>
      <c r="L33" s="144" t="n"/>
      <c r="M33" s="145" t="n"/>
      <c r="N33" s="145" t="n"/>
      <c r="O33" s="145" t="n"/>
      <c r="P33" s="145" t="n"/>
      <c r="Q33" s="145" t="n"/>
      <c r="R33" s="145" t="n"/>
      <c r="S33" s="145" t="n"/>
      <c r="T33" s="145" t="n"/>
      <c r="U33" s="145" t="n"/>
      <c r="V33" s="145" t="n"/>
      <c r="W33" s="145" t="n"/>
      <c r="X33" s="145" t="n"/>
      <c r="Y33" s="145" t="n"/>
      <c r="Z33" s="145" t="n"/>
      <c r="AA33" s="145" t="n"/>
      <c r="AB33" s="145" t="n"/>
      <c r="AC33" s="145" t="n"/>
      <c r="AD33" s="145" t="n"/>
      <c r="AE33" s="145" t="n"/>
      <c r="AF33" s="145" t="n"/>
      <c r="AG33" s="145" t="n"/>
      <c r="AH33" s="145" t="n"/>
      <c r="AI33" s="145" t="n"/>
      <c r="AJ33" s="145" t="n"/>
      <c r="AK33" s="145" t="n"/>
      <c r="AL33" s="145" t="n"/>
      <c r="AM33" s="145" t="n"/>
      <c r="AN33" s="145" t="n"/>
      <c r="AO33" s="145" t="n"/>
      <c r="AP33" s="145" t="n"/>
      <c r="AQ33" s="145" t="n"/>
      <c r="AR33" s="145" t="n"/>
      <c r="AS33" s="145" t="n"/>
      <c r="AT33" s="145" t="n"/>
      <c r="AU33" s="145" t="n"/>
      <c r="AV33" s="145" t="n"/>
      <c r="AW33" s="145" t="n"/>
      <c r="AX33" s="145" t="n"/>
      <c r="AY33" s="145" t="n"/>
      <c r="AZ33" s="145" t="n"/>
      <c r="BA33" s="145" t="n"/>
      <c r="BB33" s="145" t="n"/>
      <c r="BC33" s="145" t="n"/>
      <c r="BD33" s="145" t="n"/>
      <c r="BE33" s="145" t="n"/>
      <c r="BF33" s="145" t="n"/>
      <c r="BG33" s="145" t="n"/>
      <c r="BH33" s="145" t="n"/>
      <c r="BI33" s="146" t="n"/>
      <c r="BJ33" s="2" t="n"/>
      <c r="BK33" s="2" t="n"/>
      <c r="BL33" s="2" t="n"/>
      <c r="BM33" s="2" t="n"/>
      <c r="BN33" s="2" t="n"/>
      <c r="BO33" s="2" t="n"/>
      <c r="BP33" s="141" t="n"/>
      <c r="BV33" s="142" t="n"/>
      <c r="DU33" s="142" t="n"/>
      <c r="DV33" s="7" t="n"/>
      <c r="DW33" s="2" t="n"/>
      <c r="DX33" s="2" t="n"/>
      <c r="DY33" s="2" t="n"/>
      <c r="DZ33" s="2" t="n"/>
      <c r="EA33" s="2" t="n"/>
      <c r="EB33" s="2" t="n"/>
      <c r="EC33" s="2" t="n"/>
    </row>
    <row r="34" ht="6.75" customHeight="1" s="118">
      <c r="A34" s="2" t="n"/>
      <c r="B34" s="2" t="n"/>
      <c r="C34" s="2" t="n"/>
      <c r="D34" s="2" t="n"/>
      <c r="E34" s="157" t="inlineStr">
        <is>
          <t>ふ り が な</t>
        </is>
      </c>
      <c r="F34" s="138" t="n"/>
      <c r="G34" s="138" t="n"/>
      <c r="H34" s="138" t="n"/>
      <c r="I34" s="138" t="n"/>
      <c r="J34" s="138" t="n"/>
      <c r="K34" s="139" t="n"/>
      <c r="L34" s="158">
        <f>計算!$M$29</f>
        <v/>
      </c>
      <c r="M34" s="138" t="n"/>
      <c r="N34" s="138" t="n"/>
      <c r="O34" s="138" t="n"/>
      <c r="P34" s="138" t="n"/>
      <c r="Q34" s="138" t="n"/>
      <c r="R34" s="138" t="n"/>
      <c r="S34" s="138" t="n"/>
      <c r="T34" s="138" t="n"/>
      <c r="U34" s="138" t="n"/>
      <c r="V34" s="138" t="n"/>
      <c r="W34" s="138" t="n"/>
      <c r="X34" s="138" t="n"/>
      <c r="Y34" s="138" t="n"/>
      <c r="Z34" s="138" t="n"/>
      <c r="AA34" s="138" t="n"/>
      <c r="AB34" s="138" t="n"/>
      <c r="AC34" s="138" t="n"/>
      <c r="AD34" s="138" t="n"/>
      <c r="AE34" s="138" t="n"/>
      <c r="AF34" s="138" t="n"/>
      <c r="AG34" s="138" t="n"/>
      <c r="AH34" s="138" t="n"/>
      <c r="AI34" s="138" t="n"/>
      <c r="AJ34" s="138" t="n"/>
      <c r="AK34" s="138" t="n"/>
      <c r="AL34" s="138" t="n"/>
      <c r="AM34" s="138" t="n"/>
      <c r="AN34" s="138" t="n"/>
      <c r="AO34" s="138" t="n"/>
      <c r="AP34" s="138" t="n"/>
      <c r="AQ34" s="138" t="n"/>
      <c r="AR34" s="138" t="n"/>
      <c r="AS34" s="138" t="n"/>
      <c r="AT34" s="138" t="n"/>
      <c r="AU34" s="138" t="n"/>
      <c r="AV34" s="138" t="n"/>
      <c r="AW34" s="138" t="n"/>
      <c r="AX34" s="138" t="n"/>
      <c r="AY34" s="138" t="n"/>
      <c r="AZ34" s="138" t="n"/>
      <c r="BA34" s="138" t="n"/>
      <c r="BB34" s="138" t="n"/>
      <c r="BC34" s="138" t="n"/>
      <c r="BD34" s="138" t="n"/>
      <c r="BE34" s="138" t="n"/>
      <c r="BF34" s="138" t="n"/>
      <c r="BG34" s="138" t="n"/>
      <c r="BH34" s="138" t="n"/>
      <c r="BI34" s="139" t="n"/>
      <c r="BJ34" s="2" t="n"/>
      <c r="BK34" s="2" t="n"/>
      <c r="BL34" s="2" t="n"/>
      <c r="BM34" s="2" t="n"/>
      <c r="BN34" s="2" t="n"/>
      <c r="BO34" s="2" t="n"/>
      <c r="BP34" s="141" t="n"/>
      <c r="BV34" s="142" t="n"/>
      <c r="DU34" s="142" t="n"/>
      <c r="DV34" s="7" t="n"/>
      <c r="DW34" s="2" t="n"/>
      <c r="DX34" s="2" t="n"/>
      <c r="DY34" s="2" t="n"/>
      <c r="DZ34" s="2" t="n"/>
      <c r="EA34" s="2" t="n"/>
      <c r="EB34" s="2" t="n"/>
      <c r="EC34" s="2" t="n"/>
    </row>
    <row r="35" ht="6.75" customHeight="1" s="118">
      <c r="A35" s="2" t="n"/>
      <c r="B35" s="2" t="n"/>
      <c r="C35" s="2" t="n"/>
      <c r="D35" s="2" t="n"/>
      <c r="E35" s="141" t="n"/>
      <c r="K35" s="142" t="n"/>
      <c r="BI35" s="142" t="n"/>
      <c r="BJ35" s="2" t="n"/>
      <c r="BK35" s="2" t="n"/>
      <c r="BL35" s="2" t="n"/>
      <c r="BM35" s="2" t="n"/>
      <c r="BN35" s="2" t="n"/>
      <c r="BO35" s="2" t="n"/>
      <c r="BP35" s="141" t="n"/>
      <c r="BV35" s="142" t="n"/>
      <c r="DU35" s="142" t="n"/>
      <c r="DV35" s="7" t="n"/>
      <c r="DW35" s="2" t="n"/>
      <c r="DX35" s="2" t="n"/>
      <c r="DY35" s="2" t="n"/>
      <c r="DZ35" s="2" t="n"/>
      <c r="EA35" s="2" t="n"/>
      <c r="EB35" s="2" t="n"/>
      <c r="EC35" s="2" t="n"/>
    </row>
    <row r="36" ht="6.75" customHeight="1" s="118">
      <c r="A36" s="2" t="n"/>
      <c r="B36" s="2" t="n"/>
      <c r="C36" s="2" t="n"/>
      <c r="D36" s="2" t="n"/>
      <c r="E36" s="160" t="n"/>
      <c r="F36" s="161" t="n"/>
      <c r="G36" s="161" t="n"/>
      <c r="H36" s="161" t="n"/>
      <c r="I36" s="161" t="n"/>
      <c r="J36" s="161" t="n"/>
      <c r="K36" s="162" t="n"/>
      <c r="L36" s="161" t="n"/>
      <c r="M36" s="161" t="n"/>
      <c r="N36" s="161" t="n"/>
      <c r="O36" s="161" t="n"/>
      <c r="P36" s="161" t="n"/>
      <c r="Q36" s="161" t="n"/>
      <c r="R36" s="161" t="n"/>
      <c r="S36" s="161" t="n"/>
      <c r="T36" s="161" t="n"/>
      <c r="U36" s="161" t="n"/>
      <c r="V36" s="161" t="n"/>
      <c r="W36" s="161" t="n"/>
      <c r="X36" s="161" t="n"/>
      <c r="Y36" s="161" t="n"/>
      <c r="Z36" s="161" t="n"/>
      <c r="AA36" s="161" t="n"/>
      <c r="AB36" s="161" t="n"/>
      <c r="AC36" s="161" t="n"/>
      <c r="AD36" s="161" t="n"/>
      <c r="AE36" s="161" t="n"/>
      <c r="AF36" s="161" t="n"/>
      <c r="AG36" s="161" t="n"/>
      <c r="AH36" s="161" t="n"/>
      <c r="AI36" s="161" t="n"/>
      <c r="AJ36" s="161" t="n"/>
      <c r="AK36" s="161" t="n"/>
      <c r="AL36" s="161" t="n"/>
      <c r="AM36" s="161" t="n"/>
      <c r="AN36" s="161" t="n"/>
      <c r="AO36" s="161" t="n"/>
      <c r="AP36" s="161" t="n"/>
      <c r="AQ36" s="161" t="n"/>
      <c r="AR36" s="161" t="n"/>
      <c r="AS36" s="161" t="n"/>
      <c r="AT36" s="161" t="n"/>
      <c r="AU36" s="161" t="n"/>
      <c r="AV36" s="161" t="n"/>
      <c r="AW36" s="161" t="n"/>
      <c r="AX36" s="161" t="n"/>
      <c r="AY36" s="161" t="n"/>
      <c r="AZ36" s="161" t="n"/>
      <c r="BA36" s="161" t="n"/>
      <c r="BB36" s="161" t="n"/>
      <c r="BC36" s="161" t="n"/>
      <c r="BD36" s="161" t="n"/>
      <c r="BE36" s="161" t="n"/>
      <c r="BF36" s="161" t="n"/>
      <c r="BG36" s="161" t="n"/>
      <c r="BH36" s="161" t="n"/>
      <c r="BI36" s="162" t="n"/>
      <c r="BJ36" s="2" t="n"/>
      <c r="BK36" s="2" t="n"/>
      <c r="BL36" s="2" t="n"/>
      <c r="BM36" s="2" t="n"/>
      <c r="BN36" s="2" t="n"/>
      <c r="BO36" s="2" t="n"/>
      <c r="BP36" s="141" t="n"/>
      <c r="BV36" s="142" t="n"/>
      <c r="DU36" s="142" t="n"/>
      <c r="DV36" s="7" t="n"/>
      <c r="DW36" s="2" t="n"/>
      <c r="DX36" s="2" t="n"/>
      <c r="DY36" s="2" t="n"/>
      <c r="DZ36" s="2" t="n"/>
      <c r="EA36" s="2" t="n"/>
      <c r="EB36" s="2" t="n"/>
      <c r="EC36" s="2" t="n"/>
    </row>
    <row r="37" ht="6.75" customHeight="1" s="118">
      <c r="A37" s="2" t="n"/>
      <c r="B37" s="2" t="n"/>
      <c r="C37" s="2" t="n"/>
      <c r="D37" s="2" t="n"/>
      <c r="E37" s="163" t="inlineStr">
        <is>
          <t>連絡先</t>
        </is>
      </c>
      <c r="F37" s="164" t="n"/>
      <c r="G37" s="164" t="n"/>
      <c r="H37" s="164" t="n"/>
      <c r="I37" s="164" t="n"/>
      <c r="J37" s="164" t="n"/>
      <c r="K37" s="165" t="n"/>
      <c r="L37" s="107" t="inlineStr">
        <is>
          <t>〒</t>
        </is>
      </c>
      <c r="M37" s="164" t="n"/>
      <c r="N37" s="164" t="n"/>
      <c r="O37" s="164" t="n"/>
      <c r="P37" s="170">
        <f>計算!$K$29</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41" t="n"/>
      <c r="BV37" s="142" t="n"/>
      <c r="DU37" s="142" t="n"/>
      <c r="DV37" s="7" t="n"/>
      <c r="DW37" s="2" t="n"/>
      <c r="DX37" s="2" t="n"/>
      <c r="DY37" s="2" t="n"/>
      <c r="DZ37" s="2" t="n"/>
      <c r="EA37" s="2" t="n"/>
      <c r="EB37" s="2" t="n"/>
      <c r="EC37" s="2" t="n"/>
    </row>
    <row r="38" ht="6.75" customHeight="1" s="118">
      <c r="A38" s="2" t="n"/>
      <c r="B38" s="2" t="n"/>
      <c r="C38" s="2" t="n"/>
      <c r="D38" s="2" t="n"/>
      <c r="E38" s="141" t="n"/>
      <c r="K38" s="142" t="n"/>
      <c r="L38" s="141"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41" t="n"/>
      <c r="BV38" s="142" t="n"/>
      <c r="DU38" s="142" t="n"/>
      <c r="DV38" s="7" t="n"/>
      <c r="DW38" s="2" t="n"/>
      <c r="DX38" s="2" t="n"/>
      <c r="DY38" s="2" t="n"/>
      <c r="DZ38" s="2" t="n"/>
      <c r="EA38" s="2" t="n"/>
      <c r="EB38" s="2" t="n"/>
      <c r="EC38" s="2" t="n"/>
    </row>
    <row r="39" ht="6.75" customHeight="1" s="118">
      <c r="A39" s="2" t="n"/>
      <c r="B39" s="2" t="n"/>
      <c r="C39" s="2" t="n"/>
      <c r="D39" s="2" t="n"/>
      <c r="E39" s="141" t="n"/>
      <c r="K39" s="142" t="n"/>
      <c r="L39" s="141"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41" t="n"/>
      <c r="BV39" s="142" t="n"/>
      <c r="DU39" s="142" t="n"/>
      <c r="DV39" s="7" t="n"/>
      <c r="DW39" s="2" t="n"/>
      <c r="DX39" s="2" t="n"/>
      <c r="DY39" s="2" t="n"/>
      <c r="DZ39" s="2" t="n"/>
      <c r="EA39" s="2" t="n"/>
      <c r="EB39" s="2" t="n"/>
      <c r="EC39" s="2" t="n"/>
    </row>
    <row r="40" ht="6.75" customHeight="1" s="118">
      <c r="A40" s="2" t="n"/>
      <c r="B40" s="2" t="n"/>
      <c r="C40" s="2" t="n"/>
      <c r="D40" s="2" t="n"/>
      <c r="E40" s="141" t="n"/>
      <c r="K40" s="142" t="n"/>
      <c r="L40" s="171">
        <f>計算!$L$29</f>
        <v/>
      </c>
      <c r="BI40" s="142" t="n"/>
      <c r="BJ40" s="2" t="n"/>
      <c r="BK40" s="2" t="n"/>
      <c r="BL40" s="2" t="n"/>
      <c r="BM40" s="2" t="n"/>
      <c r="BN40" s="2" t="n"/>
      <c r="BO40" s="2" t="n"/>
      <c r="BP40" s="141" t="n"/>
      <c r="BV40" s="142" t="n"/>
      <c r="DU40" s="142" t="n"/>
      <c r="DV40" s="7" t="n"/>
      <c r="DW40" s="2" t="n"/>
      <c r="DX40" s="2" t="n"/>
      <c r="DY40" s="2" t="n"/>
      <c r="DZ40" s="2" t="n"/>
      <c r="EA40" s="2" t="n"/>
      <c r="EB40" s="2" t="n"/>
      <c r="EC40" s="2" t="n"/>
    </row>
    <row r="41" ht="6.75" customHeight="1" s="118">
      <c r="A41" s="2" t="n"/>
      <c r="B41" s="2" t="n"/>
      <c r="C41" s="2" t="n"/>
      <c r="D41" s="2" t="n"/>
      <c r="E41" s="144" t="n"/>
      <c r="F41" s="145" t="n"/>
      <c r="G41" s="145" t="n"/>
      <c r="H41" s="145" t="n"/>
      <c r="I41" s="145" t="n"/>
      <c r="J41" s="145" t="n"/>
      <c r="K41" s="146" t="n"/>
      <c r="L41" s="145" t="n"/>
      <c r="M41" s="145" t="n"/>
      <c r="N41" s="145" t="n"/>
      <c r="O41" s="145" t="n"/>
      <c r="P41" s="145" t="n"/>
      <c r="Q41" s="145" t="n"/>
      <c r="R41" s="145" t="n"/>
      <c r="S41" s="145" t="n"/>
      <c r="T41" s="145" t="n"/>
      <c r="U41" s="145" t="n"/>
      <c r="V41" s="145" t="n"/>
      <c r="W41" s="145" t="n"/>
      <c r="X41" s="145" t="n"/>
      <c r="Y41" s="145" t="n"/>
      <c r="Z41" s="145" t="n"/>
      <c r="AA41" s="145" t="n"/>
      <c r="AB41" s="145" t="n"/>
      <c r="AC41" s="145" t="n"/>
      <c r="AD41" s="145" t="n"/>
      <c r="AE41" s="145" t="n"/>
      <c r="AF41" s="145" t="n"/>
      <c r="AG41" s="145" t="n"/>
      <c r="AH41" s="145" t="n"/>
      <c r="AI41" s="145" t="n"/>
      <c r="AJ41" s="145" t="n"/>
      <c r="AK41" s="145" t="n"/>
      <c r="AL41" s="145" t="n"/>
      <c r="AM41" s="145" t="n"/>
      <c r="AN41" s="145" t="n"/>
      <c r="AO41" s="145" t="n"/>
      <c r="AP41" s="145" t="n"/>
      <c r="AQ41" s="145" t="n"/>
      <c r="AR41" s="145" t="n"/>
      <c r="AS41" s="145" t="n"/>
      <c r="AT41" s="145" t="n"/>
      <c r="AU41" s="145" t="n"/>
      <c r="AV41" s="145" t="n"/>
      <c r="AW41" s="145" t="n"/>
      <c r="AX41" s="145" t="n"/>
      <c r="AY41" s="145" t="n"/>
      <c r="AZ41" s="145" t="n"/>
      <c r="BA41" s="145" t="n"/>
      <c r="BB41" s="145" t="n"/>
      <c r="BC41" s="145" t="n"/>
      <c r="BD41" s="145" t="n"/>
      <c r="BE41" s="145" t="n"/>
      <c r="BF41" s="145" t="n"/>
      <c r="BG41" s="145" t="n"/>
      <c r="BH41" s="145" t="n"/>
      <c r="BI41" s="146" t="n"/>
      <c r="BJ41" s="2" t="n"/>
      <c r="BK41" s="2" t="n"/>
      <c r="BL41" s="2" t="n"/>
      <c r="BM41" s="2" t="n"/>
      <c r="BN41" s="2" t="n"/>
      <c r="BO41" s="2" t="n"/>
      <c r="BP41" s="141" t="n"/>
      <c r="BV41" s="142" t="n"/>
      <c r="DU41" s="142"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41" t="n"/>
      <c r="BV42" s="142" t="n"/>
      <c r="DU42" s="142"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41" t="n"/>
      <c r="BV43" s="142" t="n"/>
      <c r="DU43" s="142"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41" t="n"/>
      <c r="BV44" s="142" t="n"/>
      <c r="DU44" s="142"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41" t="n"/>
      <c r="BV45" s="142" t="n"/>
      <c r="DU45" s="142"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41" t="n"/>
      <c r="BV46" s="142" t="n"/>
      <c r="DU46" s="142"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2" t="n"/>
      <c r="BQ47" s="138" t="n"/>
      <c r="BR47" s="173" t="n"/>
      <c r="BS47" s="138" t="n"/>
      <c r="BT47" s="138" t="n"/>
      <c r="BU47" s="28" t="n"/>
      <c r="BV47" s="29" t="n"/>
      <c r="BW47" s="174">
        <f>計算!$Z$29</f>
        <v/>
      </c>
      <c r="BX47" s="138" t="n"/>
      <c r="BY47" s="138" t="n"/>
      <c r="BZ47" s="138" t="n"/>
      <c r="CA47" s="138" t="n"/>
      <c r="CB47" s="138" t="n"/>
      <c r="CC47" s="138" t="n"/>
      <c r="CD47" s="138" t="n"/>
      <c r="CE47" s="138" t="n"/>
      <c r="CF47" s="138" t="n"/>
      <c r="CG47" s="138" t="n"/>
      <c r="CH47" s="138" t="n"/>
      <c r="CI47" s="138" t="n"/>
      <c r="CJ47" s="138" t="n"/>
      <c r="CK47" s="138" t="n"/>
      <c r="CL47" s="138" t="n"/>
      <c r="CM47" s="138" t="n"/>
      <c r="CN47" s="138" t="n"/>
      <c r="CO47" s="138" t="n"/>
      <c r="CP47" s="138" t="n"/>
      <c r="CQ47" s="138" t="n"/>
      <c r="CR47" s="138" t="n"/>
      <c r="CS47" s="138" t="n"/>
      <c r="CT47" s="138" t="n"/>
      <c r="CU47" s="138" t="n"/>
      <c r="CV47" s="138" t="n"/>
      <c r="CW47" s="138" t="n"/>
      <c r="CX47" s="138" t="n"/>
      <c r="CY47" s="138" t="n"/>
      <c r="CZ47" s="138" t="n"/>
      <c r="DA47" s="138" t="n"/>
      <c r="DB47" s="138" t="n"/>
      <c r="DC47" s="138" t="n"/>
      <c r="DD47" s="138" t="n"/>
      <c r="DE47" s="138" t="n"/>
      <c r="DF47" s="138" t="n"/>
      <c r="DG47" s="138" t="n"/>
      <c r="DH47" s="138" t="n"/>
      <c r="DI47" s="138" t="n"/>
      <c r="DJ47" s="138" t="n"/>
      <c r="DK47" s="138" t="n"/>
      <c r="DL47" s="138" t="n"/>
      <c r="DM47" s="138" t="n"/>
      <c r="DN47" s="138" t="n"/>
      <c r="DO47" s="138" t="n"/>
      <c r="DP47" s="138" t="n"/>
      <c r="DQ47" s="138" t="n"/>
      <c r="DR47" s="138" t="n"/>
      <c r="DS47" s="138" t="n"/>
      <c r="DT47" s="138" t="n"/>
      <c r="DU47" s="139"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41" t="n"/>
      <c r="BU48" s="31" t="n"/>
      <c r="BV48" s="32" t="n"/>
      <c r="DU48" s="142"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41" t="n"/>
      <c r="BU49" s="72" t="n"/>
      <c r="BV49" s="142" t="n"/>
      <c r="DU49" s="142"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41" t="n"/>
      <c r="BV50" s="142" t="n"/>
      <c r="DU50" s="142"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41" t="n"/>
      <c r="BV51" s="142" t="n"/>
      <c r="DU51" s="142"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41" t="n"/>
      <c r="BV52" s="142" t="n"/>
      <c r="DU52" s="142" t="n"/>
      <c r="DV52" s="7" t="n"/>
      <c r="DW52" s="2" t="n"/>
      <c r="DX52" s="2" t="n"/>
      <c r="DY52" s="2" t="n"/>
      <c r="DZ52" s="2" t="n"/>
      <c r="EA52" s="2" t="n"/>
      <c r="EB52" s="2" t="n"/>
      <c r="EC52" s="2" t="n"/>
    </row>
    <row r="53" ht="6.75" customHeight="1" s="118">
      <c r="A53" s="2" t="n"/>
      <c r="B53" s="2" t="n"/>
      <c r="C53" s="2" t="n"/>
      <c r="D53" s="2" t="n"/>
      <c r="E53" s="175" t="inlineStr">
        <is>
          <t>在籍校</t>
        </is>
      </c>
      <c r="F53" s="138" t="n"/>
      <c r="G53" s="138" t="n"/>
      <c r="H53" s="138" t="n"/>
      <c r="I53" s="138" t="n"/>
      <c r="J53" s="138" t="n"/>
      <c r="K53" s="139"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8" t="n"/>
      <c r="AY53" s="138" t="n"/>
      <c r="AZ53" s="138" t="n"/>
      <c r="BA53" s="138" t="n"/>
      <c r="BB53" s="138" t="n"/>
      <c r="BC53" s="138" t="n"/>
      <c r="BD53" s="138" t="n"/>
      <c r="BE53" s="138" t="n"/>
      <c r="BF53" s="138" t="n"/>
      <c r="BG53" s="138" t="n"/>
      <c r="BH53" s="138" t="n"/>
      <c r="BI53" s="139" t="n"/>
      <c r="BJ53" s="2" t="n"/>
      <c r="BK53" s="2" t="n"/>
      <c r="BL53" s="2" t="n"/>
      <c r="BM53" s="2" t="n"/>
      <c r="BN53" s="2" t="n"/>
      <c r="BO53" s="2" t="n"/>
      <c r="BP53" s="141" t="n"/>
      <c r="BV53" s="142" t="n"/>
      <c r="DU53" s="142" t="n"/>
      <c r="DV53" s="2" t="n"/>
      <c r="DW53" s="2" t="n"/>
      <c r="DX53" s="2" t="n"/>
      <c r="DY53" s="2" t="n"/>
      <c r="DZ53" s="2" t="n"/>
      <c r="EA53" s="2" t="n"/>
      <c r="EB53" s="2" t="n"/>
      <c r="EC53" s="2" t="n"/>
    </row>
    <row r="54" ht="6.75" customHeight="1" s="118">
      <c r="A54" s="2" t="n"/>
      <c r="B54" s="2" t="n"/>
      <c r="C54" s="2" t="n"/>
      <c r="D54" s="2" t="n"/>
      <c r="E54" s="141" t="n"/>
      <c r="K54" s="142" t="n"/>
      <c r="L54" s="36" t="n"/>
      <c r="M54" s="19" t="n"/>
      <c r="N54" s="19" t="n"/>
      <c r="O54" s="19" t="n"/>
      <c r="P54" s="19" t="n"/>
      <c r="Q54" s="19" t="n"/>
      <c r="R54" s="19" t="n"/>
      <c r="S54" s="19" t="n"/>
      <c r="T54" s="19" t="n"/>
      <c r="U54" s="19" t="n"/>
      <c r="V54" s="19" t="n"/>
      <c r="W54" s="19" t="n"/>
      <c r="X54" s="37" t="n"/>
      <c r="Y54" s="176">
        <f>計算!$N$29</f>
        <v/>
      </c>
      <c r="BI54" s="142" t="n"/>
      <c r="BJ54" s="2" t="n"/>
      <c r="BK54" s="2" t="n"/>
      <c r="BL54" s="2" t="n"/>
      <c r="BM54" s="2" t="n"/>
      <c r="BN54" s="2" t="n"/>
      <c r="BO54" s="2" t="n"/>
      <c r="BP54" s="141" t="n"/>
      <c r="BV54" s="142" t="n"/>
      <c r="DU54" s="142" t="n"/>
      <c r="DV54" s="2" t="n"/>
      <c r="DW54" s="2" t="n"/>
      <c r="DX54" s="2" t="n"/>
      <c r="DY54" s="2" t="n"/>
      <c r="DZ54" s="2" t="n"/>
      <c r="EA54" s="2" t="n"/>
      <c r="EB54" s="2" t="n"/>
      <c r="EC54" s="2" t="n"/>
    </row>
    <row r="55" ht="6.75" customHeight="1" s="118">
      <c r="A55" s="2" t="n"/>
      <c r="B55" s="2" t="n"/>
      <c r="C55" s="2" t="n"/>
      <c r="D55" s="2" t="n"/>
      <c r="E55" s="141" t="n"/>
      <c r="K55" s="142" t="n"/>
      <c r="L55" s="36" t="n"/>
      <c r="M55" s="19" t="n"/>
      <c r="N55" s="19" t="n"/>
      <c r="O55" s="19" t="n"/>
      <c r="P55" s="177">
        <f>設定!$B$6</f>
        <v/>
      </c>
      <c r="S55" s="11" t="n"/>
      <c r="T55" s="11" t="n"/>
      <c r="U55" s="177">
        <f>設定!$B$7</f>
        <v/>
      </c>
      <c r="W55" s="11" t="n"/>
      <c r="X55" s="12" t="n"/>
      <c r="Y55" s="141" t="n"/>
      <c r="BI55" s="142" t="n"/>
      <c r="BJ55" s="2" t="n"/>
      <c r="BK55" s="2" t="n"/>
      <c r="BL55" s="2" t="n"/>
      <c r="BM55" s="2" t="n"/>
      <c r="BN55" s="2" t="n"/>
      <c r="BO55" s="2" t="n"/>
      <c r="BP55" s="141" t="n"/>
      <c r="BV55" s="142" t="n"/>
      <c r="DU55" s="142" t="n"/>
      <c r="DV55" s="2" t="n"/>
      <c r="DW55" s="2" t="n"/>
      <c r="DX55" s="2" t="n"/>
      <c r="DY55" s="2" t="n"/>
      <c r="DZ55" s="2" t="n"/>
      <c r="EA55" s="2" t="n"/>
      <c r="EB55" s="2" t="n"/>
      <c r="EC55" s="2" t="n"/>
    </row>
    <row r="56" ht="6.75" customHeight="1" s="118">
      <c r="A56" s="2" t="n"/>
      <c r="B56" s="2" t="n"/>
      <c r="C56" s="2" t="n"/>
      <c r="D56" s="2" t="n"/>
      <c r="E56" s="141" t="n"/>
      <c r="K56" s="142" t="n"/>
      <c r="L56" s="92" t="inlineStr">
        <is>
          <t>令和</t>
        </is>
      </c>
      <c r="S56" s="52" t="inlineStr">
        <is>
          <t>年</t>
        </is>
      </c>
      <c r="W56" s="53" t="inlineStr">
        <is>
          <t>月</t>
        </is>
      </c>
      <c r="X56" s="142" t="n"/>
      <c r="Y56" s="141" t="n"/>
      <c r="BI56" s="142" t="n"/>
      <c r="BJ56" s="2" t="n"/>
      <c r="BK56" s="2" t="n"/>
      <c r="BL56" s="2" t="n"/>
      <c r="BM56" s="2" t="n"/>
      <c r="BN56" s="2" t="n"/>
      <c r="BO56" s="2" t="n"/>
      <c r="BP56" s="141" t="n"/>
      <c r="BV56" s="142" t="n"/>
      <c r="DU56" s="142" t="n"/>
      <c r="DV56" s="2" t="n"/>
      <c r="DW56" s="2" t="n"/>
      <c r="DX56" s="2" t="n"/>
      <c r="DY56" s="2" t="n"/>
      <c r="DZ56" s="2" t="n"/>
      <c r="EA56" s="2" t="n"/>
      <c r="EB56" s="2" t="n"/>
      <c r="EC56" s="2" t="n"/>
    </row>
    <row r="57" ht="6.75" customHeight="1" s="118">
      <c r="A57" s="2" t="n"/>
      <c r="B57" s="2" t="n"/>
      <c r="C57" s="2" t="n"/>
      <c r="D57" s="2" t="n"/>
      <c r="E57" s="141" t="n"/>
      <c r="K57" s="142" t="n"/>
      <c r="L57" s="141" t="n"/>
      <c r="X57" s="142" t="n"/>
      <c r="Y57" s="141" t="n"/>
      <c r="AW57" s="75" t="inlineStr">
        <is>
          <t>卒業</t>
        </is>
      </c>
      <c r="BI57" s="142" t="n"/>
      <c r="BJ57" s="2" t="n"/>
      <c r="BK57" s="2" t="n"/>
      <c r="BL57" s="2" t="n"/>
      <c r="BM57" s="2" t="n"/>
      <c r="BN57" s="2" t="n"/>
      <c r="BO57" s="2" t="n"/>
      <c r="BP57" s="141" t="n"/>
      <c r="BV57" s="142" t="n"/>
      <c r="DU57" s="142" t="n"/>
      <c r="DV57" s="2" t="n"/>
      <c r="DW57" s="2" t="n"/>
      <c r="DX57" s="2" t="n"/>
      <c r="DY57" s="2" t="n"/>
      <c r="DZ57" s="2" t="n"/>
      <c r="EA57" s="2" t="n"/>
      <c r="EB57" s="2" t="n"/>
      <c r="EC57" s="2" t="n"/>
    </row>
    <row r="58" ht="6.75" customHeight="1" s="118">
      <c r="A58" s="2" t="n"/>
      <c r="B58" s="2" t="n"/>
      <c r="C58" s="2" t="n"/>
      <c r="D58" s="2" t="n"/>
      <c r="E58" s="141" t="n"/>
      <c r="K58" s="142" t="n"/>
      <c r="L58" s="36" t="n"/>
      <c r="M58" s="19" t="n"/>
      <c r="N58" s="19" t="n"/>
      <c r="O58" s="19" t="n"/>
      <c r="P58" s="19" t="n"/>
      <c r="Q58" s="19" t="n"/>
      <c r="R58" s="19" t="n"/>
      <c r="S58" s="19" t="n"/>
      <c r="T58" s="19" t="n"/>
      <c r="U58" s="19" t="n"/>
      <c r="V58" s="19" t="n"/>
      <c r="W58" s="19" t="n"/>
      <c r="X58" s="37" t="n"/>
      <c r="Y58" s="141" t="n"/>
      <c r="BI58" s="142" t="n"/>
      <c r="BJ58" s="2" t="n"/>
      <c r="BK58" s="2" t="n"/>
      <c r="BL58" s="2" t="n"/>
      <c r="BM58" s="2" t="n"/>
      <c r="BN58" s="2" t="n"/>
      <c r="BO58" s="2" t="n"/>
      <c r="BP58" s="141" t="n"/>
      <c r="BV58" s="142" t="n"/>
      <c r="DU58" s="142" t="n"/>
      <c r="DV58" s="2" t="n"/>
      <c r="DW58" s="2" t="n"/>
      <c r="DX58" s="2" t="n"/>
      <c r="DY58" s="2" t="n"/>
      <c r="DZ58" s="2" t="n"/>
      <c r="EA58" s="2" t="n"/>
      <c r="EB58" s="2" t="n"/>
      <c r="EC58" s="2" t="n"/>
    </row>
    <row r="59" ht="6.75" customHeight="1" s="118">
      <c r="A59" s="2" t="n"/>
      <c r="B59" s="2" t="n"/>
      <c r="C59" s="2" t="n"/>
      <c r="D59" s="2" t="n"/>
      <c r="E59" s="141" t="n"/>
      <c r="K59" s="142" t="n"/>
      <c r="L59" s="36" t="n"/>
      <c r="M59" s="19" t="n"/>
      <c r="N59" s="19" t="n"/>
      <c r="O59" s="19" t="n"/>
      <c r="P59" s="19" t="n"/>
      <c r="Q59" s="19" t="n"/>
      <c r="R59" s="19" t="n"/>
      <c r="S59" s="19" t="n"/>
      <c r="T59" s="19" t="n"/>
      <c r="U59" s="19" t="n"/>
      <c r="V59" s="19" t="n"/>
      <c r="W59" s="19" t="n"/>
      <c r="X59" s="37" t="n"/>
      <c r="Y59" s="141" t="n"/>
      <c r="BI59" s="142" t="n"/>
      <c r="BJ59" s="2" t="n"/>
      <c r="BK59" s="2" t="n"/>
      <c r="BL59" s="2" t="n"/>
      <c r="BM59" s="2" t="n"/>
      <c r="BN59" s="2" t="n"/>
      <c r="BO59" s="2" t="n"/>
      <c r="BP59" s="141" t="n"/>
      <c r="BV59" s="142" t="n"/>
      <c r="DU59" s="142" t="n"/>
      <c r="DV59" s="2" t="n"/>
      <c r="DW59" s="2" t="n"/>
      <c r="DX59" s="2" t="n"/>
      <c r="DY59" s="2" t="n"/>
      <c r="DZ59" s="2" t="n"/>
      <c r="EA59" s="2" t="n"/>
      <c r="EB59" s="2" t="n"/>
      <c r="EC59" s="2" t="n"/>
    </row>
    <row r="60" ht="6.75" customHeight="1" s="118">
      <c r="A60" s="2" t="n"/>
      <c r="B60" s="2" t="n"/>
      <c r="C60" s="2" t="n"/>
      <c r="D60" s="2" t="n"/>
      <c r="E60" s="144" t="n"/>
      <c r="F60" s="145" t="n"/>
      <c r="G60" s="145" t="n"/>
      <c r="H60" s="145" t="n"/>
      <c r="I60" s="145" t="n"/>
      <c r="J60" s="145" t="n"/>
      <c r="K60" s="146"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5" t="n"/>
      <c r="AX60" s="145" t="n"/>
      <c r="AY60" s="145" t="n"/>
      <c r="AZ60" s="145" t="n"/>
      <c r="BA60" s="145" t="n"/>
      <c r="BB60" s="145" t="n"/>
      <c r="BC60" s="145" t="n"/>
      <c r="BD60" s="145" t="n"/>
      <c r="BE60" s="145" t="n"/>
      <c r="BF60" s="145" t="n"/>
      <c r="BG60" s="145" t="n"/>
      <c r="BH60" s="145" t="n"/>
      <c r="BI60" s="146" t="n"/>
      <c r="BJ60" s="2" t="n"/>
      <c r="BK60" s="2" t="n"/>
      <c r="BL60" s="2" t="n"/>
      <c r="BM60" s="2" t="n"/>
      <c r="BN60" s="2" t="n"/>
      <c r="BO60" s="2" t="n"/>
      <c r="BP60" s="141" t="n"/>
      <c r="BV60" s="142" t="n"/>
      <c r="DU60" s="142"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8" t="n"/>
      <c r="U61" s="17" t="n"/>
      <c r="V61" s="17" t="n"/>
      <c r="W61" s="76" t="n"/>
      <c r="X61" s="138"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41" t="n"/>
      <c r="BV61" s="142" t="n"/>
      <c r="DU61" s="142"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41" t="n"/>
      <c r="BV62" s="142" t="n"/>
      <c r="DU62" s="142"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41" t="n"/>
      <c r="BV63" s="142" t="n"/>
      <c r="DU63" s="142" t="n"/>
      <c r="DV63" s="2" t="n"/>
      <c r="DW63" s="2" t="n"/>
      <c r="DX63" s="2" t="n"/>
      <c r="DY63" s="2" t="n"/>
      <c r="DZ63" s="2" t="n"/>
      <c r="EA63" s="2" t="n"/>
      <c r="EB63" s="2" t="n"/>
      <c r="EC63" s="2" t="n"/>
    </row>
    <row r="64" ht="6.75" customHeight="1" s="118">
      <c r="A64" s="2" t="n"/>
      <c r="B64" s="2" t="n"/>
      <c r="C64" s="2" t="n"/>
      <c r="D64" s="2" t="n"/>
      <c r="E64" s="178" t="inlineStr">
        <is>
          <t>職　歴</t>
        </is>
      </c>
      <c r="K64" s="142" t="n"/>
      <c r="L64" s="54" t="inlineStr">
        <is>
          <t>平成</t>
        </is>
      </c>
      <c r="M64" s="138" t="n"/>
      <c r="N64" s="138" t="n"/>
      <c r="O64" s="138" t="n"/>
      <c r="P64" s="19" t="n"/>
      <c r="Q64" s="19" t="n"/>
      <c r="R64" s="19" t="n"/>
      <c r="S64" s="19" t="n"/>
      <c r="T64" s="19" t="n"/>
      <c r="U64" s="19" t="n"/>
      <c r="V64" s="19" t="n"/>
      <c r="W64" s="19" t="n"/>
      <c r="X64" s="37" t="n"/>
      <c r="Y64" s="169">
        <f>計算!$AD$29</f>
        <v/>
      </c>
      <c r="BI64" s="142" t="n"/>
      <c r="BJ64" s="2" t="n"/>
      <c r="BK64" s="2" t="n"/>
      <c r="BL64" s="2" t="n"/>
      <c r="BM64" s="2" t="n"/>
      <c r="BN64" s="2" t="n"/>
      <c r="BO64" s="2" t="n"/>
      <c r="BP64" s="141" t="n"/>
      <c r="BV64" s="142" t="n"/>
      <c r="DU64" s="142" t="n"/>
      <c r="DV64" s="2" t="n"/>
      <c r="DW64" s="2" t="n"/>
      <c r="DX64" s="2" t="n"/>
      <c r="DY64" s="2" t="n"/>
      <c r="DZ64" s="2" t="n"/>
      <c r="EA64" s="2" t="n"/>
      <c r="EB64" s="2" t="n"/>
      <c r="EC64" s="2" t="n"/>
    </row>
    <row r="65" ht="6.75" customHeight="1" s="118">
      <c r="A65" s="2" t="n"/>
      <c r="B65" s="2" t="n"/>
      <c r="C65" s="2" t="n"/>
      <c r="D65" s="2" t="n"/>
      <c r="E65" s="141" t="n"/>
      <c r="K65" s="142" t="n"/>
      <c r="L65" s="141" t="n"/>
      <c r="P65" s="19" t="n"/>
      <c r="Q65" s="19" t="n"/>
      <c r="R65" s="19" t="n"/>
      <c r="S65" s="19" t="n"/>
      <c r="T65" s="19" t="n"/>
      <c r="U65" s="19" t="n"/>
      <c r="V65" s="19" t="n"/>
      <c r="W65" s="19" t="n"/>
      <c r="X65" s="37" t="n"/>
      <c r="Y65" s="141" t="n"/>
      <c r="BI65" s="142" t="n"/>
      <c r="BJ65" s="2" t="n"/>
      <c r="BK65" s="2" t="n"/>
      <c r="BL65" s="2" t="n"/>
      <c r="BM65" s="2" t="n"/>
      <c r="BN65" s="2" t="n"/>
      <c r="BO65" s="2" t="n"/>
      <c r="BP65" s="141" t="n"/>
      <c r="BV65" s="142" t="n"/>
      <c r="DU65" s="142" t="n"/>
      <c r="DV65" s="2" t="n"/>
      <c r="DW65" s="2" t="n"/>
      <c r="DX65" s="2" t="n"/>
      <c r="DY65" s="2" t="n"/>
      <c r="DZ65" s="2" t="n"/>
      <c r="EA65" s="2" t="n"/>
      <c r="EB65" s="2" t="n"/>
      <c r="EC65" s="2" t="n"/>
    </row>
    <row r="66" ht="6.75" customHeight="1" s="118">
      <c r="A66" s="2" t="n"/>
      <c r="B66" s="2" t="n"/>
      <c r="C66" s="2" t="n"/>
      <c r="D66" s="2" t="n"/>
      <c r="E66" s="141" t="n"/>
      <c r="K66" s="142" t="n"/>
      <c r="L66" s="141" t="n"/>
      <c r="P66" s="177">
        <f>計算!$AB$29</f>
        <v/>
      </c>
      <c r="S66" s="52" t="inlineStr">
        <is>
          <t>年</t>
        </is>
      </c>
      <c r="U66" s="177">
        <f>計算!$AC$29</f>
        <v/>
      </c>
      <c r="W66" s="53" t="inlineStr">
        <is>
          <t>月</t>
        </is>
      </c>
      <c r="X66" s="142" t="n"/>
      <c r="Y66" s="141" t="n"/>
      <c r="BI66" s="142" t="n"/>
      <c r="BJ66" s="2" t="n"/>
      <c r="BK66" s="2" t="n"/>
      <c r="BL66" s="2" t="n"/>
      <c r="BM66" s="2" t="n"/>
      <c r="BN66" s="2" t="n"/>
      <c r="BO66" s="2" t="n"/>
      <c r="BP66" s="141" t="n"/>
      <c r="BV66" s="142" t="n"/>
      <c r="DU66" s="142" t="n"/>
      <c r="DV66" s="2" t="n"/>
      <c r="DW66" s="2" t="n"/>
      <c r="DX66" s="2" t="n"/>
      <c r="DY66" s="2" t="n"/>
      <c r="DZ66" s="2" t="n"/>
      <c r="EA66" s="2" t="n"/>
      <c r="EB66" s="2" t="n"/>
      <c r="EC66" s="2" t="n"/>
    </row>
    <row r="67" ht="6.75" customHeight="1" s="118">
      <c r="A67" s="2" t="n"/>
      <c r="B67" s="2" t="n"/>
      <c r="C67" s="2" t="n"/>
      <c r="D67" s="2" t="n"/>
      <c r="E67" s="141" t="n"/>
      <c r="K67" s="142" t="n"/>
      <c r="L67" s="49" t="inlineStr">
        <is>
          <t>令和</t>
        </is>
      </c>
      <c r="X67" s="142" t="n"/>
      <c r="Y67" s="141" t="n"/>
      <c r="BI67" s="142" t="n"/>
      <c r="BJ67" s="2" t="n"/>
      <c r="BK67" s="2" t="n"/>
      <c r="BL67" s="2" t="n"/>
      <c r="BM67" s="2" t="n"/>
      <c r="BN67" s="2" t="n"/>
      <c r="BO67" s="2" t="n"/>
      <c r="BP67" s="141" t="n"/>
      <c r="BV67" s="142" t="n"/>
      <c r="DU67" s="142" t="n"/>
      <c r="DV67" s="2" t="n"/>
      <c r="DW67" s="2" t="n"/>
      <c r="DX67" s="2" t="n"/>
      <c r="DY67" s="2" t="n"/>
      <c r="DZ67" s="2" t="n"/>
      <c r="EA67" s="2" t="n"/>
      <c r="EB67" s="2" t="n"/>
      <c r="EC67" s="2" t="n"/>
    </row>
    <row r="68" ht="6.75" customHeight="1" s="118">
      <c r="A68" s="2" t="n"/>
      <c r="B68" s="2" t="n"/>
      <c r="C68" s="2" t="n"/>
      <c r="D68" s="2" t="n"/>
      <c r="E68" s="141" t="n"/>
      <c r="K68" s="142" t="n"/>
      <c r="L68" s="141" t="n"/>
      <c r="P68" s="19" t="n"/>
      <c r="Q68" s="19" t="n"/>
      <c r="R68" s="19" t="n"/>
      <c r="S68" s="19" t="n"/>
      <c r="T68" s="19" t="n"/>
      <c r="U68" s="19" t="n"/>
      <c r="V68" s="19" t="n"/>
      <c r="W68" s="19" t="n"/>
      <c r="X68" s="37" t="n"/>
      <c r="Y68" s="141" t="n"/>
      <c r="BI68" s="142" t="n"/>
      <c r="BJ68" s="2" t="n"/>
      <c r="BK68" s="2" t="n"/>
      <c r="BL68" s="2" t="n"/>
      <c r="BM68" s="2" t="n"/>
      <c r="BN68" s="2" t="n"/>
      <c r="BO68" s="2" t="n"/>
      <c r="BP68" s="141" t="n"/>
      <c r="BV68" s="142" t="n"/>
      <c r="DU68" s="142" t="n"/>
      <c r="DV68" s="2" t="n"/>
      <c r="DW68" s="2" t="n"/>
      <c r="DX68" s="2" t="n"/>
      <c r="DY68" s="2" t="n"/>
      <c r="DZ68" s="2" t="n"/>
      <c r="EA68" s="2" t="n"/>
      <c r="EB68" s="2" t="n"/>
      <c r="EC68" s="2" t="n"/>
    </row>
    <row r="69" ht="5.25" customHeight="1" s="118">
      <c r="A69" s="2" t="n"/>
      <c r="B69" s="2" t="n"/>
      <c r="C69" s="2" t="n"/>
      <c r="D69" s="2" t="n"/>
      <c r="E69" s="141" t="n"/>
      <c r="K69" s="142" t="n"/>
      <c r="L69" s="144" t="n"/>
      <c r="M69" s="145" t="n"/>
      <c r="N69" s="145" t="n"/>
      <c r="O69" s="145" t="n"/>
      <c r="P69" s="20" t="n"/>
      <c r="Q69" s="20" t="n"/>
      <c r="R69" s="20" t="n"/>
      <c r="S69" s="20" t="n"/>
      <c r="T69" s="20" t="n"/>
      <c r="U69" s="20" t="n"/>
      <c r="V69" s="20" t="n"/>
      <c r="W69" s="20" t="n"/>
      <c r="X69" s="39" t="n"/>
      <c r="Y69" s="144" t="n"/>
      <c r="Z69" s="145" t="n"/>
      <c r="AA69" s="145" t="n"/>
      <c r="AB69" s="145" t="n"/>
      <c r="AC69" s="145" t="n"/>
      <c r="AD69" s="145" t="n"/>
      <c r="AE69" s="145" t="n"/>
      <c r="AF69" s="145" t="n"/>
      <c r="AG69" s="145" t="n"/>
      <c r="AH69" s="145" t="n"/>
      <c r="AI69" s="145" t="n"/>
      <c r="AJ69" s="145" t="n"/>
      <c r="AK69" s="145" t="n"/>
      <c r="AL69" s="145" t="n"/>
      <c r="AM69" s="145" t="n"/>
      <c r="AN69" s="145" t="n"/>
      <c r="AO69" s="145" t="n"/>
      <c r="AP69" s="145" t="n"/>
      <c r="AQ69" s="145" t="n"/>
      <c r="AR69" s="145" t="n"/>
      <c r="AS69" s="145" t="n"/>
      <c r="AT69" s="145" t="n"/>
      <c r="AU69" s="145" t="n"/>
      <c r="AV69" s="145" t="n"/>
      <c r="AW69" s="145" t="n"/>
      <c r="AX69" s="145" t="n"/>
      <c r="AY69" s="145" t="n"/>
      <c r="AZ69" s="145" t="n"/>
      <c r="BA69" s="145" t="n"/>
      <c r="BB69" s="145" t="n"/>
      <c r="BC69" s="145" t="n"/>
      <c r="BD69" s="145" t="n"/>
      <c r="BE69" s="145" t="n"/>
      <c r="BF69" s="145" t="n"/>
      <c r="BG69" s="145" t="n"/>
      <c r="BH69" s="145" t="n"/>
      <c r="BI69" s="146" t="n"/>
      <c r="BJ69" s="2" t="n"/>
      <c r="BK69" s="2" t="n"/>
      <c r="BL69" s="2" t="n"/>
      <c r="BM69" s="2" t="n"/>
      <c r="BN69" s="2" t="n"/>
      <c r="BO69" s="2" t="n"/>
      <c r="BP69" s="141" t="n"/>
      <c r="BV69" s="142" t="n"/>
      <c r="DU69" s="142" t="n"/>
      <c r="DV69" s="2" t="n"/>
      <c r="DW69" s="2" t="n"/>
      <c r="DX69" s="2" t="n"/>
      <c r="DY69" s="2" t="n"/>
      <c r="DZ69" s="2" t="n"/>
      <c r="EA69" s="2" t="n"/>
      <c r="EB69" s="2" t="n"/>
      <c r="EC69" s="2" t="n"/>
    </row>
    <row r="70" ht="6.75" customHeight="1" s="118">
      <c r="A70" s="2" t="n"/>
      <c r="B70" s="2" t="n"/>
      <c r="C70" s="2" t="n"/>
      <c r="D70" s="2" t="n"/>
      <c r="E70" s="141" t="n"/>
      <c r="K70" s="142" t="n"/>
      <c r="L70" s="54" t="inlineStr">
        <is>
          <t>平成</t>
        </is>
      </c>
      <c r="M70" s="138" t="n"/>
      <c r="N70" s="138" t="n"/>
      <c r="O70" s="138" t="n"/>
      <c r="P70" s="18" t="n"/>
      <c r="Q70" s="18" t="n"/>
      <c r="R70" s="18" t="n"/>
      <c r="S70" s="18" t="n"/>
      <c r="T70" s="18" t="n"/>
      <c r="U70" s="18" t="n"/>
      <c r="V70" s="18" t="n"/>
      <c r="W70" s="18" t="n"/>
      <c r="X70" s="35" t="n"/>
      <c r="Y70" s="169">
        <f>計算!$AG$29</f>
        <v/>
      </c>
      <c r="BI70" s="142" t="n"/>
      <c r="BJ70" s="2" t="n"/>
      <c r="BK70" s="2" t="n"/>
      <c r="BL70" s="2" t="n"/>
      <c r="BM70" s="2" t="n"/>
      <c r="BN70" s="2" t="n"/>
      <c r="BO70" s="2" t="n"/>
      <c r="BP70" s="141" t="n"/>
      <c r="BV70" s="142" t="n"/>
      <c r="DU70" s="142" t="n"/>
      <c r="DV70" s="2" t="n"/>
      <c r="DW70" s="2" t="n"/>
      <c r="DX70" s="2" t="n"/>
      <c r="DY70" s="2" t="n"/>
      <c r="DZ70" s="2" t="n"/>
      <c r="EA70" s="2" t="n"/>
      <c r="EB70" s="2" t="n"/>
      <c r="EC70" s="2" t="n"/>
    </row>
    <row r="71" ht="6.75" customHeight="1" s="118">
      <c r="A71" s="2" t="n"/>
      <c r="B71" s="2" t="n"/>
      <c r="C71" s="2" t="n"/>
      <c r="D71" s="2" t="n"/>
      <c r="E71" s="141" t="n"/>
      <c r="K71" s="142" t="n"/>
      <c r="L71" s="141" t="n"/>
      <c r="P71" s="19" t="n"/>
      <c r="Q71" s="19" t="n"/>
      <c r="R71" s="19" t="n"/>
      <c r="S71" s="19" t="n"/>
      <c r="T71" s="19" t="n"/>
      <c r="U71" s="19" t="n"/>
      <c r="V71" s="19" t="n"/>
      <c r="W71" s="19" t="n"/>
      <c r="X71" s="37" t="n"/>
      <c r="Y71" s="141" t="n"/>
      <c r="BI71" s="142" t="n"/>
      <c r="BJ71" s="2" t="n"/>
      <c r="BK71" s="2" t="n"/>
      <c r="BL71" s="2" t="n"/>
      <c r="BM71" s="2" t="n"/>
      <c r="BN71" s="2" t="n"/>
      <c r="BO71" s="2" t="n"/>
      <c r="BP71" s="141" t="n"/>
      <c r="BV71" s="142" t="n"/>
      <c r="DU71" s="142" t="n"/>
      <c r="DV71" s="2" t="n"/>
      <c r="DW71" s="2" t="n"/>
      <c r="DX71" s="2" t="n"/>
      <c r="DY71" s="2" t="n"/>
      <c r="DZ71" s="2" t="n"/>
      <c r="EA71" s="2" t="n"/>
      <c r="EB71" s="2" t="n"/>
      <c r="EC71" s="2" t="n"/>
    </row>
    <row r="72" ht="6.75" customHeight="1" s="118">
      <c r="A72" s="2" t="n"/>
      <c r="B72" s="2" t="n"/>
      <c r="C72" s="2" t="n"/>
      <c r="D72" s="2" t="n"/>
      <c r="E72" s="141" t="n"/>
      <c r="K72" s="142" t="n"/>
      <c r="L72" s="141" t="n"/>
      <c r="P72" s="177">
        <f>計算!$AE$29</f>
        <v/>
      </c>
      <c r="S72" s="52" t="inlineStr">
        <is>
          <t>年</t>
        </is>
      </c>
      <c r="U72" s="177">
        <f>計算!$AF$29</f>
        <v/>
      </c>
      <c r="W72" s="53" t="inlineStr">
        <is>
          <t>月</t>
        </is>
      </c>
      <c r="X72" s="142" t="n"/>
      <c r="Y72" s="141" t="n"/>
      <c r="BI72" s="142" t="n"/>
      <c r="BJ72" s="2" t="n"/>
      <c r="BK72" s="2" t="n"/>
      <c r="BL72" s="2" t="n"/>
      <c r="BM72" s="2" t="n"/>
      <c r="BN72" s="2" t="n"/>
      <c r="BO72" s="2" t="n"/>
      <c r="BP72" s="141" t="n"/>
      <c r="BV72" s="142" t="n"/>
      <c r="DU72" s="142" t="n"/>
      <c r="DV72" s="2" t="n"/>
      <c r="DW72" s="2" t="n"/>
      <c r="DX72" s="2" t="n"/>
      <c r="DY72" s="2" t="n"/>
      <c r="DZ72" s="2" t="n"/>
      <c r="EA72" s="2" t="n"/>
      <c r="EB72" s="2" t="n"/>
      <c r="EC72" s="2" t="n"/>
    </row>
    <row r="73" ht="6.75" customHeight="1" s="118">
      <c r="A73" s="2" t="n"/>
      <c r="B73" s="2" t="n"/>
      <c r="C73" s="2" t="n"/>
      <c r="D73" s="2" t="n"/>
      <c r="E73" s="141" t="n"/>
      <c r="K73" s="142" t="n"/>
      <c r="L73" s="49" t="inlineStr">
        <is>
          <t>令和</t>
        </is>
      </c>
      <c r="X73" s="142" t="n"/>
      <c r="Y73" s="141" t="n"/>
      <c r="BI73" s="142" t="n"/>
      <c r="BJ73" s="2" t="n"/>
      <c r="BK73" s="2" t="n"/>
      <c r="BL73" s="2" t="n"/>
      <c r="BM73" s="2" t="n"/>
      <c r="BN73" s="2" t="n"/>
      <c r="BO73" s="2" t="n"/>
      <c r="BP73" s="141" t="n"/>
      <c r="BV73" s="142" t="n"/>
      <c r="DU73" s="142" t="n"/>
      <c r="DV73" s="2" t="n"/>
      <c r="DW73" s="2" t="n"/>
      <c r="DX73" s="2" t="n"/>
      <c r="DY73" s="2" t="n"/>
      <c r="DZ73" s="2" t="n"/>
      <c r="EA73" s="2" t="n"/>
      <c r="EB73" s="2" t="n"/>
      <c r="EC73" s="2" t="n"/>
    </row>
    <row r="74" ht="6.75" customHeight="1" s="118">
      <c r="A74" s="2" t="n"/>
      <c r="B74" s="2" t="n"/>
      <c r="C74" s="2" t="n"/>
      <c r="D74" s="2" t="n"/>
      <c r="E74" s="141" t="n"/>
      <c r="K74" s="142" t="n"/>
      <c r="L74" s="141" t="n"/>
      <c r="P74" s="19" t="n"/>
      <c r="Q74" s="19" t="n"/>
      <c r="R74" s="19" t="n"/>
      <c r="S74" s="19" t="n"/>
      <c r="T74" s="19" t="n"/>
      <c r="U74" s="19" t="n"/>
      <c r="V74" s="19" t="n"/>
      <c r="W74" s="19" t="n"/>
      <c r="X74" s="37" t="n"/>
      <c r="Y74" s="141" t="n"/>
      <c r="BI74" s="142" t="n"/>
      <c r="BJ74" s="2" t="n"/>
      <c r="BK74" s="2" t="n"/>
      <c r="BL74" s="2" t="n"/>
      <c r="BM74" s="2" t="n"/>
      <c r="BN74" s="2" t="n"/>
      <c r="BO74" s="2" t="n"/>
      <c r="BP74" s="141" t="n"/>
      <c r="BU74" s="43" t="n"/>
      <c r="BV74" s="44" t="n"/>
      <c r="DU74" s="142" t="n"/>
      <c r="DV74" s="2" t="n"/>
      <c r="DW74" s="2" t="n"/>
      <c r="DX74" s="2" t="n"/>
      <c r="DY74" s="2" t="n"/>
      <c r="DZ74" s="2" t="n"/>
      <c r="EA74" s="2" t="n"/>
      <c r="EB74" s="2" t="n"/>
      <c r="EC74" s="2" t="n"/>
    </row>
    <row r="75" ht="4.5" customHeight="1" s="118">
      <c r="A75" s="2" t="n"/>
      <c r="B75" s="2" t="n"/>
      <c r="C75" s="2" t="n"/>
      <c r="D75" s="2" t="n"/>
      <c r="E75" s="141" t="n"/>
      <c r="K75" s="142" t="n"/>
      <c r="L75" s="144" t="n"/>
      <c r="M75" s="145" t="n"/>
      <c r="N75" s="145" t="n"/>
      <c r="O75" s="145" t="n"/>
      <c r="P75" s="20" t="n"/>
      <c r="Q75" s="20" t="n"/>
      <c r="R75" s="20" t="n"/>
      <c r="S75" s="20" t="n"/>
      <c r="T75" s="20" t="n"/>
      <c r="U75" s="20" t="n"/>
      <c r="V75" s="20" t="n"/>
      <c r="W75" s="20" t="n"/>
      <c r="X75" s="39" t="n"/>
      <c r="Y75" s="144" t="n"/>
      <c r="Z75" s="145" t="n"/>
      <c r="AA75" s="145" t="n"/>
      <c r="AB75" s="145" t="n"/>
      <c r="AC75" s="145" t="n"/>
      <c r="AD75" s="145" t="n"/>
      <c r="AE75" s="145" t="n"/>
      <c r="AF75" s="145" t="n"/>
      <c r="AG75" s="145" t="n"/>
      <c r="AH75" s="145" t="n"/>
      <c r="AI75" s="145" t="n"/>
      <c r="AJ75" s="145" t="n"/>
      <c r="AK75" s="145" t="n"/>
      <c r="AL75" s="145" t="n"/>
      <c r="AM75" s="145" t="n"/>
      <c r="AN75" s="145" t="n"/>
      <c r="AO75" s="145" t="n"/>
      <c r="AP75" s="145" t="n"/>
      <c r="AQ75" s="145" t="n"/>
      <c r="AR75" s="145" t="n"/>
      <c r="AS75" s="145" t="n"/>
      <c r="AT75" s="145" t="n"/>
      <c r="AU75" s="145" t="n"/>
      <c r="AV75" s="145" t="n"/>
      <c r="AW75" s="145" t="n"/>
      <c r="AX75" s="145" t="n"/>
      <c r="AY75" s="145" t="n"/>
      <c r="AZ75" s="145" t="n"/>
      <c r="BA75" s="145" t="n"/>
      <c r="BB75" s="145" t="n"/>
      <c r="BC75" s="145" t="n"/>
      <c r="BD75" s="145" t="n"/>
      <c r="BE75" s="145" t="n"/>
      <c r="BF75" s="145" t="n"/>
      <c r="BG75" s="145" t="n"/>
      <c r="BH75" s="145" t="n"/>
      <c r="BI75" s="146" t="n"/>
      <c r="BJ75" s="2" t="n"/>
      <c r="BK75" s="2" t="n"/>
      <c r="BL75" s="2" t="n"/>
      <c r="BM75" s="2" t="n"/>
      <c r="BN75" s="2" t="n"/>
      <c r="BO75" s="2" t="n"/>
      <c r="BP75" s="144" t="n"/>
      <c r="BQ75" s="145" t="n"/>
      <c r="BR75" s="145" t="n"/>
      <c r="BS75" s="145" t="n"/>
      <c r="BT75" s="145" t="n"/>
      <c r="BU75" s="42" t="n"/>
      <c r="BV75" s="45" t="n"/>
      <c r="BW75" s="145" t="n"/>
      <c r="BX75" s="145" t="n"/>
      <c r="BY75" s="145" t="n"/>
      <c r="BZ75" s="145" t="n"/>
      <c r="CA75" s="145" t="n"/>
      <c r="CB75" s="145" t="n"/>
      <c r="CC75" s="145" t="n"/>
      <c r="CD75" s="145" t="n"/>
      <c r="CE75" s="145" t="n"/>
      <c r="CF75" s="145" t="n"/>
      <c r="CG75" s="145" t="n"/>
      <c r="CH75" s="145" t="n"/>
      <c r="CI75" s="145" t="n"/>
      <c r="CJ75" s="145" t="n"/>
      <c r="CK75" s="145" t="n"/>
      <c r="CL75" s="145" t="n"/>
      <c r="CM75" s="145" t="n"/>
      <c r="CN75" s="145" t="n"/>
      <c r="CO75" s="145" t="n"/>
      <c r="CP75" s="145" t="n"/>
      <c r="CQ75" s="145" t="n"/>
      <c r="CR75" s="145" t="n"/>
      <c r="CS75" s="145" t="n"/>
      <c r="CT75" s="145" t="n"/>
      <c r="CU75" s="145" t="n"/>
      <c r="CV75" s="145" t="n"/>
      <c r="CW75" s="145" t="n"/>
      <c r="CX75" s="145" t="n"/>
      <c r="CY75" s="145" t="n"/>
      <c r="CZ75" s="145" t="n"/>
      <c r="DA75" s="145" t="n"/>
      <c r="DB75" s="145" t="n"/>
      <c r="DC75" s="145" t="n"/>
      <c r="DD75" s="145" t="n"/>
      <c r="DE75" s="145" t="n"/>
      <c r="DF75" s="145" t="n"/>
      <c r="DG75" s="145" t="n"/>
      <c r="DH75" s="145" t="n"/>
      <c r="DI75" s="145" t="n"/>
      <c r="DJ75" s="145" t="n"/>
      <c r="DK75" s="145" t="n"/>
      <c r="DL75" s="145" t="n"/>
      <c r="DM75" s="145" t="n"/>
      <c r="DN75" s="145" t="n"/>
      <c r="DO75" s="145" t="n"/>
      <c r="DP75" s="145" t="n"/>
      <c r="DQ75" s="145" t="n"/>
      <c r="DR75" s="145" t="n"/>
      <c r="DS75" s="145" t="n"/>
      <c r="DT75" s="145" t="n"/>
      <c r="DU75" s="146" t="n"/>
      <c r="DV75" s="2" t="n"/>
      <c r="DW75" s="2" t="n"/>
      <c r="DX75" s="2" t="n"/>
      <c r="DY75" s="2" t="n"/>
      <c r="DZ75" s="2" t="n"/>
      <c r="EA75" s="2" t="n"/>
      <c r="EB75" s="2" t="n"/>
      <c r="EC75" s="2" t="n"/>
    </row>
    <row r="76" ht="6.75" customHeight="1" s="118">
      <c r="A76" s="2" t="n"/>
      <c r="B76" s="2" t="n"/>
      <c r="C76" s="2" t="n"/>
      <c r="D76" s="2" t="n"/>
      <c r="E76" s="141" t="n"/>
      <c r="K76" s="142" t="n"/>
      <c r="L76" s="54" t="inlineStr">
        <is>
          <t>平成</t>
        </is>
      </c>
      <c r="M76" s="138" t="n"/>
      <c r="N76" s="138" t="n"/>
      <c r="O76" s="138"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7" t="inlineStr">
        <is>
          <t>備　考</t>
        </is>
      </c>
      <c r="BQ76" s="138" t="n"/>
      <c r="BR76" s="138" t="n"/>
      <c r="BS76" s="138" t="n"/>
      <c r="BT76" s="138" t="n"/>
      <c r="BU76" s="138" t="n"/>
      <c r="BV76" s="139" t="n"/>
      <c r="BW76" s="174">
        <f>計算!$AA$29</f>
        <v/>
      </c>
      <c r="BX76" s="138" t="n"/>
      <c r="BY76" s="138" t="n"/>
      <c r="BZ76" s="138" t="n"/>
      <c r="CA76" s="138" t="n"/>
      <c r="CB76" s="138" t="n"/>
      <c r="CC76" s="138" t="n"/>
      <c r="CD76" s="138" t="n"/>
      <c r="CE76" s="138" t="n"/>
      <c r="CF76" s="138" t="n"/>
      <c r="CG76" s="138" t="n"/>
      <c r="CH76" s="138" t="n"/>
      <c r="CI76" s="138" t="n"/>
      <c r="CJ76" s="138" t="n"/>
      <c r="CK76" s="138" t="n"/>
      <c r="CL76" s="138" t="n"/>
      <c r="CM76" s="138" t="n"/>
      <c r="CN76" s="138" t="n"/>
      <c r="CO76" s="138" t="n"/>
      <c r="CP76" s="138" t="n"/>
      <c r="CQ76" s="138" t="n"/>
      <c r="CR76" s="138" t="n"/>
      <c r="CS76" s="138" t="n"/>
      <c r="CT76" s="138" t="n"/>
      <c r="CU76" s="138" t="n"/>
      <c r="CV76" s="138" t="n"/>
      <c r="CW76" s="138" t="n"/>
      <c r="CX76" s="138" t="n"/>
      <c r="CY76" s="138" t="n"/>
      <c r="CZ76" s="138" t="n"/>
      <c r="DA76" s="138" t="n"/>
      <c r="DB76" s="138" t="n"/>
      <c r="DC76" s="138" t="n"/>
      <c r="DD76" s="138" t="n"/>
      <c r="DE76" s="138" t="n"/>
      <c r="DF76" s="138" t="n"/>
      <c r="DG76" s="138" t="n"/>
      <c r="DH76" s="138" t="n"/>
      <c r="DI76" s="138" t="n"/>
      <c r="DJ76" s="138" t="n"/>
      <c r="DK76" s="138" t="n"/>
      <c r="DL76" s="138" t="n"/>
      <c r="DM76" s="138" t="n"/>
      <c r="DN76" s="138" t="n"/>
      <c r="DO76" s="138" t="n"/>
      <c r="DP76" s="138" t="n"/>
      <c r="DQ76" s="138" t="n"/>
      <c r="DR76" s="138" t="n"/>
      <c r="DS76" s="138" t="n"/>
      <c r="DT76" s="138" t="n"/>
      <c r="DU76" s="139" t="n"/>
      <c r="DV76" s="2" t="n"/>
      <c r="DW76" s="2" t="n"/>
      <c r="DX76" s="2" t="n"/>
      <c r="DY76" s="2" t="n"/>
      <c r="DZ76" s="2" t="n"/>
      <c r="EA76" s="2" t="n"/>
      <c r="EB76" s="2" t="n"/>
      <c r="EC76" s="2" t="n"/>
    </row>
    <row r="77" ht="6.75" customHeight="1" s="118">
      <c r="A77" s="2" t="n"/>
      <c r="B77" s="2" t="n"/>
      <c r="C77" s="2" t="n"/>
      <c r="D77" s="2" t="n"/>
      <c r="E77" s="141" t="n"/>
      <c r="K77" s="142" t="n"/>
      <c r="L77" s="141"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41" t="n"/>
      <c r="BV77" s="142" t="n"/>
      <c r="DU77" s="142" t="n"/>
      <c r="DV77" s="2" t="n"/>
      <c r="DW77" s="2" t="n"/>
      <c r="DX77" s="2" t="n"/>
      <c r="DY77" s="2" t="n"/>
      <c r="DZ77" s="2" t="n"/>
      <c r="EA77" s="2" t="n"/>
      <c r="EB77" s="2" t="n"/>
      <c r="EC77" s="2" t="n"/>
    </row>
    <row r="78" ht="6.75" customHeight="1" s="118">
      <c r="A78" s="2" t="n"/>
      <c r="B78" s="2" t="n"/>
      <c r="C78" s="2" t="n"/>
      <c r="D78" s="2" t="n"/>
      <c r="E78" s="141" t="n"/>
      <c r="K78" s="142" t="n"/>
      <c r="L78" s="141" t="n"/>
      <c r="P78" s="19" t="n"/>
      <c r="Q78" s="19" t="n"/>
      <c r="R78" s="19" t="n"/>
      <c r="S78" s="52" t="inlineStr">
        <is>
          <t>年</t>
        </is>
      </c>
      <c r="U78" s="11" t="n"/>
      <c r="V78" s="11" t="n"/>
      <c r="W78" s="53" t="inlineStr">
        <is>
          <t>月</t>
        </is>
      </c>
      <c r="X78" s="142"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41" t="n"/>
      <c r="BV78" s="142" t="n"/>
      <c r="DU78" s="142" t="n"/>
      <c r="DV78" s="2" t="n"/>
      <c r="DW78" s="2" t="n"/>
      <c r="DX78" s="2" t="n"/>
      <c r="DY78" s="2" t="n"/>
      <c r="DZ78" s="2" t="n"/>
      <c r="EA78" s="2" t="n"/>
      <c r="EB78" s="2" t="n"/>
      <c r="EC78" s="2" t="n"/>
    </row>
    <row r="79" ht="6.75" customHeight="1" s="118">
      <c r="A79" s="2" t="n"/>
      <c r="B79" s="2" t="n"/>
      <c r="C79" s="2" t="n"/>
      <c r="D79" s="2" t="n"/>
      <c r="E79" s="141" t="n"/>
      <c r="K79" s="142" t="n"/>
      <c r="L79" s="49" t="inlineStr">
        <is>
          <t>令和</t>
        </is>
      </c>
      <c r="P79" s="19" t="n"/>
      <c r="Q79" s="19" t="n"/>
      <c r="R79" s="19" t="n"/>
      <c r="U79" s="11" t="n"/>
      <c r="V79" s="11" t="n"/>
      <c r="X79" s="142"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41" t="n"/>
      <c r="BV79" s="142" t="n"/>
      <c r="DU79" s="142" t="n"/>
      <c r="DV79" s="2" t="n"/>
      <c r="DW79" s="2" t="n"/>
      <c r="DX79" s="2" t="n"/>
      <c r="DY79" s="2" t="n"/>
      <c r="DZ79" s="2" t="n"/>
      <c r="EA79" s="2" t="n"/>
      <c r="EB79" s="2" t="n"/>
      <c r="EC79" s="2" t="n"/>
    </row>
    <row r="80" ht="6.75" customHeight="1" s="118">
      <c r="A80" s="2" t="n"/>
      <c r="B80" s="2" t="n"/>
      <c r="C80" s="2" t="n"/>
      <c r="D80" s="2" t="n"/>
      <c r="E80" s="141" t="n"/>
      <c r="K80" s="142" t="n"/>
      <c r="L80" s="141"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41" t="n"/>
      <c r="BV80" s="142" t="n"/>
      <c r="DU80" s="142" t="n"/>
      <c r="DV80" s="2" t="n"/>
      <c r="DW80" s="2" t="n"/>
      <c r="DX80" s="2" t="n"/>
      <c r="DY80" s="2" t="n"/>
      <c r="DZ80" s="2" t="n"/>
      <c r="EA80" s="2" t="n"/>
      <c r="EB80" s="2" t="n"/>
      <c r="EC80" s="2" t="n"/>
    </row>
    <row r="81" ht="3.75" customHeight="1" s="118">
      <c r="A81" s="2" t="n"/>
      <c r="B81" s="2" t="n"/>
      <c r="C81" s="2" t="n"/>
      <c r="D81" s="2" t="n"/>
      <c r="E81" s="141" t="n"/>
      <c r="K81" s="142" t="n"/>
      <c r="L81" s="144" t="n"/>
      <c r="M81" s="145" t="n"/>
      <c r="N81" s="145" t="n"/>
      <c r="O81" s="145"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41" t="n"/>
      <c r="BV81" s="142" t="n"/>
      <c r="DU81" s="142" t="n"/>
      <c r="DV81" s="2" t="n"/>
      <c r="DW81" s="2" t="n"/>
      <c r="DX81" s="2" t="n"/>
      <c r="DY81" s="2" t="n"/>
      <c r="DZ81" s="2" t="n"/>
      <c r="EA81" s="2" t="n"/>
      <c r="EB81" s="2" t="n"/>
      <c r="EC81" s="2" t="n"/>
    </row>
    <row r="82" ht="6.75" customHeight="1" s="118">
      <c r="A82" s="2" t="n"/>
      <c r="B82" s="2" t="n"/>
      <c r="C82" s="2" t="n"/>
      <c r="D82" s="2" t="n"/>
      <c r="E82" s="141" t="n"/>
      <c r="K82" s="142" t="n"/>
      <c r="L82" s="54" t="inlineStr">
        <is>
          <t>平成</t>
        </is>
      </c>
      <c r="M82" s="138" t="n"/>
      <c r="N82" s="138" t="n"/>
      <c r="O82" s="138"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41" t="n"/>
      <c r="BV82" s="142" t="n"/>
      <c r="DU82" s="142" t="n"/>
      <c r="DV82" s="2" t="n"/>
      <c r="DW82" s="2" t="n"/>
      <c r="DX82" s="2" t="n"/>
      <c r="DY82" s="2" t="n"/>
      <c r="DZ82" s="2" t="n"/>
      <c r="EA82" s="2" t="n"/>
      <c r="EB82" s="2" t="n"/>
      <c r="EC82" s="2" t="n"/>
    </row>
    <row r="83" ht="6.75" customHeight="1" s="118">
      <c r="A83" s="2" t="n"/>
      <c r="B83" s="2" t="n"/>
      <c r="C83" s="2" t="n"/>
      <c r="D83" s="2" t="n"/>
      <c r="E83" s="141" t="n"/>
      <c r="K83" s="142" t="n"/>
      <c r="L83" s="141"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41" t="n"/>
      <c r="BV83" s="142" t="n"/>
      <c r="DU83" s="142" t="n"/>
      <c r="DV83" s="2" t="n"/>
      <c r="DW83" s="2" t="n"/>
      <c r="DX83" s="2" t="n"/>
      <c r="DY83" s="2" t="n"/>
      <c r="DZ83" s="2" t="n"/>
      <c r="EA83" s="2" t="n"/>
      <c r="EB83" s="2" t="n"/>
      <c r="EC83" s="2" t="n"/>
    </row>
    <row r="84" ht="6.75" customHeight="1" s="118">
      <c r="A84" s="2" t="n"/>
      <c r="B84" s="2" t="n"/>
      <c r="C84" s="2" t="n"/>
      <c r="D84" s="2" t="n"/>
      <c r="E84" s="141" t="n"/>
      <c r="K84" s="142" t="n"/>
      <c r="L84" s="141" t="n"/>
      <c r="P84" s="19" t="n"/>
      <c r="Q84" s="19" t="n"/>
      <c r="R84" s="19" t="n"/>
      <c r="S84" s="52" t="inlineStr">
        <is>
          <t>年</t>
        </is>
      </c>
      <c r="U84" s="11" t="n"/>
      <c r="V84" s="11" t="n"/>
      <c r="W84" s="53" t="inlineStr">
        <is>
          <t>月</t>
        </is>
      </c>
      <c r="X84" s="142"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41" t="n"/>
      <c r="BV84" s="142" t="n"/>
      <c r="DU84" s="142" t="n"/>
      <c r="DV84" s="2" t="n"/>
      <c r="DW84" s="2" t="n"/>
      <c r="DX84" s="2" t="n"/>
      <c r="DY84" s="2" t="n"/>
      <c r="DZ84" s="2" t="n"/>
      <c r="EA84" s="2" t="n"/>
      <c r="EB84" s="2" t="n"/>
      <c r="EC84" s="2" t="n"/>
    </row>
    <row r="85" ht="6.75" customHeight="1" s="118">
      <c r="A85" s="2" t="n"/>
      <c r="B85" s="2" t="n"/>
      <c r="C85" s="2" t="n"/>
      <c r="D85" s="2" t="n"/>
      <c r="E85" s="141" t="n"/>
      <c r="K85" s="142" t="n"/>
      <c r="L85" s="49" t="inlineStr">
        <is>
          <t>令和</t>
        </is>
      </c>
      <c r="P85" s="19" t="n"/>
      <c r="Q85" s="19" t="n"/>
      <c r="R85" s="19" t="n"/>
      <c r="U85" s="11" t="n"/>
      <c r="V85" s="11" t="n"/>
      <c r="X85" s="142"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41" t="n"/>
      <c r="BV85" s="142" t="n"/>
      <c r="DU85" s="142" t="n"/>
      <c r="DV85" s="2" t="n"/>
      <c r="DW85" s="2" t="n"/>
      <c r="DX85" s="2" t="n"/>
      <c r="DY85" s="2" t="n"/>
      <c r="DZ85" s="2" t="n"/>
      <c r="EA85" s="2" t="n"/>
      <c r="EB85" s="2" t="n"/>
      <c r="EC85" s="2" t="n"/>
    </row>
    <row r="86" ht="6.75" customHeight="1" s="118">
      <c r="A86" s="2" t="n"/>
      <c r="B86" s="2" t="n"/>
      <c r="C86" s="2" t="n"/>
      <c r="D86" s="2" t="n"/>
      <c r="E86" s="141" t="n"/>
      <c r="K86" s="142" t="n"/>
      <c r="L86" s="141"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41" t="n"/>
      <c r="BV86" s="142" t="n"/>
      <c r="DU86" s="142" t="n"/>
      <c r="DV86" s="2" t="n"/>
      <c r="DW86" s="2" t="n"/>
      <c r="DX86" s="2" t="n"/>
      <c r="DY86" s="2" t="n"/>
      <c r="DZ86" s="2" t="n"/>
      <c r="EA86" s="2" t="n"/>
      <c r="EB86" s="2" t="n"/>
      <c r="EC86" s="2" t="n"/>
    </row>
    <row r="87" ht="6.75" customHeight="1" s="118">
      <c r="A87" s="2" t="n"/>
      <c r="B87" s="2" t="n"/>
      <c r="C87" s="2" t="n"/>
      <c r="D87" s="2" t="n"/>
      <c r="E87" s="144" t="n"/>
      <c r="F87" s="145" t="n"/>
      <c r="G87" s="145" t="n"/>
      <c r="H87" s="145" t="n"/>
      <c r="I87" s="145" t="n"/>
      <c r="J87" s="145" t="n"/>
      <c r="K87" s="146" t="n"/>
      <c r="L87" s="144" t="n"/>
      <c r="M87" s="145" t="n"/>
      <c r="N87" s="145" t="n"/>
      <c r="O87" s="145"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4" t="n"/>
      <c r="BQ87" s="145" t="n"/>
      <c r="BR87" s="145" t="n"/>
      <c r="BS87" s="145" t="n"/>
      <c r="BT87" s="145" t="n"/>
      <c r="BU87" s="145" t="n"/>
      <c r="BV87" s="146" t="n"/>
      <c r="BW87" s="145" t="n"/>
      <c r="BX87" s="145" t="n"/>
      <c r="BY87" s="145" t="n"/>
      <c r="BZ87" s="145" t="n"/>
      <c r="CA87" s="145" t="n"/>
      <c r="CB87" s="145" t="n"/>
      <c r="CC87" s="145" t="n"/>
      <c r="CD87" s="145" t="n"/>
      <c r="CE87" s="145" t="n"/>
      <c r="CF87" s="145" t="n"/>
      <c r="CG87" s="145" t="n"/>
      <c r="CH87" s="145" t="n"/>
      <c r="CI87" s="145" t="n"/>
      <c r="CJ87" s="145" t="n"/>
      <c r="CK87" s="145" t="n"/>
      <c r="CL87" s="145" t="n"/>
      <c r="CM87" s="145" t="n"/>
      <c r="CN87" s="145" t="n"/>
      <c r="CO87" s="145" t="n"/>
      <c r="CP87" s="145" t="n"/>
      <c r="CQ87" s="145" t="n"/>
      <c r="CR87" s="145" t="n"/>
      <c r="CS87" s="145" t="n"/>
      <c r="CT87" s="145" t="n"/>
      <c r="CU87" s="145" t="n"/>
      <c r="CV87" s="145" t="n"/>
      <c r="CW87" s="145" t="n"/>
      <c r="CX87" s="145" t="n"/>
      <c r="CY87" s="145" t="n"/>
      <c r="CZ87" s="145" t="n"/>
      <c r="DA87" s="145" t="n"/>
      <c r="DB87" s="145" t="n"/>
      <c r="DC87" s="145" t="n"/>
      <c r="DD87" s="145" t="n"/>
      <c r="DE87" s="145" t="n"/>
      <c r="DF87" s="145" t="n"/>
      <c r="DG87" s="145" t="n"/>
      <c r="DH87" s="145" t="n"/>
      <c r="DI87" s="145" t="n"/>
      <c r="DJ87" s="145" t="n"/>
      <c r="DK87" s="145" t="n"/>
      <c r="DL87" s="145" t="n"/>
      <c r="DM87" s="145" t="n"/>
      <c r="DN87" s="145" t="n"/>
      <c r="DO87" s="145" t="n"/>
      <c r="DP87" s="145" t="n"/>
      <c r="DQ87" s="145" t="n"/>
      <c r="DR87" s="145" t="n"/>
      <c r="DS87" s="145" t="n"/>
      <c r="DT87" s="145" t="n"/>
      <c r="DU87" s="146"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37.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7" t="inlineStr">
        <is>
          <t xml:space="preserve">資 　格  等      </t>
        </is>
      </c>
      <c r="BQ5" s="138" t="n"/>
      <c r="BR5" s="138" t="n"/>
      <c r="BS5" s="138" t="n"/>
      <c r="BT5" s="138" t="n"/>
      <c r="BU5" s="138" t="n"/>
      <c r="BV5" s="139" t="n"/>
      <c r="BW5" s="140" t="inlineStr">
        <is>
          <t>取  得  年  月</t>
        </is>
      </c>
      <c r="BX5" s="138" t="n"/>
      <c r="BY5" s="138" t="n"/>
      <c r="BZ5" s="138" t="n"/>
      <c r="CA5" s="138" t="n"/>
      <c r="CB5" s="138" t="n"/>
      <c r="CC5" s="138" t="n"/>
      <c r="CD5" s="138" t="n"/>
      <c r="CE5" s="138" t="n"/>
      <c r="CF5" s="138" t="n"/>
      <c r="CG5" s="139" t="n"/>
      <c r="CH5" s="140" t="inlineStr">
        <is>
          <t>資       格       等       の       名       称</t>
        </is>
      </c>
      <c r="CI5" s="138" t="n"/>
      <c r="CJ5" s="138" t="n"/>
      <c r="CK5" s="138" t="n"/>
      <c r="CL5" s="138" t="n"/>
      <c r="CM5" s="138" t="n"/>
      <c r="CN5" s="138" t="n"/>
      <c r="CO5" s="138" t="n"/>
      <c r="CP5" s="138" t="n"/>
      <c r="CQ5" s="138" t="n"/>
      <c r="CR5" s="138" t="n"/>
      <c r="CS5" s="138" t="n"/>
      <c r="CT5" s="138" t="n"/>
      <c r="CU5" s="138" t="n"/>
      <c r="CV5" s="138" t="n"/>
      <c r="CW5" s="138" t="n"/>
      <c r="CX5" s="138" t="n"/>
      <c r="CY5" s="138" t="n"/>
      <c r="CZ5" s="138" t="n"/>
      <c r="DA5" s="138" t="n"/>
      <c r="DB5" s="138" t="n"/>
      <c r="DC5" s="138" t="n"/>
      <c r="DD5" s="138" t="n"/>
      <c r="DE5" s="138" t="n"/>
      <c r="DF5" s="138" t="n"/>
      <c r="DG5" s="138" t="n"/>
      <c r="DH5" s="138" t="n"/>
      <c r="DI5" s="138" t="n"/>
      <c r="DJ5" s="138" t="n"/>
      <c r="DK5" s="138" t="n"/>
      <c r="DL5" s="138" t="n"/>
      <c r="DM5" s="138" t="n"/>
      <c r="DN5" s="138" t="n"/>
      <c r="DO5" s="138" t="n"/>
      <c r="DP5" s="138" t="n"/>
      <c r="DQ5" s="138" t="n"/>
      <c r="DR5" s="138" t="n"/>
      <c r="DS5" s="138" t="n"/>
      <c r="DT5" s="138" t="n"/>
      <c r="DU5" s="139"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41" t="n"/>
      <c r="BV6" s="142" t="n"/>
      <c r="BW6" s="141" t="n"/>
      <c r="CG6" s="142" t="n"/>
      <c r="CH6" s="141" t="n"/>
      <c r="DU6" s="142"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41" t="n"/>
      <c r="BV7" s="142" t="n"/>
      <c r="BW7" s="141" t="n"/>
      <c r="CG7" s="142" t="n"/>
      <c r="CH7" s="141" t="n"/>
      <c r="DU7" s="142"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3">
        <f>IF(N(設定!$B$3)=0,"",YEAR(設定!$B$3)-2018)</f>
        <v/>
      </c>
      <c r="AG8" s="95" t="inlineStr">
        <is>
          <t>年</t>
        </is>
      </c>
      <c r="AI8" s="143">
        <f>IF(N(設定!$B$3)=0,"",MONTH(設定!$B$3))</f>
        <v/>
      </c>
      <c r="AL8" s="95" t="inlineStr">
        <is>
          <t>月</t>
        </is>
      </c>
      <c r="AN8" s="143">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41" t="n"/>
      <c r="BV8" s="142" t="n"/>
      <c r="BW8" s="144" t="n"/>
      <c r="BX8" s="145" t="n"/>
      <c r="BY8" s="145" t="n"/>
      <c r="BZ8" s="145" t="n"/>
      <c r="CA8" s="145" t="n"/>
      <c r="CB8" s="145" t="n"/>
      <c r="CC8" s="145" t="n"/>
      <c r="CD8" s="145" t="n"/>
      <c r="CE8" s="145" t="n"/>
      <c r="CF8" s="145" t="n"/>
      <c r="CG8" s="146" t="n"/>
      <c r="CH8" s="144" t="n"/>
      <c r="CI8" s="145" t="n"/>
      <c r="CJ8" s="145" t="n"/>
      <c r="CK8" s="145" t="n"/>
      <c r="CL8" s="145" t="n"/>
      <c r="CM8" s="145" t="n"/>
      <c r="CN8" s="145" t="n"/>
      <c r="CO8" s="145" t="n"/>
      <c r="CP8" s="145" t="n"/>
      <c r="CQ8" s="145" t="n"/>
      <c r="CR8" s="145" t="n"/>
      <c r="CS8" s="145" t="n"/>
      <c r="CT8" s="145" t="n"/>
      <c r="CU8" s="145" t="n"/>
      <c r="CV8" s="145" t="n"/>
      <c r="CW8" s="145" t="n"/>
      <c r="CX8" s="145" t="n"/>
      <c r="CY8" s="145" t="n"/>
      <c r="CZ8" s="145" t="n"/>
      <c r="DA8" s="145" t="n"/>
      <c r="DB8" s="145" t="n"/>
      <c r="DC8" s="145" t="n"/>
      <c r="DD8" s="145" t="n"/>
      <c r="DE8" s="145" t="n"/>
      <c r="DF8" s="145" t="n"/>
      <c r="DG8" s="145" t="n"/>
      <c r="DH8" s="145" t="n"/>
      <c r="DI8" s="145" t="n"/>
      <c r="DJ8" s="145" t="n"/>
      <c r="DK8" s="145" t="n"/>
      <c r="DL8" s="145" t="n"/>
      <c r="DM8" s="145" t="n"/>
      <c r="DN8" s="145" t="n"/>
      <c r="DO8" s="145" t="n"/>
      <c r="DP8" s="145" t="n"/>
      <c r="DQ8" s="145" t="n"/>
      <c r="DR8" s="145" t="n"/>
      <c r="DS8" s="145" t="n"/>
      <c r="DT8" s="145" t="n"/>
      <c r="DU8" s="146"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41" t="n"/>
      <c r="BV9" s="142" t="n"/>
      <c r="BW9" s="147">
        <f>計算!$O$30</f>
        <v/>
      </c>
      <c r="CG9" s="142" t="n"/>
      <c r="CH9" s="148">
        <f>計算!$P$30</f>
        <v/>
      </c>
      <c r="DU9" s="142"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5" t="n"/>
      <c r="AA10" s="145" t="n"/>
      <c r="AB10" s="145" t="n"/>
      <c r="AC10" s="145" t="n"/>
      <c r="AD10" s="145" t="n"/>
      <c r="AE10" s="145" t="n"/>
      <c r="AF10" s="145" t="n"/>
      <c r="AG10" s="145" t="n"/>
      <c r="AH10" s="145" t="n"/>
      <c r="AI10" s="145" t="n"/>
      <c r="AJ10" s="145" t="n"/>
      <c r="AK10" s="145" t="n"/>
      <c r="AL10" s="145" t="n"/>
      <c r="AM10" s="145" t="n"/>
      <c r="AN10" s="145" t="n"/>
      <c r="AO10" s="145" t="n"/>
      <c r="AP10" s="145" t="n"/>
      <c r="AQ10" s="145" t="n"/>
      <c r="AR10" s="145" t="n"/>
      <c r="AS10" s="145" t="n"/>
      <c r="AT10" s="145" t="n"/>
      <c r="AU10" s="12" t="n"/>
      <c r="AV10" s="7" t="n"/>
      <c r="BI10" s="8" t="n"/>
      <c r="BJ10" s="7" t="n"/>
      <c r="BK10" s="2" t="n"/>
      <c r="BL10" s="2" t="n"/>
      <c r="BM10" s="2" t="n"/>
      <c r="BN10" s="2" t="n"/>
      <c r="BO10" s="2" t="n"/>
      <c r="BP10" s="141" t="n"/>
      <c r="BV10" s="142" t="n"/>
      <c r="BW10" s="141" t="n"/>
      <c r="CG10" s="142" t="n"/>
      <c r="DU10" s="142" t="n"/>
      <c r="DV10" s="2" t="n"/>
      <c r="DW10" s="2" t="n"/>
      <c r="DX10" s="2" t="n"/>
      <c r="DY10" s="2" t="n"/>
      <c r="DZ10" s="2" t="n"/>
      <c r="EA10" s="2" t="n"/>
      <c r="EB10" s="2" t="n"/>
      <c r="EC10" s="2" t="n"/>
    </row>
    <row r="11" ht="6.75" customHeight="1" s="118">
      <c r="A11" s="2" t="n"/>
      <c r="B11" s="2" t="n"/>
      <c r="C11" s="2" t="n"/>
      <c r="D11" s="2" t="n"/>
      <c r="E11" s="140" t="inlineStr">
        <is>
          <t>ふ り が な</t>
        </is>
      </c>
      <c r="F11" s="138" t="n"/>
      <c r="G11" s="138" t="n"/>
      <c r="H11" s="138" t="n"/>
      <c r="I11" s="138" t="n"/>
      <c r="J11" s="138" t="n"/>
      <c r="K11" s="139" t="n"/>
      <c r="L11" s="149">
        <f>計算!$C$30</f>
        <v/>
      </c>
      <c r="M11" s="138" t="n"/>
      <c r="N11" s="138" t="n"/>
      <c r="O11" s="138" t="n"/>
      <c r="P11" s="138" t="n"/>
      <c r="Q11" s="138" t="n"/>
      <c r="R11" s="138" t="n"/>
      <c r="S11" s="138" t="n"/>
      <c r="T11" s="138" t="n"/>
      <c r="U11" s="138" t="n"/>
      <c r="V11" s="138" t="n"/>
      <c r="W11" s="138" t="n"/>
      <c r="X11" s="138" t="n"/>
      <c r="Y11" s="138" t="n"/>
      <c r="Z11" s="138" t="n"/>
      <c r="AA11" s="138" t="n"/>
      <c r="AB11" s="138" t="n"/>
      <c r="AC11" s="138" t="n"/>
      <c r="AD11" s="138" t="n"/>
      <c r="AE11" s="138" t="n"/>
      <c r="AF11" s="138" t="n"/>
      <c r="AG11" s="138" t="n"/>
      <c r="AH11" s="138" t="n"/>
      <c r="AI11" s="138" t="n"/>
      <c r="AJ11" s="138" t="n"/>
      <c r="AK11" s="138" t="n"/>
      <c r="AL11" s="138" t="n"/>
      <c r="AM11" s="138" t="n"/>
      <c r="AN11" s="138" t="n"/>
      <c r="AO11" s="138" t="n"/>
      <c r="AP11" s="138" t="n"/>
      <c r="AQ11" s="138" t="n"/>
      <c r="AR11" s="138" t="n"/>
      <c r="AS11" s="138" t="n"/>
      <c r="AT11" s="139"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41" t="n"/>
      <c r="BV11" s="142" t="n"/>
      <c r="BW11" s="141" t="n"/>
      <c r="CG11" s="142" t="n"/>
      <c r="DU11" s="142" t="n"/>
      <c r="DV11" s="2" t="n"/>
      <c r="DW11" s="2" t="n"/>
      <c r="DX11" s="2" t="n"/>
      <c r="DY11" s="2" t="n"/>
      <c r="DZ11" s="2" t="n"/>
      <c r="EA11" s="2" t="n"/>
      <c r="EB11" s="2" t="n"/>
      <c r="EC11" s="2" t="n"/>
    </row>
    <row r="12" ht="6.75" customHeight="1" s="118">
      <c r="A12" s="2" t="n"/>
      <c r="B12" s="2" t="n"/>
      <c r="C12" s="2" t="n"/>
      <c r="D12" s="2" t="n"/>
      <c r="E12" s="141" t="n"/>
      <c r="K12" s="142" t="n"/>
      <c r="AT12" s="142"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41" t="n"/>
      <c r="BV12" s="142" t="n"/>
      <c r="BW12" s="141" t="n"/>
      <c r="CG12" s="142" t="n"/>
      <c r="DU12" s="142" t="n"/>
      <c r="DV12" s="2" t="n"/>
      <c r="DW12" s="2" t="n"/>
      <c r="DX12" s="2" t="n"/>
      <c r="DY12" s="2" t="n"/>
      <c r="DZ12" s="2" t="n"/>
      <c r="EA12" s="2" t="n"/>
      <c r="EB12" s="2" t="n"/>
      <c r="EC12" s="2" t="n"/>
    </row>
    <row r="13" ht="6.75" customHeight="1" s="118">
      <c r="A13" s="2" t="n"/>
      <c r="B13" s="2" t="n"/>
      <c r="C13" s="2" t="n"/>
      <c r="D13" s="2" t="n"/>
      <c r="E13" s="141" t="n"/>
      <c r="K13" s="142" t="n"/>
      <c r="AT13" s="142"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41" t="n"/>
      <c r="BV13" s="142" t="n"/>
      <c r="BW13" s="147">
        <f>計算!$Q$30</f>
        <v/>
      </c>
      <c r="CG13" s="142" t="n"/>
      <c r="CH13" s="148">
        <f>計算!$R$30</f>
        <v/>
      </c>
      <c r="DU13" s="142" t="n"/>
      <c r="DV13" s="2" t="n"/>
      <c r="DW13" s="2" t="n"/>
      <c r="DX13" s="2" t="n"/>
      <c r="DY13" s="2" t="n"/>
      <c r="DZ13" s="2" t="n"/>
      <c r="EA13" s="2" t="n"/>
      <c r="EB13" s="2" t="n"/>
      <c r="EC13" s="2" t="n"/>
    </row>
    <row r="14" ht="6.75" customHeight="1" s="118">
      <c r="A14" s="2" t="n"/>
      <c r="B14" s="2" t="n"/>
      <c r="C14" s="2" t="n"/>
      <c r="D14" s="2" t="n"/>
      <c r="E14" s="144" t="n"/>
      <c r="F14" s="145" t="n"/>
      <c r="G14" s="145" t="n"/>
      <c r="H14" s="145" t="n"/>
      <c r="I14" s="145" t="n"/>
      <c r="J14" s="145" t="n"/>
      <c r="K14" s="146" t="n"/>
      <c r="L14" s="145" t="n"/>
      <c r="M14" s="145" t="n"/>
      <c r="N14" s="145" t="n"/>
      <c r="O14" s="145" t="n"/>
      <c r="P14" s="145" t="n"/>
      <c r="Q14" s="145" t="n"/>
      <c r="R14" s="145" t="n"/>
      <c r="S14" s="145" t="n"/>
      <c r="T14" s="145" t="n"/>
      <c r="U14" s="145" t="n"/>
      <c r="V14" s="145" t="n"/>
      <c r="W14" s="145" t="n"/>
      <c r="X14" s="145" t="n"/>
      <c r="Y14" s="145" t="n"/>
      <c r="Z14" s="145" t="n"/>
      <c r="AA14" s="145" t="n"/>
      <c r="AB14" s="145" t="n"/>
      <c r="AC14" s="145" t="n"/>
      <c r="AD14" s="145" t="n"/>
      <c r="AE14" s="145" t="n"/>
      <c r="AF14" s="145" t="n"/>
      <c r="AG14" s="145" t="n"/>
      <c r="AH14" s="145" t="n"/>
      <c r="AI14" s="145" t="n"/>
      <c r="AJ14" s="145" t="n"/>
      <c r="AK14" s="145" t="n"/>
      <c r="AL14" s="145" t="n"/>
      <c r="AM14" s="145" t="n"/>
      <c r="AN14" s="145" t="n"/>
      <c r="AO14" s="145" t="n"/>
      <c r="AP14" s="145" t="n"/>
      <c r="AQ14" s="145" t="n"/>
      <c r="AR14" s="145" t="n"/>
      <c r="AS14" s="145" t="n"/>
      <c r="AT14" s="146"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41" t="n"/>
      <c r="BV14" s="142" t="n"/>
      <c r="BW14" s="141" t="n"/>
      <c r="CG14" s="142" t="n"/>
      <c r="DU14" s="142" t="n"/>
      <c r="DV14" s="2" t="n"/>
      <c r="DW14" s="2" t="n"/>
      <c r="DX14" s="2" t="n"/>
      <c r="DY14" s="2" t="n"/>
      <c r="DZ14" s="2" t="n"/>
      <c r="EA14" s="2" t="n"/>
      <c r="EB14" s="2" t="n"/>
      <c r="EC14" s="2" t="n"/>
    </row>
    <row r="15" ht="6.75" customHeight="1" s="118">
      <c r="A15" s="2" t="n"/>
      <c r="B15" s="2" t="n"/>
      <c r="C15" s="2" t="n"/>
      <c r="D15" s="2" t="n"/>
      <c r="E15" s="150" t="inlineStr">
        <is>
          <t>名　前</t>
        </is>
      </c>
      <c r="F15" s="138" t="n"/>
      <c r="G15" s="138" t="n"/>
      <c r="H15" s="138" t="n"/>
      <c r="I15" s="138" t="n"/>
      <c r="J15" s="138" t="n"/>
      <c r="K15" s="139" t="n"/>
      <c r="L15" s="151">
        <f>計算!$B$30</f>
        <v/>
      </c>
      <c r="M15" s="138" t="n"/>
      <c r="N15" s="138" t="n"/>
      <c r="O15" s="138" t="n"/>
      <c r="P15" s="138" t="n"/>
      <c r="Q15" s="138" t="n"/>
      <c r="R15" s="138" t="n"/>
      <c r="S15" s="138" t="n"/>
      <c r="T15" s="138" t="n"/>
      <c r="U15" s="138" t="n"/>
      <c r="V15" s="138" t="n"/>
      <c r="W15" s="138" t="n"/>
      <c r="X15" s="138" t="n"/>
      <c r="Y15" s="138" t="n"/>
      <c r="Z15" s="138" t="n"/>
      <c r="AA15" s="138" t="n"/>
      <c r="AB15" s="138" t="n"/>
      <c r="AC15" s="138" t="n"/>
      <c r="AD15" s="138" t="n"/>
      <c r="AE15" s="138" t="n"/>
      <c r="AF15" s="138" t="n"/>
      <c r="AG15" s="138" t="n"/>
      <c r="AH15" s="138" t="n"/>
      <c r="AI15" s="138" t="n"/>
      <c r="AJ15" s="138" t="n"/>
      <c r="AK15" s="138" t="n"/>
      <c r="AL15" s="138" t="n"/>
      <c r="AM15" s="138" t="n"/>
      <c r="AN15" s="138" t="n"/>
      <c r="AO15" s="138" t="n"/>
      <c r="AP15" s="138" t="n"/>
      <c r="AQ15" s="138" t="n"/>
      <c r="AR15" s="138" t="n"/>
      <c r="AS15" s="138" t="n"/>
      <c r="AT15" s="139"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41" t="n"/>
      <c r="BV15" s="142" t="n"/>
      <c r="BW15" s="141" t="n"/>
      <c r="CG15" s="142" t="n"/>
      <c r="DU15" s="142" t="n"/>
      <c r="DV15" s="2" t="n"/>
      <c r="DW15" s="2" t="n"/>
      <c r="DX15" s="2" t="n"/>
      <c r="DY15" s="2" t="n"/>
      <c r="DZ15" s="2" t="n"/>
      <c r="EA15" s="2" t="n"/>
      <c r="EB15" s="2" t="n"/>
      <c r="EC15" s="2" t="n"/>
    </row>
    <row r="16" ht="6.75" customHeight="1" s="118">
      <c r="A16" s="2" t="n"/>
      <c r="B16" s="2" t="n"/>
      <c r="C16" s="2" t="n"/>
      <c r="D16" s="2" t="n"/>
      <c r="E16" s="141" t="n"/>
      <c r="K16" s="142" t="n"/>
      <c r="L16" s="141" t="n"/>
      <c r="AT16" s="142" t="n"/>
      <c r="AU16" s="8" t="n"/>
      <c r="AV16" s="7" t="n"/>
      <c r="AW16" s="2" t="n"/>
      <c r="AX16" s="52" t="inlineStr">
        <is>
          <t>（30×40mm）</t>
        </is>
      </c>
      <c r="BH16" s="2" t="n"/>
      <c r="BI16" s="8" t="n"/>
      <c r="BJ16" s="7" t="n"/>
      <c r="BK16" s="2" t="n"/>
      <c r="BL16" s="2" t="n"/>
      <c r="BM16" s="2" t="n"/>
      <c r="BN16" s="2" t="n"/>
      <c r="BO16" s="2" t="n"/>
      <c r="BP16" s="141" t="n"/>
      <c r="BV16" s="142" t="n"/>
      <c r="BW16" s="141" t="n"/>
      <c r="CG16" s="142" t="n"/>
      <c r="DU16" s="142" t="n"/>
      <c r="DV16" s="2" t="n"/>
      <c r="DW16" s="2" t="n"/>
      <c r="DX16" s="2" t="n"/>
      <c r="DY16" s="2" t="n"/>
      <c r="DZ16" s="2" t="n"/>
      <c r="EA16" s="2" t="n"/>
      <c r="EB16" s="2" t="n"/>
      <c r="EC16" s="2" t="n"/>
    </row>
    <row r="17" ht="6.75" customHeight="1" s="118">
      <c r="A17" s="2" t="n"/>
      <c r="B17" s="2" t="n"/>
      <c r="C17" s="2" t="n"/>
      <c r="D17" s="2" t="n"/>
      <c r="E17" s="141" t="n"/>
      <c r="K17" s="142" t="n"/>
      <c r="L17" s="141" t="n"/>
      <c r="AT17" s="142" t="n"/>
      <c r="AU17" s="8" t="n"/>
      <c r="AV17" s="7" t="n"/>
      <c r="AW17" s="2" t="n"/>
      <c r="BH17" s="2" t="n"/>
      <c r="BI17" s="8" t="n"/>
      <c r="BJ17" s="7" t="n"/>
      <c r="BK17" s="2" t="n"/>
      <c r="BL17" s="2" t="n"/>
      <c r="BM17" s="2" t="n"/>
      <c r="BN17" s="2" t="n"/>
      <c r="BO17" s="2" t="n"/>
      <c r="BP17" s="141" t="n"/>
      <c r="BV17" s="142" t="n"/>
      <c r="BW17" s="147">
        <f>計算!$S$30</f>
        <v/>
      </c>
      <c r="CG17" s="142" t="n"/>
      <c r="CH17" s="148">
        <f>計算!$T$30</f>
        <v/>
      </c>
      <c r="DU17" s="142" t="n"/>
      <c r="DV17" s="2" t="n"/>
      <c r="DW17" s="2" t="n"/>
      <c r="DX17" s="2" t="n"/>
      <c r="DY17" s="2" t="n"/>
      <c r="DZ17" s="2" t="n"/>
      <c r="EA17" s="2" t="n"/>
      <c r="EB17" s="2" t="n"/>
      <c r="EC17" s="2" t="n"/>
    </row>
    <row r="18" ht="6.75" customHeight="1" s="118">
      <c r="A18" s="2" t="n"/>
      <c r="B18" s="2" t="n"/>
      <c r="C18" s="2" t="n"/>
      <c r="D18" s="2" t="n"/>
      <c r="E18" s="141" t="n"/>
      <c r="K18" s="142" t="n"/>
      <c r="L18" s="141" t="n"/>
      <c r="AT18" s="142"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41" t="n"/>
      <c r="BV18" s="142" t="n"/>
      <c r="BW18" s="141" t="n"/>
      <c r="CG18" s="142" t="n"/>
      <c r="DU18" s="142" t="n"/>
      <c r="DV18" s="2" t="n"/>
      <c r="DW18" s="2" t="n"/>
      <c r="DX18" s="2" t="n"/>
      <c r="DY18" s="2" t="n"/>
      <c r="DZ18" s="2" t="n"/>
      <c r="EA18" s="2" t="n"/>
      <c r="EB18" s="2" t="n"/>
      <c r="EC18" s="2" t="n"/>
    </row>
    <row r="19" ht="6.75" customHeight="1" s="118">
      <c r="A19" s="2" t="n"/>
      <c r="B19" s="2" t="n"/>
      <c r="C19" s="2" t="n"/>
      <c r="D19" s="2" t="n"/>
      <c r="E19" s="141" t="n"/>
      <c r="K19" s="142" t="n"/>
      <c r="L19" s="141" t="n"/>
      <c r="AT19" s="142"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41" t="n"/>
      <c r="BV19" s="142" t="n"/>
      <c r="BW19" s="141" t="n"/>
      <c r="CG19" s="142" t="n"/>
      <c r="DU19" s="142" t="n"/>
      <c r="DV19" s="2" t="n"/>
      <c r="DW19" s="2" t="n"/>
      <c r="DX19" s="2" t="n"/>
      <c r="DY19" s="2" t="n"/>
      <c r="DZ19" s="2" t="n"/>
      <c r="EA19" s="2" t="n"/>
      <c r="EB19" s="2" t="n"/>
      <c r="EC19" s="2" t="n"/>
    </row>
    <row r="20" ht="4.5" customHeight="1" s="118">
      <c r="A20" s="2" t="n"/>
      <c r="B20" s="2" t="n"/>
      <c r="C20" s="2" t="n"/>
      <c r="D20" s="2" t="n"/>
      <c r="E20" s="144" t="n"/>
      <c r="F20" s="145" t="n"/>
      <c r="G20" s="145" t="n"/>
      <c r="H20" s="145" t="n"/>
      <c r="I20" s="145" t="n"/>
      <c r="J20" s="145" t="n"/>
      <c r="K20" s="146" t="n"/>
      <c r="L20" s="144" t="n"/>
      <c r="M20" s="145" t="n"/>
      <c r="N20" s="145" t="n"/>
      <c r="O20" s="145" t="n"/>
      <c r="P20" s="145" t="n"/>
      <c r="Q20" s="145" t="n"/>
      <c r="R20" s="145" t="n"/>
      <c r="S20" s="145" t="n"/>
      <c r="T20" s="145" t="n"/>
      <c r="U20" s="145" t="n"/>
      <c r="V20" s="145" t="n"/>
      <c r="W20" s="145" t="n"/>
      <c r="X20" s="145" t="n"/>
      <c r="Y20" s="145" t="n"/>
      <c r="Z20" s="145" t="n"/>
      <c r="AA20" s="145" t="n"/>
      <c r="AB20" s="145" t="n"/>
      <c r="AC20" s="145" t="n"/>
      <c r="AD20" s="145" t="n"/>
      <c r="AE20" s="145" t="n"/>
      <c r="AF20" s="145" t="n"/>
      <c r="AG20" s="145" t="n"/>
      <c r="AH20" s="145" t="n"/>
      <c r="AI20" s="145" t="n"/>
      <c r="AJ20" s="145" t="n"/>
      <c r="AK20" s="145" t="n"/>
      <c r="AL20" s="145" t="n"/>
      <c r="AM20" s="145" t="n"/>
      <c r="AN20" s="145" t="n"/>
      <c r="AO20" s="145" t="n"/>
      <c r="AP20" s="145" t="n"/>
      <c r="AQ20" s="145" t="n"/>
      <c r="AR20" s="145" t="n"/>
      <c r="AS20" s="145" t="n"/>
      <c r="AT20" s="146"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41" t="n"/>
      <c r="BV20" s="142" t="n"/>
      <c r="BW20" s="141" t="n"/>
      <c r="CG20" s="142" t="n"/>
      <c r="DU20" s="142" t="n"/>
      <c r="DV20" s="2" t="n"/>
      <c r="DW20" s="2" t="n"/>
      <c r="DX20" s="2" t="n"/>
      <c r="DY20" s="2" t="n"/>
      <c r="DZ20" s="2" t="n"/>
      <c r="EA20" s="2" t="n"/>
      <c r="EB20" s="2" t="n"/>
      <c r="EC20" s="2" t="n"/>
    </row>
    <row r="21" ht="6.75" customHeight="1" s="118">
      <c r="A21" s="2" t="n"/>
      <c r="B21" s="2" t="n"/>
      <c r="C21" s="2" t="n"/>
      <c r="D21" s="2" t="n"/>
      <c r="E21" s="150" t="inlineStr">
        <is>
          <t>生年月日</t>
        </is>
      </c>
      <c r="F21" s="138" t="n"/>
      <c r="G21" s="138" t="n"/>
      <c r="H21" s="138" t="n"/>
      <c r="I21" s="138" t="n"/>
      <c r="J21" s="138" t="n"/>
      <c r="K21" s="139" t="n"/>
      <c r="L21" s="152" t="inlineStr">
        <is>
          <t>昭和 ・ 平成</t>
        </is>
      </c>
      <c r="M21" s="138" t="n"/>
      <c r="N21" s="138" t="n"/>
      <c r="O21" s="138" t="n"/>
      <c r="P21" s="138" t="n"/>
      <c r="Q21" s="138" t="n"/>
      <c r="R21" s="138" t="n"/>
      <c r="S21" s="138" t="n"/>
      <c r="T21" s="138" t="n"/>
      <c r="U21" s="138" t="n"/>
      <c r="V21" s="153">
        <f>計算!$D$30</f>
        <v/>
      </c>
      <c r="W21" s="138" t="n"/>
      <c r="X21" s="154" t="inlineStr">
        <is>
          <t>年</t>
        </is>
      </c>
      <c r="Y21" s="138" t="n"/>
      <c r="Z21" s="153">
        <f>計算!$E$30</f>
        <v/>
      </c>
      <c r="AA21" s="138" t="n"/>
      <c r="AB21" s="138" t="n"/>
      <c r="AC21" s="154" t="inlineStr">
        <is>
          <t>月</t>
        </is>
      </c>
      <c r="AD21" s="138" t="n"/>
      <c r="AE21" s="153">
        <f>計算!$F$30</f>
        <v/>
      </c>
      <c r="AF21" s="138" t="n"/>
      <c r="AG21" s="138" t="n"/>
      <c r="AH21" s="154" t="inlineStr">
        <is>
          <t>日　生 （満</t>
        </is>
      </c>
      <c r="AI21" s="138" t="n"/>
      <c r="AJ21" s="138" t="n"/>
      <c r="AK21" s="138" t="n"/>
      <c r="AL21" s="138" t="n"/>
      <c r="AM21" s="138" t="n"/>
      <c r="AN21" s="138" t="n"/>
      <c r="AO21" s="138" t="n"/>
      <c r="AP21" s="155">
        <f>計算!$G$30</f>
        <v/>
      </c>
      <c r="AQ21" s="138" t="n"/>
      <c r="AR21" s="156" t="inlineStr">
        <is>
          <t>歳）</t>
        </is>
      </c>
      <c r="AS21" s="138" t="n"/>
      <c r="AT21" s="139"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41" t="n"/>
      <c r="BV21" s="142" t="n"/>
      <c r="BW21" s="147">
        <f>計算!$U$30</f>
        <v/>
      </c>
      <c r="CG21" s="142" t="n"/>
      <c r="CH21" s="148">
        <f>計算!$V$30</f>
        <v/>
      </c>
      <c r="DU21" s="142" t="n"/>
      <c r="DV21" s="2" t="n"/>
      <c r="DW21" s="2" t="n"/>
      <c r="DX21" s="2" t="n"/>
      <c r="DY21" s="2" t="n"/>
      <c r="DZ21" s="2" t="n"/>
      <c r="EA21" s="2" t="n"/>
      <c r="EB21" s="2" t="n"/>
      <c r="EC21" s="2" t="n"/>
    </row>
    <row r="22" ht="6.75" customHeight="1" s="118">
      <c r="A22" s="2" t="n"/>
      <c r="B22" s="2" t="n"/>
      <c r="C22" s="2" t="n"/>
      <c r="D22" s="2" t="n"/>
      <c r="E22" s="141" t="n"/>
      <c r="K22" s="142" t="n"/>
      <c r="L22" s="141" t="n"/>
      <c r="AT22" s="142"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41" t="n"/>
      <c r="BV22" s="142" t="n"/>
      <c r="BW22" s="141" t="n"/>
      <c r="CG22" s="142" t="n"/>
      <c r="DU22" s="142" t="n"/>
      <c r="DV22" s="2" t="n"/>
      <c r="DW22" s="2" t="n"/>
      <c r="DX22" s="2" t="n"/>
      <c r="DY22" s="2" t="n"/>
      <c r="DZ22" s="2" t="n"/>
      <c r="EA22" s="2" t="n"/>
      <c r="EB22" s="2" t="n"/>
      <c r="EC22" s="2" t="n"/>
    </row>
    <row r="23" ht="6.75" customHeight="1" s="118">
      <c r="A23" s="2" t="n"/>
      <c r="B23" s="2" t="n"/>
      <c r="C23" s="2" t="n"/>
      <c r="D23" s="2" t="n"/>
      <c r="E23" s="141" t="n"/>
      <c r="K23" s="142" t="n"/>
      <c r="L23" s="141" t="n"/>
      <c r="AT23" s="142"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41" t="n"/>
      <c r="BV23" s="142" t="n"/>
      <c r="BW23" s="141" t="n"/>
      <c r="CG23" s="142" t="n"/>
      <c r="DU23" s="142" t="n"/>
      <c r="DV23" s="2" t="n"/>
      <c r="DW23" s="2" t="n"/>
      <c r="DX23" s="2" t="n"/>
      <c r="DY23" s="2" t="n"/>
      <c r="DZ23" s="2" t="n"/>
      <c r="EA23" s="2" t="n"/>
      <c r="EB23" s="2" t="n"/>
      <c r="EC23" s="2" t="n"/>
    </row>
    <row r="24" ht="3.75" customHeight="1" s="118">
      <c r="A24" s="2" t="n"/>
      <c r="B24" s="2" t="n"/>
      <c r="C24" s="2" t="n"/>
      <c r="D24" s="2" t="n"/>
      <c r="E24" s="144" t="n"/>
      <c r="F24" s="145" t="n"/>
      <c r="G24" s="145" t="n"/>
      <c r="H24" s="145" t="n"/>
      <c r="I24" s="145" t="n"/>
      <c r="J24" s="145" t="n"/>
      <c r="K24" s="146" t="n"/>
      <c r="L24" s="144" t="n"/>
      <c r="M24" s="145" t="n"/>
      <c r="N24" s="145" t="n"/>
      <c r="O24" s="145" t="n"/>
      <c r="P24" s="145" t="n"/>
      <c r="Q24" s="145" t="n"/>
      <c r="R24" s="145" t="n"/>
      <c r="S24" s="145" t="n"/>
      <c r="T24" s="145" t="n"/>
      <c r="U24" s="145" t="n"/>
      <c r="X24" s="145" t="n"/>
      <c r="Y24" s="145" t="n"/>
      <c r="AC24" s="145" t="n"/>
      <c r="AD24" s="145" t="n"/>
      <c r="AH24" s="145" t="n"/>
      <c r="AI24" s="145" t="n"/>
      <c r="AJ24" s="145" t="n"/>
      <c r="AK24" s="145" t="n"/>
      <c r="AL24" s="145" t="n"/>
      <c r="AM24" s="145" t="n"/>
      <c r="AN24" s="145" t="n"/>
      <c r="AO24" s="145" t="n"/>
      <c r="AP24" s="145" t="n"/>
      <c r="AQ24" s="145" t="n"/>
      <c r="AR24" s="145" t="n"/>
      <c r="AS24" s="145" t="n"/>
      <c r="AT24" s="146"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41" t="n"/>
      <c r="BV24" s="142" t="n"/>
      <c r="BW24" s="141" t="n"/>
      <c r="CG24" s="142" t="n"/>
      <c r="DU24" s="142" t="n"/>
      <c r="DV24" s="2" t="n"/>
      <c r="DW24" s="2" t="n"/>
      <c r="DX24" s="2" t="n"/>
      <c r="DY24" s="2" t="n"/>
      <c r="DZ24" s="2" t="n"/>
      <c r="EA24" s="2" t="n"/>
      <c r="EB24" s="2" t="n"/>
      <c r="EC24" s="2" t="n"/>
    </row>
    <row r="25" ht="6.75" customHeight="1" s="118">
      <c r="A25" s="2" t="n"/>
      <c r="B25" s="2" t="n"/>
      <c r="C25" s="2" t="n"/>
      <c r="D25" s="2" t="n"/>
      <c r="E25" s="157" t="inlineStr">
        <is>
          <t>ふ り が な</t>
        </is>
      </c>
      <c r="F25" s="138" t="n"/>
      <c r="G25" s="138" t="n"/>
      <c r="H25" s="138" t="n"/>
      <c r="I25" s="138" t="n"/>
      <c r="J25" s="138" t="n"/>
      <c r="K25" s="139" t="n"/>
      <c r="L25" s="158">
        <f>計算!$J$30</f>
        <v/>
      </c>
      <c r="M25" s="138" t="n"/>
      <c r="N25" s="138" t="n"/>
      <c r="O25" s="138" t="n"/>
      <c r="P25" s="138" t="n"/>
      <c r="Q25" s="138" t="n"/>
      <c r="R25" s="138" t="n"/>
      <c r="S25" s="138" t="n"/>
      <c r="T25" s="138" t="n"/>
      <c r="U25" s="138" t="n"/>
      <c r="V25" s="138" t="n"/>
      <c r="W25" s="138" t="n"/>
      <c r="X25" s="138" t="n"/>
      <c r="Y25" s="138" t="n"/>
      <c r="Z25" s="138" t="n"/>
      <c r="AA25" s="138" t="n"/>
      <c r="AB25" s="138" t="n"/>
      <c r="AC25" s="138" t="n"/>
      <c r="AD25" s="138" t="n"/>
      <c r="AE25" s="138" t="n"/>
      <c r="AF25" s="138" t="n"/>
      <c r="AG25" s="138" t="n"/>
      <c r="AH25" s="138" t="n"/>
      <c r="AI25" s="138" t="n"/>
      <c r="AJ25" s="138" t="n"/>
      <c r="AK25" s="138" t="n"/>
      <c r="AL25" s="138" t="n"/>
      <c r="AM25" s="138" t="n"/>
      <c r="AN25" s="138" t="n"/>
      <c r="AO25" s="138" t="n"/>
      <c r="AP25" s="138" t="n"/>
      <c r="AQ25" s="138" t="n"/>
      <c r="AR25" s="138" t="n"/>
      <c r="AS25" s="138" t="n"/>
      <c r="AT25" s="138" t="n"/>
      <c r="AU25" s="138" t="n"/>
      <c r="AV25" s="138" t="n"/>
      <c r="AW25" s="138" t="n"/>
      <c r="AX25" s="138" t="n"/>
      <c r="AY25" s="138" t="n"/>
      <c r="AZ25" s="138" t="n"/>
      <c r="BA25" s="138" t="n"/>
      <c r="BB25" s="138" t="n"/>
      <c r="BC25" s="138" t="n"/>
      <c r="BD25" s="138" t="n"/>
      <c r="BE25" s="138" t="n"/>
      <c r="BF25" s="138" t="n"/>
      <c r="BG25" s="138" t="n"/>
      <c r="BH25" s="138" t="n"/>
      <c r="BI25" s="139" t="n"/>
      <c r="BJ25" s="2" t="n"/>
      <c r="BK25" s="2" t="n"/>
      <c r="BL25" s="2" t="n"/>
      <c r="BM25" s="2" t="n"/>
      <c r="BN25" s="2" t="n"/>
      <c r="BO25" s="2" t="n"/>
      <c r="BP25" s="141" t="n"/>
      <c r="BV25" s="142" t="n"/>
      <c r="BW25" s="159">
        <f>計算!$W$30</f>
        <v/>
      </c>
      <c r="CG25" s="142" t="n"/>
      <c r="CH25" s="148">
        <f>計算!$X$30</f>
        <v/>
      </c>
      <c r="DU25" s="142" t="n"/>
      <c r="DV25" s="2" t="n"/>
      <c r="DW25" s="2" t="n"/>
      <c r="DX25" s="2" t="n"/>
      <c r="DY25" s="2" t="n"/>
      <c r="DZ25" s="2" t="n"/>
      <c r="EA25" s="2" t="n"/>
      <c r="EB25" s="2" t="n"/>
      <c r="EC25" s="2" t="n"/>
    </row>
    <row r="26" ht="6.75" customHeight="1" s="118">
      <c r="A26" s="2" t="n"/>
      <c r="B26" s="2" t="n"/>
      <c r="C26" s="2" t="n"/>
      <c r="D26" s="2" t="n"/>
      <c r="E26" s="141" t="n"/>
      <c r="K26" s="142" t="n"/>
      <c r="BI26" s="142" t="n"/>
      <c r="BJ26" s="2" t="n"/>
      <c r="BK26" s="2" t="n"/>
      <c r="BL26" s="2" t="n"/>
      <c r="BM26" s="2" t="n"/>
      <c r="BN26" s="2" t="n"/>
      <c r="BO26" s="2" t="n"/>
      <c r="BP26" s="141" t="n"/>
      <c r="BV26" s="142" t="n"/>
      <c r="BW26" s="141" t="n"/>
      <c r="CG26" s="142" t="n"/>
      <c r="DU26" s="142" t="n"/>
      <c r="DV26" s="2" t="n"/>
      <c r="DW26" s="2" t="n"/>
      <c r="DX26" s="2" t="n"/>
      <c r="DY26" s="2" t="n"/>
      <c r="DZ26" s="2" t="n"/>
      <c r="EA26" s="2" t="n"/>
      <c r="EB26" s="2" t="n"/>
      <c r="EC26" s="2" t="n"/>
    </row>
    <row r="27" ht="6.75" customHeight="1" s="118">
      <c r="A27" s="2" t="n"/>
      <c r="B27" s="2" t="n"/>
      <c r="C27" s="2" t="n"/>
      <c r="D27" s="2" t="n"/>
      <c r="E27" s="160" t="n"/>
      <c r="F27" s="161" t="n"/>
      <c r="G27" s="161" t="n"/>
      <c r="H27" s="161" t="n"/>
      <c r="I27" s="161" t="n"/>
      <c r="J27" s="161" t="n"/>
      <c r="K27" s="162" t="n"/>
      <c r="L27" s="161" t="n"/>
      <c r="M27" s="161" t="n"/>
      <c r="N27" s="161" t="n"/>
      <c r="O27" s="161" t="n"/>
      <c r="P27" s="161" t="n"/>
      <c r="Q27" s="161" t="n"/>
      <c r="R27" s="161" t="n"/>
      <c r="S27" s="161" t="n"/>
      <c r="T27" s="161" t="n"/>
      <c r="U27" s="161" t="n"/>
      <c r="V27" s="161" t="n"/>
      <c r="W27" s="161" t="n"/>
      <c r="X27" s="161" t="n"/>
      <c r="Y27" s="161" t="n"/>
      <c r="Z27" s="161" t="n"/>
      <c r="AA27" s="161" t="n"/>
      <c r="AB27" s="161" t="n"/>
      <c r="AC27" s="161" t="n"/>
      <c r="AD27" s="161" t="n"/>
      <c r="AE27" s="161" t="n"/>
      <c r="AF27" s="161" t="n"/>
      <c r="AG27" s="161" t="n"/>
      <c r="AH27" s="161" t="n"/>
      <c r="AI27" s="161" t="n"/>
      <c r="AJ27" s="161" t="n"/>
      <c r="AK27" s="161" t="n"/>
      <c r="AL27" s="161" t="n"/>
      <c r="AM27" s="161" t="n"/>
      <c r="AN27" s="161" t="n"/>
      <c r="AO27" s="161" t="n"/>
      <c r="AP27" s="161" t="n"/>
      <c r="AQ27" s="161" t="n"/>
      <c r="AR27" s="161" t="n"/>
      <c r="AS27" s="161" t="n"/>
      <c r="AT27" s="161" t="n"/>
      <c r="AU27" s="161" t="n"/>
      <c r="AV27" s="161" t="n"/>
      <c r="AW27" s="161" t="n"/>
      <c r="AX27" s="161" t="n"/>
      <c r="AY27" s="161" t="n"/>
      <c r="AZ27" s="161" t="n"/>
      <c r="BA27" s="161" t="n"/>
      <c r="BB27" s="161" t="n"/>
      <c r="BC27" s="161" t="n"/>
      <c r="BD27" s="161" t="n"/>
      <c r="BE27" s="161" t="n"/>
      <c r="BF27" s="161" t="n"/>
      <c r="BG27" s="161" t="n"/>
      <c r="BH27" s="161" t="n"/>
      <c r="BI27" s="162" t="n"/>
      <c r="BJ27" s="2" t="n"/>
      <c r="BK27" s="2" t="n"/>
      <c r="BL27" s="2" t="n"/>
      <c r="BM27" s="2" t="n"/>
      <c r="BN27" s="2" t="n"/>
      <c r="BO27" s="2" t="n"/>
      <c r="BP27" s="141" t="n"/>
      <c r="BV27" s="142" t="n"/>
      <c r="BW27" s="141" t="n"/>
      <c r="CG27" s="142" t="n"/>
      <c r="DU27" s="142" t="n"/>
      <c r="DV27" s="2" t="n"/>
      <c r="DW27" s="2" t="n"/>
      <c r="DX27" s="2" t="n"/>
      <c r="DY27" s="2" t="n"/>
      <c r="DZ27" s="2" t="n"/>
      <c r="EA27" s="2" t="n"/>
      <c r="EB27" s="2" t="n"/>
      <c r="EC27" s="2" t="n"/>
    </row>
    <row r="28" ht="6.75" customHeight="1" s="118">
      <c r="A28" s="2" t="n"/>
      <c r="B28" s="2" t="n"/>
      <c r="C28" s="2" t="n"/>
      <c r="D28" s="2" t="n"/>
      <c r="E28" s="163" t="inlineStr">
        <is>
          <t>現住所</t>
        </is>
      </c>
      <c r="F28" s="164" t="n"/>
      <c r="G28" s="164" t="n"/>
      <c r="H28" s="164" t="n"/>
      <c r="I28" s="164" t="n"/>
      <c r="J28" s="164" t="n"/>
      <c r="K28" s="165" t="n"/>
      <c r="L28" s="107" t="inlineStr">
        <is>
          <t>〒</t>
        </is>
      </c>
      <c r="M28" s="164" t="n"/>
      <c r="N28" s="164" t="n"/>
      <c r="O28" s="164" t="n"/>
      <c r="P28" s="166">
        <f>計算!$H$30</f>
        <v/>
      </c>
      <c r="Q28" s="164" t="n"/>
      <c r="R28" s="164" t="n"/>
      <c r="S28" s="164" t="n"/>
      <c r="T28" s="164" t="n"/>
      <c r="U28" s="164" t="n"/>
      <c r="V28" s="164" t="n"/>
      <c r="W28" s="164" t="n"/>
      <c r="X28" s="164" t="n"/>
      <c r="Y28" s="164" t="n"/>
      <c r="Z28" s="164" t="n"/>
      <c r="AA28" s="164" t="n"/>
      <c r="AB28" s="164" t="n"/>
      <c r="AC28" s="164" t="n"/>
      <c r="AD28" s="164" t="n"/>
      <c r="AE28" s="164" t="n"/>
      <c r="AF28" s="164" t="n"/>
      <c r="AG28" s="164" t="n"/>
      <c r="AH28" s="164" t="n"/>
      <c r="AI28" s="164" t="n"/>
      <c r="AJ28" s="164"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41" t="n"/>
      <c r="BV28" s="142" t="n"/>
      <c r="BW28" s="141" t="n"/>
      <c r="CG28" s="142" t="n"/>
      <c r="DU28" s="142" t="n"/>
      <c r="DV28" s="2" t="n"/>
      <c r="DW28" s="2" t="n"/>
      <c r="DX28" s="2" t="n"/>
      <c r="DY28" s="2" t="n"/>
      <c r="DZ28" s="2" t="n"/>
      <c r="EA28" s="2" t="n"/>
      <c r="EB28" s="2" t="n"/>
      <c r="EC28" s="2" t="n"/>
    </row>
    <row r="29" ht="4.5" customHeight="1" s="118">
      <c r="A29" s="2" t="n"/>
      <c r="B29" s="2" t="n"/>
      <c r="C29" s="2" t="n"/>
      <c r="D29" s="2" t="n"/>
      <c r="E29" s="141" t="n"/>
      <c r="K29" s="142" t="n"/>
      <c r="L29" s="141"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4" t="n"/>
      <c r="BQ29" s="145" t="n"/>
      <c r="BR29" s="145" t="n"/>
      <c r="BS29" s="145" t="n"/>
      <c r="BT29" s="145" t="n"/>
      <c r="BU29" s="145" t="n"/>
      <c r="BV29" s="146" t="n"/>
      <c r="BW29" s="144" t="n"/>
      <c r="BX29" s="145" t="n"/>
      <c r="BY29" s="145" t="n"/>
      <c r="BZ29" s="145" t="n"/>
      <c r="CA29" s="145" t="n"/>
      <c r="CB29" s="145" t="n"/>
      <c r="CC29" s="145" t="n"/>
      <c r="CD29" s="145" t="n"/>
      <c r="CE29" s="145" t="n"/>
      <c r="CF29" s="145" t="n"/>
      <c r="CG29" s="146" t="n"/>
      <c r="DU29" s="142" t="n"/>
      <c r="DV29" s="2" t="n"/>
      <c r="DW29" s="2" t="n"/>
      <c r="DX29" s="2" t="n"/>
      <c r="DY29" s="2" t="n"/>
      <c r="DZ29" s="2" t="n"/>
      <c r="EA29" s="2" t="n"/>
      <c r="EB29" s="2" t="n"/>
      <c r="EC29" s="2" t="n"/>
    </row>
    <row r="30" ht="6.75" customHeight="1" s="118">
      <c r="A30" s="2" t="n"/>
      <c r="B30" s="2" t="n"/>
      <c r="C30" s="2" t="n"/>
      <c r="D30" s="2" t="n"/>
      <c r="E30" s="141" t="n"/>
      <c r="K30" s="142" t="n"/>
      <c r="L30" s="141"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7" t="inlineStr">
        <is>
          <t>校内外の諸活動</t>
        </is>
      </c>
      <c r="BQ30" s="138" t="n"/>
      <c r="BR30" s="138" t="n"/>
      <c r="BS30" s="138" t="n"/>
      <c r="BT30" s="138" t="n"/>
      <c r="BU30" s="138" t="n"/>
      <c r="BV30" s="139" t="n"/>
      <c r="BW30" s="168">
        <f>計算!$Y$30</f>
        <v/>
      </c>
      <c r="BX30" s="138" t="n"/>
      <c r="BY30" s="138" t="n"/>
      <c r="BZ30" s="138" t="n"/>
      <c r="CA30" s="138" t="n"/>
      <c r="CB30" s="138" t="n"/>
      <c r="CC30" s="138" t="n"/>
      <c r="CD30" s="138" t="n"/>
      <c r="CE30" s="138" t="n"/>
      <c r="CF30" s="138" t="n"/>
      <c r="CG30" s="138" t="n"/>
      <c r="CH30" s="138" t="n"/>
      <c r="CI30" s="138" t="n"/>
      <c r="CJ30" s="138" t="n"/>
      <c r="CK30" s="138" t="n"/>
      <c r="CL30" s="138" t="n"/>
      <c r="CM30" s="138" t="n"/>
      <c r="CN30" s="138" t="n"/>
      <c r="CO30" s="138" t="n"/>
      <c r="CP30" s="138" t="n"/>
      <c r="CQ30" s="138" t="n"/>
      <c r="CR30" s="138" t="n"/>
      <c r="CS30" s="138" t="n"/>
      <c r="CT30" s="138" t="n"/>
      <c r="CU30" s="138" t="n"/>
      <c r="CV30" s="138" t="n"/>
      <c r="CW30" s="138" t="n"/>
      <c r="CX30" s="138" t="n"/>
      <c r="CY30" s="138" t="n"/>
      <c r="CZ30" s="138" t="n"/>
      <c r="DA30" s="138" t="n"/>
      <c r="DB30" s="138" t="n"/>
      <c r="DC30" s="138" t="n"/>
      <c r="DD30" s="138" t="n"/>
      <c r="DE30" s="138" t="n"/>
      <c r="DF30" s="138" t="n"/>
      <c r="DG30" s="138" t="n"/>
      <c r="DH30" s="138" t="n"/>
      <c r="DI30" s="138" t="n"/>
      <c r="DJ30" s="138" t="n"/>
      <c r="DK30" s="138" t="n"/>
      <c r="DL30" s="138" t="n"/>
      <c r="DM30" s="138" t="n"/>
      <c r="DN30" s="138" t="n"/>
      <c r="DO30" s="138" t="n"/>
      <c r="DP30" s="138" t="n"/>
      <c r="DQ30" s="138" t="n"/>
      <c r="DR30" s="138" t="n"/>
      <c r="DS30" s="138" t="n"/>
      <c r="DT30" s="138" t="n"/>
      <c r="DU30" s="139" t="n"/>
      <c r="DV30" s="7" t="n"/>
      <c r="DW30" s="2" t="n"/>
      <c r="DX30" s="2" t="n"/>
      <c r="DY30" s="2" t="n"/>
      <c r="DZ30" s="2" t="n"/>
      <c r="EA30" s="2" t="n"/>
      <c r="EB30" s="2" t="n"/>
      <c r="EC30" s="2" t="n"/>
    </row>
    <row r="31" ht="6.75" customHeight="1" s="118">
      <c r="A31" s="2" t="n"/>
      <c r="B31" s="2" t="n"/>
      <c r="C31" s="2" t="n"/>
      <c r="D31" s="2" t="n"/>
      <c r="E31" s="141" t="n"/>
      <c r="K31" s="142" t="n"/>
      <c r="L31" s="169">
        <f>計算!$I$30</f>
        <v/>
      </c>
      <c r="BI31" s="142" t="n"/>
      <c r="BJ31" s="2" t="n"/>
      <c r="BK31" s="2" t="n"/>
      <c r="BL31" s="2" t="n"/>
      <c r="BM31" s="2" t="n"/>
      <c r="BN31" s="2" t="n"/>
      <c r="BO31" s="2" t="n"/>
      <c r="BP31" s="141" t="n"/>
      <c r="BV31" s="142" t="n"/>
      <c r="DU31" s="142" t="n"/>
      <c r="DV31" s="7" t="n"/>
      <c r="DW31" s="2" t="n"/>
      <c r="DX31" s="2" t="n"/>
      <c r="DY31" s="2" t="n"/>
      <c r="DZ31" s="2" t="n"/>
      <c r="EA31" s="2" t="n"/>
      <c r="EB31" s="2" t="n"/>
      <c r="EC31" s="2" t="n"/>
    </row>
    <row r="32" ht="6.75" customHeight="1" s="118">
      <c r="A32" s="2" t="n"/>
      <c r="B32" s="2" t="n"/>
      <c r="C32" s="2" t="n"/>
      <c r="D32" s="2" t="n"/>
      <c r="E32" s="141" t="n"/>
      <c r="K32" s="142" t="n"/>
      <c r="L32" s="141" t="n"/>
      <c r="BI32" s="142" t="n"/>
      <c r="BJ32" s="2" t="n"/>
      <c r="BK32" s="2" t="n"/>
      <c r="BL32" s="2" t="n"/>
      <c r="BM32" s="2" t="n"/>
      <c r="BN32" s="2" t="n"/>
      <c r="BO32" s="2" t="n"/>
      <c r="BP32" s="141" t="n"/>
      <c r="BV32" s="142" t="n"/>
      <c r="DU32" s="142" t="n"/>
      <c r="DV32" s="7" t="n"/>
      <c r="DW32" s="2" t="n"/>
      <c r="DX32" s="2" t="n"/>
      <c r="DY32" s="2" t="n"/>
      <c r="DZ32" s="2" t="n"/>
      <c r="EA32" s="2" t="n"/>
      <c r="EB32" s="2" t="n"/>
      <c r="EC32" s="2" t="n"/>
    </row>
    <row r="33" ht="6.75" customHeight="1" s="118">
      <c r="A33" s="2" t="n"/>
      <c r="B33" s="2" t="n"/>
      <c r="C33" s="2" t="n"/>
      <c r="D33" s="2" t="n"/>
      <c r="E33" s="144" t="n"/>
      <c r="F33" s="145" t="n"/>
      <c r="G33" s="145" t="n"/>
      <c r="H33" s="145" t="n"/>
      <c r="I33" s="145" t="n"/>
      <c r="J33" s="145" t="n"/>
      <c r="K33" s="146" t="n"/>
      <c r="L33" s="144" t="n"/>
      <c r="M33" s="145" t="n"/>
      <c r="N33" s="145" t="n"/>
      <c r="O33" s="145" t="n"/>
      <c r="P33" s="145" t="n"/>
      <c r="Q33" s="145" t="n"/>
      <c r="R33" s="145" t="n"/>
      <c r="S33" s="145" t="n"/>
      <c r="T33" s="145" t="n"/>
      <c r="U33" s="145" t="n"/>
      <c r="V33" s="145" t="n"/>
      <c r="W33" s="145" t="n"/>
      <c r="X33" s="145" t="n"/>
      <c r="Y33" s="145" t="n"/>
      <c r="Z33" s="145" t="n"/>
      <c r="AA33" s="145" t="n"/>
      <c r="AB33" s="145" t="n"/>
      <c r="AC33" s="145" t="n"/>
      <c r="AD33" s="145" t="n"/>
      <c r="AE33" s="145" t="n"/>
      <c r="AF33" s="145" t="n"/>
      <c r="AG33" s="145" t="n"/>
      <c r="AH33" s="145" t="n"/>
      <c r="AI33" s="145" t="n"/>
      <c r="AJ33" s="145" t="n"/>
      <c r="AK33" s="145" t="n"/>
      <c r="AL33" s="145" t="n"/>
      <c r="AM33" s="145" t="n"/>
      <c r="AN33" s="145" t="n"/>
      <c r="AO33" s="145" t="n"/>
      <c r="AP33" s="145" t="n"/>
      <c r="AQ33" s="145" t="n"/>
      <c r="AR33" s="145" t="n"/>
      <c r="AS33" s="145" t="n"/>
      <c r="AT33" s="145" t="n"/>
      <c r="AU33" s="145" t="n"/>
      <c r="AV33" s="145" t="n"/>
      <c r="AW33" s="145" t="n"/>
      <c r="AX33" s="145" t="n"/>
      <c r="AY33" s="145" t="n"/>
      <c r="AZ33" s="145" t="n"/>
      <c r="BA33" s="145" t="n"/>
      <c r="BB33" s="145" t="n"/>
      <c r="BC33" s="145" t="n"/>
      <c r="BD33" s="145" t="n"/>
      <c r="BE33" s="145" t="n"/>
      <c r="BF33" s="145" t="n"/>
      <c r="BG33" s="145" t="n"/>
      <c r="BH33" s="145" t="n"/>
      <c r="BI33" s="146" t="n"/>
      <c r="BJ33" s="2" t="n"/>
      <c r="BK33" s="2" t="n"/>
      <c r="BL33" s="2" t="n"/>
      <c r="BM33" s="2" t="n"/>
      <c r="BN33" s="2" t="n"/>
      <c r="BO33" s="2" t="n"/>
      <c r="BP33" s="141" t="n"/>
      <c r="BV33" s="142" t="n"/>
      <c r="DU33" s="142" t="n"/>
      <c r="DV33" s="7" t="n"/>
      <c r="DW33" s="2" t="n"/>
      <c r="DX33" s="2" t="n"/>
      <c r="DY33" s="2" t="n"/>
      <c r="DZ33" s="2" t="n"/>
      <c r="EA33" s="2" t="n"/>
      <c r="EB33" s="2" t="n"/>
      <c r="EC33" s="2" t="n"/>
    </row>
    <row r="34" ht="6.75" customHeight="1" s="118">
      <c r="A34" s="2" t="n"/>
      <c r="B34" s="2" t="n"/>
      <c r="C34" s="2" t="n"/>
      <c r="D34" s="2" t="n"/>
      <c r="E34" s="157" t="inlineStr">
        <is>
          <t>ふ り が な</t>
        </is>
      </c>
      <c r="F34" s="138" t="n"/>
      <c r="G34" s="138" t="n"/>
      <c r="H34" s="138" t="n"/>
      <c r="I34" s="138" t="n"/>
      <c r="J34" s="138" t="n"/>
      <c r="K34" s="139" t="n"/>
      <c r="L34" s="158">
        <f>計算!$M$30</f>
        <v/>
      </c>
      <c r="M34" s="138" t="n"/>
      <c r="N34" s="138" t="n"/>
      <c r="O34" s="138" t="n"/>
      <c r="P34" s="138" t="n"/>
      <c r="Q34" s="138" t="n"/>
      <c r="R34" s="138" t="n"/>
      <c r="S34" s="138" t="n"/>
      <c r="T34" s="138" t="n"/>
      <c r="U34" s="138" t="n"/>
      <c r="V34" s="138" t="n"/>
      <c r="W34" s="138" t="n"/>
      <c r="X34" s="138" t="n"/>
      <c r="Y34" s="138" t="n"/>
      <c r="Z34" s="138" t="n"/>
      <c r="AA34" s="138" t="n"/>
      <c r="AB34" s="138" t="n"/>
      <c r="AC34" s="138" t="n"/>
      <c r="AD34" s="138" t="n"/>
      <c r="AE34" s="138" t="n"/>
      <c r="AF34" s="138" t="n"/>
      <c r="AG34" s="138" t="n"/>
      <c r="AH34" s="138" t="n"/>
      <c r="AI34" s="138" t="n"/>
      <c r="AJ34" s="138" t="n"/>
      <c r="AK34" s="138" t="n"/>
      <c r="AL34" s="138" t="n"/>
      <c r="AM34" s="138" t="n"/>
      <c r="AN34" s="138" t="n"/>
      <c r="AO34" s="138" t="n"/>
      <c r="AP34" s="138" t="n"/>
      <c r="AQ34" s="138" t="n"/>
      <c r="AR34" s="138" t="n"/>
      <c r="AS34" s="138" t="n"/>
      <c r="AT34" s="138" t="n"/>
      <c r="AU34" s="138" t="n"/>
      <c r="AV34" s="138" t="n"/>
      <c r="AW34" s="138" t="n"/>
      <c r="AX34" s="138" t="n"/>
      <c r="AY34" s="138" t="n"/>
      <c r="AZ34" s="138" t="n"/>
      <c r="BA34" s="138" t="n"/>
      <c r="BB34" s="138" t="n"/>
      <c r="BC34" s="138" t="n"/>
      <c r="BD34" s="138" t="n"/>
      <c r="BE34" s="138" t="n"/>
      <c r="BF34" s="138" t="n"/>
      <c r="BG34" s="138" t="n"/>
      <c r="BH34" s="138" t="n"/>
      <c r="BI34" s="139" t="n"/>
      <c r="BJ34" s="2" t="n"/>
      <c r="BK34" s="2" t="n"/>
      <c r="BL34" s="2" t="n"/>
      <c r="BM34" s="2" t="n"/>
      <c r="BN34" s="2" t="n"/>
      <c r="BO34" s="2" t="n"/>
      <c r="BP34" s="141" t="n"/>
      <c r="BV34" s="142" t="n"/>
      <c r="DU34" s="142" t="n"/>
      <c r="DV34" s="7" t="n"/>
      <c r="DW34" s="2" t="n"/>
      <c r="DX34" s="2" t="n"/>
      <c r="DY34" s="2" t="n"/>
      <c r="DZ34" s="2" t="n"/>
      <c r="EA34" s="2" t="n"/>
      <c r="EB34" s="2" t="n"/>
      <c r="EC34" s="2" t="n"/>
    </row>
    <row r="35" ht="6.75" customHeight="1" s="118">
      <c r="A35" s="2" t="n"/>
      <c r="B35" s="2" t="n"/>
      <c r="C35" s="2" t="n"/>
      <c r="D35" s="2" t="n"/>
      <c r="E35" s="141" t="n"/>
      <c r="K35" s="142" t="n"/>
      <c r="BI35" s="142" t="n"/>
      <c r="BJ35" s="2" t="n"/>
      <c r="BK35" s="2" t="n"/>
      <c r="BL35" s="2" t="n"/>
      <c r="BM35" s="2" t="n"/>
      <c r="BN35" s="2" t="n"/>
      <c r="BO35" s="2" t="n"/>
      <c r="BP35" s="141" t="n"/>
      <c r="BV35" s="142" t="n"/>
      <c r="DU35" s="142" t="n"/>
      <c r="DV35" s="7" t="n"/>
      <c r="DW35" s="2" t="n"/>
      <c r="DX35" s="2" t="n"/>
      <c r="DY35" s="2" t="n"/>
      <c r="DZ35" s="2" t="n"/>
      <c r="EA35" s="2" t="n"/>
      <c r="EB35" s="2" t="n"/>
      <c r="EC35" s="2" t="n"/>
    </row>
    <row r="36" ht="6.75" customHeight="1" s="118">
      <c r="A36" s="2" t="n"/>
      <c r="B36" s="2" t="n"/>
      <c r="C36" s="2" t="n"/>
      <c r="D36" s="2" t="n"/>
      <c r="E36" s="160" t="n"/>
      <c r="F36" s="161" t="n"/>
      <c r="G36" s="161" t="n"/>
      <c r="H36" s="161" t="n"/>
      <c r="I36" s="161" t="n"/>
      <c r="J36" s="161" t="n"/>
      <c r="K36" s="162" t="n"/>
      <c r="L36" s="161" t="n"/>
      <c r="M36" s="161" t="n"/>
      <c r="N36" s="161" t="n"/>
      <c r="O36" s="161" t="n"/>
      <c r="P36" s="161" t="n"/>
      <c r="Q36" s="161" t="n"/>
      <c r="R36" s="161" t="n"/>
      <c r="S36" s="161" t="n"/>
      <c r="T36" s="161" t="n"/>
      <c r="U36" s="161" t="n"/>
      <c r="V36" s="161" t="n"/>
      <c r="W36" s="161" t="n"/>
      <c r="X36" s="161" t="n"/>
      <c r="Y36" s="161" t="n"/>
      <c r="Z36" s="161" t="n"/>
      <c r="AA36" s="161" t="n"/>
      <c r="AB36" s="161" t="n"/>
      <c r="AC36" s="161" t="n"/>
      <c r="AD36" s="161" t="n"/>
      <c r="AE36" s="161" t="n"/>
      <c r="AF36" s="161" t="n"/>
      <c r="AG36" s="161" t="n"/>
      <c r="AH36" s="161" t="n"/>
      <c r="AI36" s="161" t="n"/>
      <c r="AJ36" s="161" t="n"/>
      <c r="AK36" s="161" t="n"/>
      <c r="AL36" s="161" t="n"/>
      <c r="AM36" s="161" t="n"/>
      <c r="AN36" s="161" t="n"/>
      <c r="AO36" s="161" t="n"/>
      <c r="AP36" s="161" t="n"/>
      <c r="AQ36" s="161" t="n"/>
      <c r="AR36" s="161" t="n"/>
      <c r="AS36" s="161" t="n"/>
      <c r="AT36" s="161" t="n"/>
      <c r="AU36" s="161" t="n"/>
      <c r="AV36" s="161" t="n"/>
      <c r="AW36" s="161" t="n"/>
      <c r="AX36" s="161" t="n"/>
      <c r="AY36" s="161" t="n"/>
      <c r="AZ36" s="161" t="n"/>
      <c r="BA36" s="161" t="n"/>
      <c r="BB36" s="161" t="n"/>
      <c r="BC36" s="161" t="n"/>
      <c r="BD36" s="161" t="n"/>
      <c r="BE36" s="161" t="n"/>
      <c r="BF36" s="161" t="n"/>
      <c r="BG36" s="161" t="n"/>
      <c r="BH36" s="161" t="n"/>
      <c r="BI36" s="162" t="n"/>
      <c r="BJ36" s="2" t="n"/>
      <c r="BK36" s="2" t="n"/>
      <c r="BL36" s="2" t="n"/>
      <c r="BM36" s="2" t="n"/>
      <c r="BN36" s="2" t="n"/>
      <c r="BO36" s="2" t="n"/>
      <c r="BP36" s="141" t="n"/>
      <c r="BV36" s="142" t="n"/>
      <c r="DU36" s="142" t="n"/>
      <c r="DV36" s="7" t="n"/>
      <c r="DW36" s="2" t="n"/>
      <c r="DX36" s="2" t="n"/>
      <c r="DY36" s="2" t="n"/>
      <c r="DZ36" s="2" t="n"/>
      <c r="EA36" s="2" t="n"/>
      <c r="EB36" s="2" t="n"/>
      <c r="EC36" s="2" t="n"/>
    </row>
    <row r="37" ht="6.75" customHeight="1" s="118">
      <c r="A37" s="2" t="n"/>
      <c r="B37" s="2" t="n"/>
      <c r="C37" s="2" t="n"/>
      <c r="D37" s="2" t="n"/>
      <c r="E37" s="163" t="inlineStr">
        <is>
          <t>連絡先</t>
        </is>
      </c>
      <c r="F37" s="164" t="n"/>
      <c r="G37" s="164" t="n"/>
      <c r="H37" s="164" t="n"/>
      <c r="I37" s="164" t="n"/>
      <c r="J37" s="164" t="n"/>
      <c r="K37" s="165" t="n"/>
      <c r="L37" s="107" t="inlineStr">
        <is>
          <t>〒</t>
        </is>
      </c>
      <c r="M37" s="164" t="n"/>
      <c r="N37" s="164" t="n"/>
      <c r="O37" s="164" t="n"/>
      <c r="P37" s="170">
        <f>計算!$K$30</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41" t="n"/>
      <c r="BV37" s="142" t="n"/>
      <c r="DU37" s="142" t="n"/>
      <c r="DV37" s="7" t="n"/>
      <c r="DW37" s="2" t="n"/>
      <c r="DX37" s="2" t="n"/>
      <c r="DY37" s="2" t="n"/>
      <c r="DZ37" s="2" t="n"/>
      <c r="EA37" s="2" t="n"/>
      <c r="EB37" s="2" t="n"/>
      <c r="EC37" s="2" t="n"/>
    </row>
    <row r="38" ht="6.75" customHeight="1" s="118">
      <c r="A38" s="2" t="n"/>
      <c r="B38" s="2" t="n"/>
      <c r="C38" s="2" t="n"/>
      <c r="D38" s="2" t="n"/>
      <c r="E38" s="141" t="n"/>
      <c r="K38" s="142" t="n"/>
      <c r="L38" s="141"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41" t="n"/>
      <c r="BV38" s="142" t="n"/>
      <c r="DU38" s="142" t="n"/>
      <c r="DV38" s="7" t="n"/>
      <c r="DW38" s="2" t="n"/>
      <c r="DX38" s="2" t="n"/>
      <c r="DY38" s="2" t="n"/>
      <c r="DZ38" s="2" t="n"/>
      <c r="EA38" s="2" t="n"/>
      <c r="EB38" s="2" t="n"/>
      <c r="EC38" s="2" t="n"/>
    </row>
    <row r="39" ht="6.75" customHeight="1" s="118">
      <c r="A39" s="2" t="n"/>
      <c r="B39" s="2" t="n"/>
      <c r="C39" s="2" t="n"/>
      <c r="D39" s="2" t="n"/>
      <c r="E39" s="141" t="n"/>
      <c r="K39" s="142" t="n"/>
      <c r="L39" s="141"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41" t="n"/>
      <c r="BV39" s="142" t="n"/>
      <c r="DU39" s="142" t="n"/>
      <c r="DV39" s="7" t="n"/>
      <c r="DW39" s="2" t="n"/>
      <c r="DX39" s="2" t="n"/>
      <c r="DY39" s="2" t="n"/>
      <c r="DZ39" s="2" t="n"/>
      <c r="EA39" s="2" t="n"/>
      <c r="EB39" s="2" t="n"/>
      <c r="EC39" s="2" t="n"/>
    </row>
    <row r="40" ht="6.75" customHeight="1" s="118">
      <c r="A40" s="2" t="n"/>
      <c r="B40" s="2" t="n"/>
      <c r="C40" s="2" t="n"/>
      <c r="D40" s="2" t="n"/>
      <c r="E40" s="141" t="n"/>
      <c r="K40" s="142" t="n"/>
      <c r="L40" s="171">
        <f>計算!$L$30</f>
        <v/>
      </c>
      <c r="BI40" s="142" t="n"/>
      <c r="BJ40" s="2" t="n"/>
      <c r="BK40" s="2" t="n"/>
      <c r="BL40" s="2" t="n"/>
      <c r="BM40" s="2" t="n"/>
      <c r="BN40" s="2" t="n"/>
      <c r="BO40" s="2" t="n"/>
      <c r="BP40" s="141" t="n"/>
      <c r="BV40" s="142" t="n"/>
      <c r="DU40" s="142" t="n"/>
      <c r="DV40" s="7" t="n"/>
      <c r="DW40" s="2" t="n"/>
      <c r="DX40" s="2" t="n"/>
      <c r="DY40" s="2" t="n"/>
      <c r="DZ40" s="2" t="n"/>
      <c r="EA40" s="2" t="n"/>
      <c r="EB40" s="2" t="n"/>
      <c r="EC40" s="2" t="n"/>
    </row>
    <row r="41" ht="6.75" customHeight="1" s="118">
      <c r="A41" s="2" t="n"/>
      <c r="B41" s="2" t="n"/>
      <c r="C41" s="2" t="n"/>
      <c r="D41" s="2" t="n"/>
      <c r="E41" s="144" t="n"/>
      <c r="F41" s="145" t="n"/>
      <c r="G41" s="145" t="n"/>
      <c r="H41" s="145" t="n"/>
      <c r="I41" s="145" t="n"/>
      <c r="J41" s="145" t="n"/>
      <c r="K41" s="146" t="n"/>
      <c r="L41" s="145" t="n"/>
      <c r="M41" s="145" t="n"/>
      <c r="N41" s="145" t="n"/>
      <c r="O41" s="145" t="n"/>
      <c r="P41" s="145" t="n"/>
      <c r="Q41" s="145" t="n"/>
      <c r="R41" s="145" t="n"/>
      <c r="S41" s="145" t="n"/>
      <c r="T41" s="145" t="n"/>
      <c r="U41" s="145" t="n"/>
      <c r="V41" s="145" t="n"/>
      <c r="W41" s="145" t="n"/>
      <c r="X41" s="145" t="n"/>
      <c r="Y41" s="145" t="n"/>
      <c r="Z41" s="145" t="n"/>
      <c r="AA41" s="145" t="n"/>
      <c r="AB41" s="145" t="n"/>
      <c r="AC41" s="145" t="n"/>
      <c r="AD41" s="145" t="n"/>
      <c r="AE41" s="145" t="n"/>
      <c r="AF41" s="145" t="n"/>
      <c r="AG41" s="145" t="n"/>
      <c r="AH41" s="145" t="n"/>
      <c r="AI41" s="145" t="n"/>
      <c r="AJ41" s="145" t="n"/>
      <c r="AK41" s="145" t="n"/>
      <c r="AL41" s="145" t="n"/>
      <c r="AM41" s="145" t="n"/>
      <c r="AN41" s="145" t="n"/>
      <c r="AO41" s="145" t="n"/>
      <c r="AP41" s="145" t="n"/>
      <c r="AQ41" s="145" t="n"/>
      <c r="AR41" s="145" t="n"/>
      <c r="AS41" s="145" t="n"/>
      <c r="AT41" s="145" t="n"/>
      <c r="AU41" s="145" t="n"/>
      <c r="AV41" s="145" t="n"/>
      <c r="AW41" s="145" t="n"/>
      <c r="AX41" s="145" t="n"/>
      <c r="AY41" s="145" t="n"/>
      <c r="AZ41" s="145" t="n"/>
      <c r="BA41" s="145" t="n"/>
      <c r="BB41" s="145" t="n"/>
      <c r="BC41" s="145" t="n"/>
      <c r="BD41" s="145" t="n"/>
      <c r="BE41" s="145" t="n"/>
      <c r="BF41" s="145" t="n"/>
      <c r="BG41" s="145" t="n"/>
      <c r="BH41" s="145" t="n"/>
      <c r="BI41" s="146" t="n"/>
      <c r="BJ41" s="2" t="n"/>
      <c r="BK41" s="2" t="n"/>
      <c r="BL41" s="2" t="n"/>
      <c r="BM41" s="2" t="n"/>
      <c r="BN41" s="2" t="n"/>
      <c r="BO41" s="2" t="n"/>
      <c r="BP41" s="141" t="n"/>
      <c r="BV41" s="142" t="n"/>
      <c r="DU41" s="142"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41" t="n"/>
      <c r="BV42" s="142" t="n"/>
      <c r="DU42" s="142"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41" t="n"/>
      <c r="BV43" s="142" t="n"/>
      <c r="DU43" s="142"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41" t="n"/>
      <c r="BV44" s="142" t="n"/>
      <c r="DU44" s="142"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41" t="n"/>
      <c r="BV45" s="142" t="n"/>
      <c r="DU45" s="142"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41" t="n"/>
      <c r="BV46" s="142" t="n"/>
      <c r="DU46" s="142"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2" t="n"/>
      <c r="BQ47" s="138" t="n"/>
      <c r="BR47" s="173" t="n"/>
      <c r="BS47" s="138" t="n"/>
      <c r="BT47" s="138" t="n"/>
      <c r="BU47" s="28" t="n"/>
      <c r="BV47" s="29" t="n"/>
      <c r="BW47" s="174">
        <f>計算!$Z$30</f>
        <v/>
      </c>
      <c r="BX47" s="138" t="n"/>
      <c r="BY47" s="138" t="n"/>
      <c r="BZ47" s="138" t="n"/>
      <c r="CA47" s="138" t="n"/>
      <c r="CB47" s="138" t="n"/>
      <c r="CC47" s="138" t="n"/>
      <c r="CD47" s="138" t="n"/>
      <c r="CE47" s="138" t="n"/>
      <c r="CF47" s="138" t="n"/>
      <c r="CG47" s="138" t="n"/>
      <c r="CH47" s="138" t="n"/>
      <c r="CI47" s="138" t="n"/>
      <c r="CJ47" s="138" t="n"/>
      <c r="CK47" s="138" t="n"/>
      <c r="CL47" s="138" t="n"/>
      <c r="CM47" s="138" t="n"/>
      <c r="CN47" s="138" t="n"/>
      <c r="CO47" s="138" t="n"/>
      <c r="CP47" s="138" t="n"/>
      <c r="CQ47" s="138" t="n"/>
      <c r="CR47" s="138" t="n"/>
      <c r="CS47" s="138" t="n"/>
      <c r="CT47" s="138" t="n"/>
      <c r="CU47" s="138" t="n"/>
      <c r="CV47" s="138" t="n"/>
      <c r="CW47" s="138" t="n"/>
      <c r="CX47" s="138" t="n"/>
      <c r="CY47" s="138" t="n"/>
      <c r="CZ47" s="138" t="n"/>
      <c r="DA47" s="138" t="n"/>
      <c r="DB47" s="138" t="n"/>
      <c r="DC47" s="138" t="n"/>
      <c r="DD47" s="138" t="n"/>
      <c r="DE47" s="138" t="n"/>
      <c r="DF47" s="138" t="n"/>
      <c r="DG47" s="138" t="n"/>
      <c r="DH47" s="138" t="n"/>
      <c r="DI47" s="138" t="n"/>
      <c r="DJ47" s="138" t="n"/>
      <c r="DK47" s="138" t="n"/>
      <c r="DL47" s="138" t="n"/>
      <c r="DM47" s="138" t="n"/>
      <c r="DN47" s="138" t="n"/>
      <c r="DO47" s="138" t="n"/>
      <c r="DP47" s="138" t="n"/>
      <c r="DQ47" s="138" t="n"/>
      <c r="DR47" s="138" t="n"/>
      <c r="DS47" s="138" t="n"/>
      <c r="DT47" s="138" t="n"/>
      <c r="DU47" s="139"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41" t="n"/>
      <c r="BU48" s="31" t="n"/>
      <c r="BV48" s="32" t="n"/>
      <c r="DU48" s="142"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41" t="n"/>
      <c r="BU49" s="72" t="n"/>
      <c r="BV49" s="142" t="n"/>
      <c r="DU49" s="142"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41" t="n"/>
      <c r="BV50" s="142" t="n"/>
      <c r="DU50" s="142"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41" t="n"/>
      <c r="BV51" s="142" t="n"/>
      <c r="DU51" s="142"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41" t="n"/>
      <c r="BV52" s="142" t="n"/>
      <c r="DU52" s="142" t="n"/>
      <c r="DV52" s="7" t="n"/>
      <c r="DW52" s="2" t="n"/>
      <c r="DX52" s="2" t="n"/>
      <c r="DY52" s="2" t="n"/>
      <c r="DZ52" s="2" t="n"/>
      <c r="EA52" s="2" t="n"/>
      <c r="EB52" s="2" t="n"/>
      <c r="EC52" s="2" t="n"/>
    </row>
    <row r="53" ht="6.75" customHeight="1" s="118">
      <c r="A53" s="2" t="n"/>
      <c r="B53" s="2" t="n"/>
      <c r="C53" s="2" t="n"/>
      <c r="D53" s="2" t="n"/>
      <c r="E53" s="175" t="inlineStr">
        <is>
          <t>在籍校</t>
        </is>
      </c>
      <c r="F53" s="138" t="n"/>
      <c r="G53" s="138" t="n"/>
      <c r="H53" s="138" t="n"/>
      <c r="I53" s="138" t="n"/>
      <c r="J53" s="138" t="n"/>
      <c r="K53" s="139"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8" t="n"/>
      <c r="AY53" s="138" t="n"/>
      <c r="AZ53" s="138" t="n"/>
      <c r="BA53" s="138" t="n"/>
      <c r="BB53" s="138" t="n"/>
      <c r="BC53" s="138" t="n"/>
      <c r="BD53" s="138" t="n"/>
      <c r="BE53" s="138" t="n"/>
      <c r="BF53" s="138" t="n"/>
      <c r="BG53" s="138" t="n"/>
      <c r="BH53" s="138" t="n"/>
      <c r="BI53" s="139" t="n"/>
      <c r="BJ53" s="2" t="n"/>
      <c r="BK53" s="2" t="n"/>
      <c r="BL53" s="2" t="n"/>
      <c r="BM53" s="2" t="n"/>
      <c r="BN53" s="2" t="n"/>
      <c r="BO53" s="2" t="n"/>
      <c r="BP53" s="141" t="n"/>
      <c r="BV53" s="142" t="n"/>
      <c r="DU53" s="142" t="n"/>
      <c r="DV53" s="2" t="n"/>
      <c r="DW53" s="2" t="n"/>
      <c r="DX53" s="2" t="n"/>
      <c r="DY53" s="2" t="n"/>
      <c r="DZ53" s="2" t="n"/>
      <c r="EA53" s="2" t="n"/>
      <c r="EB53" s="2" t="n"/>
      <c r="EC53" s="2" t="n"/>
    </row>
    <row r="54" ht="6.75" customHeight="1" s="118">
      <c r="A54" s="2" t="n"/>
      <c r="B54" s="2" t="n"/>
      <c r="C54" s="2" t="n"/>
      <c r="D54" s="2" t="n"/>
      <c r="E54" s="141" t="n"/>
      <c r="K54" s="142" t="n"/>
      <c r="L54" s="36" t="n"/>
      <c r="M54" s="19" t="n"/>
      <c r="N54" s="19" t="n"/>
      <c r="O54" s="19" t="n"/>
      <c r="P54" s="19" t="n"/>
      <c r="Q54" s="19" t="n"/>
      <c r="R54" s="19" t="n"/>
      <c r="S54" s="19" t="n"/>
      <c r="T54" s="19" t="n"/>
      <c r="U54" s="19" t="n"/>
      <c r="V54" s="19" t="n"/>
      <c r="W54" s="19" t="n"/>
      <c r="X54" s="37" t="n"/>
      <c r="Y54" s="176">
        <f>計算!$N$30</f>
        <v/>
      </c>
      <c r="BI54" s="142" t="n"/>
      <c r="BJ54" s="2" t="n"/>
      <c r="BK54" s="2" t="n"/>
      <c r="BL54" s="2" t="n"/>
      <c r="BM54" s="2" t="n"/>
      <c r="BN54" s="2" t="n"/>
      <c r="BO54" s="2" t="n"/>
      <c r="BP54" s="141" t="n"/>
      <c r="BV54" s="142" t="n"/>
      <c r="DU54" s="142" t="n"/>
      <c r="DV54" s="2" t="n"/>
      <c r="DW54" s="2" t="n"/>
      <c r="DX54" s="2" t="n"/>
      <c r="DY54" s="2" t="n"/>
      <c r="DZ54" s="2" t="n"/>
      <c r="EA54" s="2" t="n"/>
      <c r="EB54" s="2" t="n"/>
      <c r="EC54" s="2" t="n"/>
    </row>
    <row r="55" ht="6.75" customHeight="1" s="118">
      <c r="A55" s="2" t="n"/>
      <c r="B55" s="2" t="n"/>
      <c r="C55" s="2" t="n"/>
      <c r="D55" s="2" t="n"/>
      <c r="E55" s="141" t="n"/>
      <c r="K55" s="142" t="n"/>
      <c r="L55" s="36" t="n"/>
      <c r="M55" s="19" t="n"/>
      <c r="N55" s="19" t="n"/>
      <c r="O55" s="19" t="n"/>
      <c r="P55" s="177">
        <f>設定!$B$6</f>
        <v/>
      </c>
      <c r="S55" s="11" t="n"/>
      <c r="T55" s="11" t="n"/>
      <c r="U55" s="177">
        <f>設定!$B$7</f>
        <v/>
      </c>
      <c r="W55" s="11" t="n"/>
      <c r="X55" s="12" t="n"/>
      <c r="Y55" s="141" t="n"/>
      <c r="BI55" s="142" t="n"/>
      <c r="BJ55" s="2" t="n"/>
      <c r="BK55" s="2" t="n"/>
      <c r="BL55" s="2" t="n"/>
      <c r="BM55" s="2" t="n"/>
      <c r="BN55" s="2" t="n"/>
      <c r="BO55" s="2" t="n"/>
      <c r="BP55" s="141" t="n"/>
      <c r="BV55" s="142" t="n"/>
      <c r="DU55" s="142" t="n"/>
      <c r="DV55" s="2" t="n"/>
      <c r="DW55" s="2" t="n"/>
      <c r="DX55" s="2" t="n"/>
      <c r="DY55" s="2" t="n"/>
      <c r="DZ55" s="2" t="n"/>
      <c r="EA55" s="2" t="n"/>
      <c r="EB55" s="2" t="n"/>
      <c r="EC55" s="2" t="n"/>
    </row>
    <row r="56" ht="6.75" customHeight="1" s="118">
      <c r="A56" s="2" t="n"/>
      <c r="B56" s="2" t="n"/>
      <c r="C56" s="2" t="n"/>
      <c r="D56" s="2" t="n"/>
      <c r="E56" s="141" t="n"/>
      <c r="K56" s="142" t="n"/>
      <c r="L56" s="92" t="inlineStr">
        <is>
          <t>令和</t>
        </is>
      </c>
      <c r="S56" s="52" t="inlineStr">
        <is>
          <t>年</t>
        </is>
      </c>
      <c r="W56" s="53" t="inlineStr">
        <is>
          <t>月</t>
        </is>
      </c>
      <c r="X56" s="142" t="n"/>
      <c r="Y56" s="141" t="n"/>
      <c r="BI56" s="142" t="n"/>
      <c r="BJ56" s="2" t="n"/>
      <c r="BK56" s="2" t="n"/>
      <c r="BL56" s="2" t="n"/>
      <c r="BM56" s="2" t="n"/>
      <c r="BN56" s="2" t="n"/>
      <c r="BO56" s="2" t="n"/>
      <c r="BP56" s="141" t="n"/>
      <c r="BV56" s="142" t="n"/>
      <c r="DU56" s="142" t="n"/>
      <c r="DV56" s="2" t="n"/>
      <c r="DW56" s="2" t="n"/>
      <c r="DX56" s="2" t="n"/>
      <c r="DY56" s="2" t="n"/>
      <c r="DZ56" s="2" t="n"/>
      <c r="EA56" s="2" t="n"/>
      <c r="EB56" s="2" t="n"/>
      <c r="EC56" s="2" t="n"/>
    </row>
    <row r="57" ht="6.75" customHeight="1" s="118">
      <c r="A57" s="2" t="n"/>
      <c r="B57" s="2" t="n"/>
      <c r="C57" s="2" t="n"/>
      <c r="D57" s="2" t="n"/>
      <c r="E57" s="141" t="n"/>
      <c r="K57" s="142" t="n"/>
      <c r="L57" s="141" t="n"/>
      <c r="X57" s="142" t="n"/>
      <c r="Y57" s="141" t="n"/>
      <c r="AW57" s="75" t="inlineStr">
        <is>
          <t>卒業</t>
        </is>
      </c>
      <c r="BI57" s="142" t="n"/>
      <c r="BJ57" s="2" t="n"/>
      <c r="BK57" s="2" t="n"/>
      <c r="BL57" s="2" t="n"/>
      <c r="BM57" s="2" t="n"/>
      <c r="BN57" s="2" t="n"/>
      <c r="BO57" s="2" t="n"/>
      <c r="BP57" s="141" t="n"/>
      <c r="BV57" s="142" t="n"/>
      <c r="DU57" s="142" t="n"/>
      <c r="DV57" s="2" t="n"/>
      <c r="DW57" s="2" t="n"/>
      <c r="DX57" s="2" t="n"/>
      <c r="DY57" s="2" t="n"/>
      <c r="DZ57" s="2" t="n"/>
      <c r="EA57" s="2" t="n"/>
      <c r="EB57" s="2" t="n"/>
      <c r="EC57" s="2" t="n"/>
    </row>
    <row r="58" ht="6.75" customHeight="1" s="118">
      <c r="A58" s="2" t="n"/>
      <c r="B58" s="2" t="n"/>
      <c r="C58" s="2" t="n"/>
      <c r="D58" s="2" t="n"/>
      <c r="E58" s="141" t="n"/>
      <c r="K58" s="142" t="n"/>
      <c r="L58" s="36" t="n"/>
      <c r="M58" s="19" t="n"/>
      <c r="N58" s="19" t="n"/>
      <c r="O58" s="19" t="n"/>
      <c r="P58" s="19" t="n"/>
      <c r="Q58" s="19" t="n"/>
      <c r="R58" s="19" t="n"/>
      <c r="S58" s="19" t="n"/>
      <c r="T58" s="19" t="n"/>
      <c r="U58" s="19" t="n"/>
      <c r="V58" s="19" t="n"/>
      <c r="W58" s="19" t="n"/>
      <c r="X58" s="37" t="n"/>
      <c r="Y58" s="141" t="n"/>
      <c r="BI58" s="142" t="n"/>
      <c r="BJ58" s="2" t="n"/>
      <c r="BK58" s="2" t="n"/>
      <c r="BL58" s="2" t="n"/>
      <c r="BM58" s="2" t="n"/>
      <c r="BN58" s="2" t="n"/>
      <c r="BO58" s="2" t="n"/>
      <c r="BP58" s="141" t="n"/>
      <c r="BV58" s="142" t="n"/>
      <c r="DU58" s="142" t="n"/>
      <c r="DV58" s="2" t="n"/>
      <c r="DW58" s="2" t="n"/>
      <c r="DX58" s="2" t="n"/>
      <c r="DY58" s="2" t="n"/>
      <c r="DZ58" s="2" t="n"/>
      <c r="EA58" s="2" t="n"/>
      <c r="EB58" s="2" t="n"/>
      <c r="EC58" s="2" t="n"/>
    </row>
    <row r="59" ht="6.75" customHeight="1" s="118">
      <c r="A59" s="2" t="n"/>
      <c r="B59" s="2" t="n"/>
      <c r="C59" s="2" t="n"/>
      <c r="D59" s="2" t="n"/>
      <c r="E59" s="141" t="n"/>
      <c r="K59" s="142" t="n"/>
      <c r="L59" s="36" t="n"/>
      <c r="M59" s="19" t="n"/>
      <c r="N59" s="19" t="n"/>
      <c r="O59" s="19" t="n"/>
      <c r="P59" s="19" t="n"/>
      <c r="Q59" s="19" t="n"/>
      <c r="R59" s="19" t="n"/>
      <c r="S59" s="19" t="n"/>
      <c r="T59" s="19" t="n"/>
      <c r="U59" s="19" t="n"/>
      <c r="V59" s="19" t="n"/>
      <c r="W59" s="19" t="n"/>
      <c r="X59" s="37" t="n"/>
      <c r="Y59" s="141" t="n"/>
      <c r="BI59" s="142" t="n"/>
      <c r="BJ59" s="2" t="n"/>
      <c r="BK59" s="2" t="n"/>
      <c r="BL59" s="2" t="n"/>
      <c r="BM59" s="2" t="n"/>
      <c r="BN59" s="2" t="n"/>
      <c r="BO59" s="2" t="n"/>
      <c r="BP59" s="141" t="n"/>
      <c r="BV59" s="142" t="n"/>
      <c r="DU59" s="142" t="n"/>
      <c r="DV59" s="2" t="n"/>
      <c r="DW59" s="2" t="n"/>
      <c r="DX59" s="2" t="n"/>
      <c r="DY59" s="2" t="n"/>
      <c r="DZ59" s="2" t="n"/>
      <c r="EA59" s="2" t="n"/>
      <c r="EB59" s="2" t="n"/>
      <c r="EC59" s="2" t="n"/>
    </row>
    <row r="60" ht="6.75" customHeight="1" s="118">
      <c r="A60" s="2" t="n"/>
      <c r="B60" s="2" t="n"/>
      <c r="C60" s="2" t="n"/>
      <c r="D60" s="2" t="n"/>
      <c r="E60" s="144" t="n"/>
      <c r="F60" s="145" t="n"/>
      <c r="G60" s="145" t="n"/>
      <c r="H60" s="145" t="n"/>
      <c r="I60" s="145" t="n"/>
      <c r="J60" s="145" t="n"/>
      <c r="K60" s="146"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5" t="n"/>
      <c r="AX60" s="145" t="n"/>
      <c r="AY60" s="145" t="n"/>
      <c r="AZ60" s="145" t="n"/>
      <c r="BA60" s="145" t="n"/>
      <c r="BB60" s="145" t="n"/>
      <c r="BC60" s="145" t="n"/>
      <c r="BD60" s="145" t="n"/>
      <c r="BE60" s="145" t="n"/>
      <c r="BF60" s="145" t="n"/>
      <c r="BG60" s="145" t="n"/>
      <c r="BH60" s="145" t="n"/>
      <c r="BI60" s="146" t="n"/>
      <c r="BJ60" s="2" t="n"/>
      <c r="BK60" s="2" t="n"/>
      <c r="BL60" s="2" t="n"/>
      <c r="BM60" s="2" t="n"/>
      <c r="BN60" s="2" t="n"/>
      <c r="BO60" s="2" t="n"/>
      <c r="BP60" s="141" t="n"/>
      <c r="BV60" s="142" t="n"/>
      <c r="DU60" s="142"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8" t="n"/>
      <c r="U61" s="17" t="n"/>
      <c r="V61" s="17" t="n"/>
      <c r="W61" s="76" t="n"/>
      <c r="X61" s="138"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41" t="n"/>
      <c r="BV61" s="142" t="n"/>
      <c r="DU61" s="142"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41" t="n"/>
      <c r="BV62" s="142" t="n"/>
      <c r="DU62" s="142"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41" t="n"/>
      <c r="BV63" s="142" t="n"/>
      <c r="DU63" s="142" t="n"/>
      <c r="DV63" s="2" t="n"/>
      <c r="DW63" s="2" t="n"/>
      <c r="DX63" s="2" t="n"/>
      <c r="DY63" s="2" t="n"/>
      <c r="DZ63" s="2" t="n"/>
      <c r="EA63" s="2" t="n"/>
      <c r="EB63" s="2" t="n"/>
      <c r="EC63" s="2" t="n"/>
    </row>
    <row r="64" ht="6.75" customHeight="1" s="118">
      <c r="A64" s="2" t="n"/>
      <c r="B64" s="2" t="n"/>
      <c r="C64" s="2" t="n"/>
      <c r="D64" s="2" t="n"/>
      <c r="E64" s="178" t="inlineStr">
        <is>
          <t>職　歴</t>
        </is>
      </c>
      <c r="K64" s="142" t="n"/>
      <c r="L64" s="54" t="inlineStr">
        <is>
          <t>平成</t>
        </is>
      </c>
      <c r="M64" s="138" t="n"/>
      <c r="N64" s="138" t="n"/>
      <c r="O64" s="138" t="n"/>
      <c r="P64" s="19" t="n"/>
      <c r="Q64" s="19" t="n"/>
      <c r="R64" s="19" t="n"/>
      <c r="S64" s="19" t="n"/>
      <c r="T64" s="19" t="n"/>
      <c r="U64" s="19" t="n"/>
      <c r="V64" s="19" t="n"/>
      <c r="W64" s="19" t="n"/>
      <c r="X64" s="37" t="n"/>
      <c r="Y64" s="169">
        <f>計算!$AD$30</f>
        <v/>
      </c>
      <c r="BI64" s="142" t="n"/>
      <c r="BJ64" s="2" t="n"/>
      <c r="BK64" s="2" t="n"/>
      <c r="BL64" s="2" t="n"/>
      <c r="BM64" s="2" t="n"/>
      <c r="BN64" s="2" t="n"/>
      <c r="BO64" s="2" t="n"/>
      <c r="BP64" s="141" t="n"/>
      <c r="BV64" s="142" t="n"/>
      <c r="DU64" s="142" t="n"/>
      <c r="DV64" s="2" t="n"/>
      <c r="DW64" s="2" t="n"/>
      <c r="DX64" s="2" t="n"/>
      <c r="DY64" s="2" t="n"/>
      <c r="DZ64" s="2" t="n"/>
      <c r="EA64" s="2" t="n"/>
      <c r="EB64" s="2" t="n"/>
      <c r="EC64" s="2" t="n"/>
    </row>
    <row r="65" ht="6.75" customHeight="1" s="118">
      <c r="A65" s="2" t="n"/>
      <c r="B65" s="2" t="n"/>
      <c r="C65" s="2" t="n"/>
      <c r="D65" s="2" t="n"/>
      <c r="E65" s="141" t="n"/>
      <c r="K65" s="142" t="n"/>
      <c r="L65" s="141" t="n"/>
      <c r="P65" s="19" t="n"/>
      <c r="Q65" s="19" t="n"/>
      <c r="R65" s="19" t="n"/>
      <c r="S65" s="19" t="n"/>
      <c r="T65" s="19" t="n"/>
      <c r="U65" s="19" t="n"/>
      <c r="V65" s="19" t="n"/>
      <c r="W65" s="19" t="n"/>
      <c r="X65" s="37" t="n"/>
      <c r="Y65" s="141" t="n"/>
      <c r="BI65" s="142" t="n"/>
      <c r="BJ65" s="2" t="n"/>
      <c r="BK65" s="2" t="n"/>
      <c r="BL65" s="2" t="n"/>
      <c r="BM65" s="2" t="n"/>
      <c r="BN65" s="2" t="n"/>
      <c r="BO65" s="2" t="n"/>
      <c r="BP65" s="141" t="n"/>
      <c r="BV65" s="142" t="n"/>
      <c r="DU65" s="142" t="n"/>
      <c r="DV65" s="2" t="n"/>
      <c r="DW65" s="2" t="n"/>
      <c r="DX65" s="2" t="n"/>
      <c r="DY65" s="2" t="n"/>
      <c r="DZ65" s="2" t="n"/>
      <c r="EA65" s="2" t="n"/>
      <c r="EB65" s="2" t="n"/>
      <c r="EC65" s="2" t="n"/>
    </row>
    <row r="66" ht="6.75" customHeight="1" s="118">
      <c r="A66" s="2" t="n"/>
      <c r="B66" s="2" t="n"/>
      <c r="C66" s="2" t="n"/>
      <c r="D66" s="2" t="n"/>
      <c r="E66" s="141" t="n"/>
      <c r="K66" s="142" t="n"/>
      <c r="L66" s="141" t="n"/>
      <c r="P66" s="177">
        <f>計算!$AB$30</f>
        <v/>
      </c>
      <c r="S66" s="52" t="inlineStr">
        <is>
          <t>年</t>
        </is>
      </c>
      <c r="U66" s="177">
        <f>計算!$AC$30</f>
        <v/>
      </c>
      <c r="W66" s="53" t="inlineStr">
        <is>
          <t>月</t>
        </is>
      </c>
      <c r="X66" s="142" t="n"/>
      <c r="Y66" s="141" t="n"/>
      <c r="BI66" s="142" t="n"/>
      <c r="BJ66" s="2" t="n"/>
      <c r="BK66" s="2" t="n"/>
      <c r="BL66" s="2" t="n"/>
      <c r="BM66" s="2" t="n"/>
      <c r="BN66" s="2" t="n"/>
      <c r="BO66" s="2" t="n"/>
      <c r="BP66" s="141" t="n"/>
      <c r="BV66" s="142" t="n"/>
      <c r="DU66" s="142" t="n"/>
      <c r="DV66" s="2" t="n"/>
      <c r="DW66" s="2" t="n"/>
      <c r="DX66" s="2" t="n"/>
      <c r="DY66" s="2" t="n"/>
      <c r="DZ66" s="2" t="n"/>
      <c r="EA66" s="2" t="n"/>
      <c r="EB66" s="2" t="n"/>
      <c r="EC66" s="2" t="n"/>
    </row>
    <row r="67" ht="6.75" customHeight="1" s="118">
      <c r="A67" s="2" t="n"/>
      <c r="B67" s="2" t="n"/>
      <c r="C67" s="2" t="n"/>
      <c r="D67" s="2" t="n"/>
      <c r="E67" s="141" t="n"/>
      <c r="K67" s="142" t="n"/>
      <c r="L67" s="49" t="inlineStr">
        <is>
          <t>令和</t>
        </is>
      </c>
      <c r="X67" s="142" t="n"/>
      <c r="Y67" s="141" t="n"/>
      <c r="BI67" s="142" t="n"/>
      <c r="BJ67" s="2" t="n"/>
      <c r="BK67" s="2" t="n"/>
      <c r="BL67" s="2" t="n"/>
      <c r="BM67" s="2" t="n"/>
      <c r="BN67" s="2" t="n"/>
      <c r="BO67" s="2" t="n"/>
      <c r="BP67" s="141" t="n"/>
      <c r="BV67" s="142" t="n"/>
      <c r="DU67" s="142" t="n"/>
      <c r="DV67" s="2" t="n"/>
      <c r="DW67" s="2" t="n"/>
      <c r="DX67" s="2" t="n"/>
      <c r="DY67" s="2" t="n"/>
      <c r="DZ67" s="2" t="n"/>
      <c r="EA67" s="2" t="n"/>
      <c r="EB67" s="2" t="n"/>
      <c r="EC67" s="2" t="n"/>
    </row>
    <row r="68" ht="6.75" customHeight="1" s="118">
      <c r="A68" s="2" t="n"/>
      <c r="B68" s="2" t="n"/>
      <c r="C68" s="2" t="n"/>
      <c r="D68" s="2" t="n"/>
      <c r="E68" s="141" t="n"/>
      <c r="K68" s="142" t="n"/>
      <c r="L68" s="141" t="n"/>
      <c r="P68" s="19" t="n"/>
      <c r="Q68" s="19" t="n"/>
      <c r="R68" s="19" t="n"/>
      <c r="S68" s="19" t="n"/>
      <c r="T68" s="19" t="n"/>
      <c r="U68" s="19" t="n"/>
      <c r="V68" s="19" t="n"/>
      <c r="W68" s="19" t="n"/>
      <c r="X68" s="37" t="n"/>
      <c r="Y68" s="141" t="n"/>
      <c r="BI68" s="142" t="n"/>
      <c r="BJ68" s="2" t="n"/>
      <c r="BK68" s="2" t="n"/>
      <c r="BL68" s="2" t="n"/>
      <c r="BM68" s="2" t="n"/>
      <c r="BN68" s="2" t="n"/>
      <c r="BO68" s="2" t="n"/>
      <c r="BP68" s="141" t="n"/>
      <c r="BV68" s="142" t="n"/>
      <c r="DU68" s="142" t="n"/>
      <c r="DV68" s="2" t="n"/>
      <c r="DW68" s="2" t="n"/>
      <c r="DX68" s="2" t="n"/>
      <c r="DY68" s="2" t="n"/>
      <c r="DZ68" s="2" t="n"/>
      <c r="EA68" s="2" t="n"/>
      <c r="EB68" s="2" t="n"/>
      <c r="EC68" s="2" t="n"/>
    </row>
    <row r="69" ht="5.25" customHeight="1" s="118">
      <c r="A69" s="2" t="n"/>
      <c r="B69" s="2" t="n"/>
      <c r="C69" s="2" t="n"/>
      <c r="D69" s="2" t="n"/>
      <c r="E69" s="141" t="n"/>
      <c r="K69" s="142" t="n"/>
      <c r="L69" s="144" t="n"/>
      <c r="M69" s="145" t="n"/>
      <c r="N69" s="145" t="n"/>
      <c r="O69" s="145" t="n"/>
      <c r="P69" s="20" t="n"/>
      <c r="Q69" s="20" t="n"/>
      <c r="R69" s="20" t="n"/>
      <c r="S69" s="20" t="n"/>
      <c r="T69" s="20" t="n"/>
      <c r="U69" s="20" t="n"/>
      <c r="V69" s="20" t="n"/>
      <c r="W69" s="20" t="n"/>
      <c r="X69" s="39" t="n"/>
      <c r="Y69" s="144" t="n"/>
      <c r="Z69" s="145" t="n"/>
      <c r="AA69" s="145" t="n"/>
      <c r="AB69" s="145" t="n"/>
      <c r="AC69" s="145" t="n"/>
      <c r="AD69" s="145" t="n"/>
      <c r="AE69" s="145" t="n"/>
      <c r="AF69" s="145" t="n"/>
      <c r="AG69" s="145" t="n"/>
      <c r="AH69" s="145" t="n"/>
      <c r="AI69" s="145" t="n"/>
      <c r="AJ69" s="145" t="n"/>
      <c r="AK69" s="145" t="n"/>
      <c r="AL69" s="145" t="n"/>
      <c r="AM69" s="145" t="n"/>
      <c r="AN69" s="145" t="n"/>
      <c r="AO69" s="145" t="n"/>
      <c r="AP69" s="145" t="n"/>
      <c r="AQ69" s="145" t="n"/>
      <c r="AR69" s="145" t="n"/>
      <c r="AS69" s="145" t="n"/>
      <c r="AT69" s="145" t="n"/>
      <c r="AU69" s="145" t="n"/>
      <c r="AV69" s="145" t="n"/>
      <c r="AW69" s="145" t="n"/>
      <c r="AX69" s="145" t="n"/>
      <c r="AY69" s="145" t="n"/>
      <c r="AZ69" s="145" t="n"/>
      <c r="BA69" s="145" t="n"/>
      <c r="BB69" s="145" t="n"/>
      <c r="BC69" s="145" t="n"/>
      <c r="BD69" s="145" t="n"/>
      <c r="BE69" s="145" t="n"/>
      <c r="BF69" s="145" t="n"/>
      <c r="BG69" s="145" t="n"/>
      <c r="BH69" s="145" t="n"/>
      <c r="BI69" s="146" t="n"/>
      <c r="BJ69" s="2" t="n"/>
      <c r="BK69" s="2" t="n"/>
      <c r="BL69" s="2" t="n"/>
      <c r="BM69" s="2" t="n"/>
      <c r="BN69" s="2" t="n"/>
      <c r="BO69" s="2" t="n"/>
      <c r="BP69" s="141" t="n"/>
      <c r="BV69" s="142" t="n"/>
      <c r="DU69" s="142" t="n"/>
      <c r="DV69" s="2" t="n"/>
      <c r="DW69" s="2" t="n"/>
      <c r="DX69" s="2" t="n"/>
      <c r="DY69" s="2" t="n"/>
      <c r="DZ69" s="2" t="n"/>
      <c r="EA69" s="2" t="n"/>
      <c r="EB69" s="2" t="n"/>
      <c r="EC69" s="2" t="n"/>
    </row>
    <row r="70" ht="6.75" customHeight="1" s="118">
      <c r="A70" s="2" t="n"/>
      <c r="B70" s="2" t="n"/>
      <c r="C70" s="2" t="n"/>
      <c r="D70" s="2" t="n"/>
      <c r="E70" s="141" t="n"/>
      <c r="K70" s="142" t="n"/>
      <c r="L70" s="54" t="inlineStr">
        <is>
          <t>平成</t>
        </is>
      </c>
      <c r="M70" s="138" t="n"/>
      <c r="N70" s="138" t="n"/>
      <c r="O70" s="138" t="n"/>
      <c r="P70" s="18" t="n"/>
      <c r="Q70" s="18" t="n"/>
      <c r="R70" s="18" t="n"/>
      <c r="S70" s="18" t="n"/>
      <c r="T70" s="18" t="n"/>
      <c r="U70" s="18" t="n"/>
      <c r="V70" s="18" t="n"/>
      <c r="W70" s="18" t="n"/>
      <c r="X70" s="35" t="n"/>
      <c r="Y70" s="169">
        <f>計算!$AG$30</f>
        <v/>
      </c>
      <c r="BI70" s="142" t="n"/>
      <c r="BJ70" s="2" t="n"/>
      <c r="BK70" s="2" t="n"/>
      <c r="BL70" s="2" t="n"/>
      <c r="BM70" s="2" t="n"/>
      <c r="BN70" s="2" t="n"/>
      <c r="BO70" s="2" t="n"/>
      <c r="BP70" s="141" t="n"/>
      <c r="BV70" s="142" t="n"/>
      <c r="DU70" s="142" t="n"/>
      <c r="DV70" s="2" t="n"/>
      <c r="DW70" s="2" t="n"/>
      <c r="DX70" s="2" t="n"/>
      <c r="DY70" s="2" t="n"/>
      <c r="DZ70" s="2" t="n"/>
      <c r="EA70" s="2" t="n"/>
      <c r="EB70" s="2" t="n"/>
      <c r="EC70" s="2" t="n"/>
    </row>
    <row r="71" ht="6.75" customHeight="1" s="118">
      <c r="A71" s="2" t="n"/>
      <c r="B71" s="2" t="n"/>
      <c r="C71" s="2" t="n"/>
      <c r="D71" s="2" t="n"/>
      <c r="E71" s="141" t="n"/>
      <c r="K71" s="142" t="n"/>
      <c r="L71" s="141" t="n"/>
      <c r="P71" s="19" t="n"/>
      <c r="Q71" s="19" t="n"/>
      <c r="R71" s="19" t="n"/>
      <c r="S71" s="19" t="n"/>
      <c r="T71" s="19" t="n"/>
      <c r="U71" s="19" t="n"/>
      <c r="V71" s="19" t="n"/>
      <c r="W71" s="19" t="n"/>
      <c r="X71" s="37" t="n"/>
      <c r="Y71" s="141" t="n"/>
      <c r="BI71" s="142" t="n"/>
      <c r="BJ71" s="2" t="n"/>
      <c r="BK71" s="2" t="n"/>
      <c r="BL71" s="2" t="n"/>
      <c r="BM71" s="2" t="n"/>
      <c r="BN71" s="2" t="n"/>
      <c r="BO71" s="2" t="n"/>
      <c r="BP71" s="141" t="n"/>
      <c r="BV71" s="142" t="n"/>
      <c r="DU71" s="142" t="n"/>
      <c r="DV71" s="2" t="n"/>
      <c r="DW71" s="2" t="n"/>
      <c r="DX71" s="2" t="n"/>
      <c r="DY71" s="2" t="n"/>
      <c r="DZ71" s="2" t="n"/>
      <c r="EA71" s="2" t="n"/>
      <c r="EB71" s="2" t="n"/>
      <c r="EC71" s="2" t="n"/>
    </row>
    <row r="72" ht="6.75" customHeight="1" s="118">
      <c r="A72" s="2" t="n"/>
      <c r="B72" s="2" t="n"/>
      <c r="C72" s="2" t="n"/>
      <c r="D72" s="2" t="n"/>
      <c r="E72" s="141" t="n"/>
      <c r="K72" s="142" t="n"/>
      <c r="L72" s="141" t="n"/>
      <c r="P72" s="177">
        <f>計算!$AE$30</f>
        <v/>
      </c>
      <c r="S72" s="52" t="inlineStr">
        <is>
          <t>年</t>
        </is>
      </c>
      <c r="U72" s="177">
        <f>計算!$AF$30</f>
        <v/>
      </c>
      <c r="W72" s="53" t="inlineStr">
        <is>
          <t>月</t>
        </is>
      </c>
      <c r="X72" s="142" t="n"/>
      <c r="Y72" s="141" t="n"/>
      <c r="BI72" s="142" t="n"/>
      <c r="BJ72" s="2" t="n"/>
      <c r="BK72" s="2" t="n"/>
      <c r="BL72" s="2" t="n"/>
      <c r="BM72" s="2" t="n"/>
      <c r="BN72" s="2" t="n"/>
      <c r="BO72" s="2" t="n"/>
      <c r="BP72" s="141" t="n"/>
      <c r="BV72" s="142" t="n"/>
      <c r="DU72" s="142" t="n"/>
      <c r="DV72" s="2" t="n"/>
      <c r="DW72" s="2" t="n"/>
      <c r="DX72" s="2" t="n"/>
      <c r="DY72" s="2" t="n"/>
      <c r="DZ72" s="2" t="n"/>
      <c r="EA72" s="2" t="n"/>
      <c r="EB72" s="2" t="n"/>
      <c r="EC72" s="2" t="n"/>
    </row>
    <row r="73" ht="6.75" customHeight="1" s="118">
      <c r="A73" s="2" t="n"/>
      <c r="B73" s="2" t="n"/>
      <c r="C73" s="2" t="n"/>
      <c r="D73" s="2" t="n"/>
      <c r="E73" s="141" t="n"/>
      <c r="K73" s="142" t="n"/>
      <c r="L73" s="49" t="inlineStr">
        <is>
          <t>令和</t>
        </is>
      </c>
      <c r="X73" s="142" t="n"/>
      <c r="Y73" s="141" t="n"/>
      <c r="BI73" s="142" t="n"/>
      <c r="BJ73" s="2" t="n"/>
      <c r="BK73" s="2" t="n"/>
      <c r="BL73" s="2" t="n"/>
      <c r="BM73" s="2" t="n"/>
      <c r="BN73" s="2" t="n"/>
      <c r="BO73" s="2" t="n"/>
      <c r="BP73" s="141" t="n"/>
      <c r="BV73" s="142" t="n"/>
      <c r="DU73" s="142" t="n"/>
      <c r="DV73" s="2" t="n"/>
      <c r="DW73" s="2" t="n"/>
      <c r="DX73" s="2" t="n"/>
      <c r="DY73" s="2" t="n"/>
      <c r="DZ73" s="2" t="n"/>
      <c r="EA73" s="2" t="n"/>
      <c r="EB73" s="2" t="n"/>
      <c r="EC73" s="2" t="n"/>
    </row>
    <row r="74" ht="6.75" customHeight="1" s="118">
      <c r="A74" s="2" t="n"/>
      <c r="B74" s="2" t="n"/>
      <c r="C74" s="2" t="n"/>
      <c r="D74" s="2" t="n"/>
      <c r="E74" s="141" t="n"/>
      <c r="K74" s="142" t="n"/>
      <c r="L74" s="141" t="n"/>
      <c r="P74" s="19" t="n"/>
      <c r="Q74" s="19" t="n"/>
      <c r="R74" s="19" t="n"/>
      <c r="S74" s="19" t="n"/>
      <c r="T74" s="19" t="n"/>
      <c r="U74" s="19" t="n"/>
      <c r="V74" s="19" t="n"/>
      <c r="W74" s="19" t="n"/>
      <c r="X74" s="37" t="n"/>
      <c r="Y74" s="141" t="n"/>
      <c r="BI74" s="142" t="n"/>
      <c r="BJ74" s="2" t="n"/>
      <c r="BK74" s="2" t="n"/>
      <c r="BL74" s="2" t="n"/>
      <c r="BM74" s="2" t="n"/>
      <c r="BN74" s="2" t="n"/>
      <c r="BO74" s="2" t="n"/>
      <c r="BP74" s="141" t="n"/>
      <c r="BU74" s="43" t="n"/>
      <c r="BV74" s="44" t="n"/>
      <c r="DU74" s="142" t="n"/>
      <c r="DV74" s="2" t="n"/>
      <c r="DW74" s="2" t="n"/>
      <c r="DX74" s="2" t="n"/>
      <c r="DY74" s="2" t="n"/>
      <c r="DZ74" s="2" t="n"/>
      <c r="EA74" s="2" t="n"/>
      <c r="EB74" s="2" t="n"/>
      <c r="EC74" s="2" t="n"/>
    </row>
    <row r="75" ht="4.5" customHeight="1" s="118">
      <c r="A75" s="2" t="n"/>
      <c r="B75" s="2" t="n"/>
      <c r="C75" s="2" t="n"/>
      <c r="D75" s="2" t="n"/>
      <c r="E75" s="141" t="n"/>
      <c r="K75" s="142" t="n"/>
      <c r="L75" s="144" t="n"/>
      <c r="M75" s="145" t="n"/>
      <c r="N75" s="145" t="n"/>
      <c r="O75" s="145" t="n"/>
      <c r="P75" s="20" t="n"/>
      <c r="Q75" s="20" t="n"/>
      <c r="R75" s="20" t="n"/>
      <c r="S75" s="20" t="n"/>
      <c r="T75" s="20" t="n"/>
      <c r="U75" s="20" t="n"/>
      <c r="V75" s="20" t="n"/>
      <c r="W75" s="20" t="n"/>
      <c r="X75" s="39" t="n"/>
      <c r="Y75" s="144" t="n"/>
      <c r="Z75" s="145" t="n"/>
      <c r="AA75" s="145" t="n"/>
      <c r="AB75" s="145" t="n"/>
      <c r="AC75" s="145" t="n"/>
      <c r="AD75" s="145" t="n"/>
      <c r="AE75" s="145" t="n"/>
      <c r="AF75" s="145" t="n"/>
      <c r="AG75" s="145" t="n"/>
      <c r="AH75" s="145" t="n"/>
      <c r="AI75" s="145" t="n"/>
      <c r="AJ75" s="145" t="n"/>
      <c r="AK75" s="145" t="n"/>
      <c r="AL75" s="145" t="n"/>
      <c r="AM75" s="145" t="n"/>
      <c r="AN75" s="145" t="n"/>
      <c r="AO75" s="145" t="n"/>
      <c r="AP75" s="145" t="n"/>
      <c r="AQ75" s="145" t="n"/>
      <c r="AR75" s="145" t="n"/>
      <c r="AS75" s="145" t="n"/>
      <c r="AT75" s="145" t="n"/>
      <c r="AU75" s="145" t="n"/>
      <c r="AV75" s="145" t="n"/>
      <c r="AW75" s="145" t="n"/>
      <c r="AX75" s="145" t="n"/>
      <c r="AY75" s="145" t="n"/>
      <c r="AZ75" s="145" t="n"/>
      <c r="BA75" s="145" t="n"/>
      <c r="BB75" s="145" t="n"/>
      <c r="BC75" s="145" t="n"/>
      <c r="BD75" s="145" t="n"/>
      <c r="BE75" s="145" t="n"/>
      <c r="BF75" s="145" t="n"/>
      <c r="BG75" s="145" t="n"/>
      <c r="BH75" s="145" t="n"/>
      <c r="BI75" s="146" t="n"/>
      <c r="BJ75" s="2" t="n"/>
      <c r="BK75" s="2" t="n"/>
      <c r="BL75" s="2" t="n"/>
      <c r="BM75" s="2" t="n"/>
      <c r="BN75" s="2" t="n"/>
      <c r="BO75" s="2" t="n"/>
      <c r="BP75" s="144" t="n"/>
      <c r="BQ75" s="145" t="n"/>
      <c r="BR75" s="145" t="n"/>
      <c r="BS75" s="145" t="n"/>
      <c r="BT75" s="145" t="n"/>
      <c r="BU75" s="42" t="n"/>
      <c r="BV75" s="45" t="n"/>
      <c r="BW75" s="145" t="n"/>
      <c r="BX75" s="145" t="n"/>
      <c r="BY75" s="145" t="n"/>
      <c r="BZ75" s="145" t="n"/>
      <c r="CA75" s="145" t="n"/>
      <c r="CB75" s="145" t="n"/>
      <c r="CC75" s="145" t="n"/>
      <c r="CD75" s="145" t="n"/>
      <c r="CE75" s="145" t="n"/>
      <c r="CF75" s="145" t="n"/>
      <c r="CG75" s="145" t="n"/>
      <c r="CH75" s="145" t="n"/>
      <c r="CI75" s="145" t="n"/>
      <c r="CJ75" s="145" t="n"/>
      <c r="CK75" s="145" t="n"/>
      <c r="CL75" s="145" t="n"/>
      <c r="CM75" s="145" t="n"/>
      <c r="CN75" s="145" t="n"/>
      <c r="CO75" s="145" t="n"/>
      <c r="CP75" s="145" t="n"/>
      <c r="CQ75" s="145" t="n"/>
      <c r="CR75" s="145" t="n"/>
      <c r="CS75" s="145" t="n"/>
      <c r="CT75" s="145" t="n"/>
      <c r="CU75" s="145" t="n"/>
      <c r="CV75" s="145" t="n"/>
      <c r="CW75" s="145" t="n"/>
      <c r="CX75" s="145" t="n"/>
      <c r="CY75" s="145" t="n"/>
      <c r="CZ75" s="145" t="n"/>
      <c r="DA75" s="145" t="n"/>
      <c r="DB75" s="145" t="n"/>
      <c r="DC75" s="145" t="n"/>
      <c r="DD75" s="145" t="n"/>
      <c r="DE75" s="145" t="n"/>
      <c r="DF75" s="145" t="n"/>
      <c r="DG75" s="145" t="n"/>
      <c r="DH75" s="145" t="n"/>
      <c r="DI75" s="145" t="n"/>
      <c r="DJ75" s="145" t="n"/>
      <c r="DK75" s="145" t="n"/>
      <c r="DL75" s="145" t="n"/>
      <c r="DM75" s="145" t="n"/>
      <c r="DN75" s="145" t="n"/>
      <c r="DO75" s="145" t="n"/>
      <c r="DP75" s="145" t="n"/>
      <c r="DQ75" s="145" t="n"/>
      <c r="DR75" s="145" t="n"/>
      <c r="DS75" s="145" t="n"/>
      <c r="DT75" s="145" t="n"/>
      <c r="DU75" s="146" t="n"/>
      <c r="DV75" s="2" t="n"/>
      <c r="DW75" s="2" t="n"/>
      <c r="DX75" s="2" t="n"/>
      <c r="DY75" s="2" t="n"/>
      <c r="DZ75" s="2" t="n"/>
      <c r="EA75" s="2" t="n"/>
      <c r="EB75" s="2" t="n"/>
      <c r="EC75" s="2" t="n"/>
    </row>
    <row r="76" ht="6.75" customHeight="1" s="118">
      <c r="A76" s="2" t="n"/>
      <c r="B76" s="2" t="n"/>
      <c r="C76" s="2" t="n"/>
      <c r="D76" s="2" t="n"/>
      <c r="E76" s="141" t="n"/>
      <c r="K76" s="142" t="n"/>
      <c r="L76" s="54" t="inlineStr">
        <is>
          <t>平成</t>
        </is>
      </c>
      <c r="M76" s="138" t="n"/>
      <c r="N76" s="138" t="n"/>
      <c r="O76" s="138"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7" t="inlineStr">
        <is>
          <t>備　考</t>
        </is>
      </c>
      <c r="BQ76" s="138" t="n"/>
      <c r="BR76" s="138" t="n"/>
      <c r="BS76" s="138" t="n"/>
      <c r="BT76" s="138" t="n"/>
      <c r="BU76" s="138" t="n"/>
      <c r="BV76" s="139" t="n"/>
      <c r="BW76" s="174">
        <f>計算!$AA$30</f>
        <v/>
      </c>
      <c r="BX76" s="138" t="n"/>
      <c r="BY76" s="138" t="n"/>
      <c r="BZ76" s="138" t="n"/>
      <c r="CA76" s="138" t="n"/>
      <c r="CB76" s="138" t="n"/>
      <c r="CC76" s="138" t="n"/>
      <c r="CD76" s="138" t="n"/>
      <c r="CE76" s="138" t="n"/>
      <c r="CF76" s="138" t="n"/>
      <c r="CG76" s="138" t="n"/>
      <c r="CH76" s="138" t="n"/>
      <c r="CI76" s="138" t="n"/>
      <c r="CJ76" s="138" t="n"/>
      <c r="CK76" s="138" t="n"/>
      <c r="CL76" s="138" t="n"/>
      <c r="CM76" s="138" t="n"/>
      <c r="CN76" s="138" t="n"/>
      <c r="CO76" s="138" t="n"/>
      <c r="CP76" s="138" t="n"/>
      <c r="CQ76" s="138" t="n"/>
      <c r="CR76" s="138" t="n"/>
      <c r="CS76" s="138" t="n"/>
      <c r="CT76" s="138" t="n"/>
      <c r="CU76" s="138" t="n"/>
      <c r="CV76" s="138" t="n"/>
      <c r="CW76" s="138" t="n"/>
      <c r="CX76" s="138" t="n"/>
      <c r="CY76" s="138" t="n"/>
      <c r="CZ76" s="138" t="n"/>
      <c r="DA76" s="138" t="n"/>
      <c r="DB76" s="138" t="n"/>
      <c r="DC76" s="138" t="n"/>
      <c r="DD76" s="138" t="n"/>
      <c r="DE76" s="138" t="n"/>
      <c r="DF76" s="138" t="n"/>
      <c r="DG76" s="138" t="n"/>
      <c r="DH76" s="138" t="n"/>
      <c r="DI76" s="138" t="n"/>
      <c r="DJ76" s="138" t="n"/>
      <c r="DK76" s="138" t="n"/>
      <c r="DL76" s="138" t="n"/>
      <c r="DM76" s="138" t="n"/>
      <c r="DN76" s="138" t="n"/>
      <c r="DO76" s="138" t="n"/>
      <c r="DP76" s="138" t="n"/>
      <c r="DQ76" s="138" t="n"/>
      <c r="DR76" s="138" t="n"/>
      <c r="DS76" s="138" t="n"/>
      <c r="DT76" s="138" t="n"/>
      <c r="DU76" s="139" t="n"/>
      <c r="DV76" s="2" t="n"/>
      <c r="DW76" s="2" t="n"/>
      <c r="DX76" s="2" t="n"/>
      <c r="DY76" s="2" t="n"/>
      <c r="DZ76" s="2" t="n"/>
      <c r="EA76" s="2" t="n"/>
      <c r="EB76" s="2" t="n"/>
      <c r="EC76" s="2" t="n"/>
    </row>
    <row r="77" ht="6.75" customHeight="1" s="118">
      <c r="A77" s="2" t="n"/>
      <c r="B77" s="2" t="n"/>
      <c r="C77" s="2" t="n"/>
      <c r="D77" s="2" t="n"/>
      <c r="E77" s="141" t="n"/>
      <c r="K77" s="142" t="n"/>
      <c r="L77" s="141"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41" t="n"/>
      <c r="BV77" s="142" t="n"/>
      <c r="DU77" s="142" t="n"/>
      <c r="DV77" s="2" t="n"/>
      <c r="DW77" s="2" t="n"/>
      <c r="DX77" s="2" t="n"/>
      <c r="DY77" s="2" t="n"/>
      <c r="DZ77" s="2" t="n"/>
      <c r="EA77" s="2" t="n"/>
      <c r="EB77" s="2" t="n"/>
      <c r="EC77" s="2" t="n"/>
    </row>
    <row r="78" ht="6.75" customHeight="1" s="118">
      <c r="A78" s="2" t="n"/>
      <c r="B78" s="2" t="n"/>
      <c r="C78" s="2" t="n"/>
      <c r="D78" s="2" t="n"/>
      <c r="E78" s="141" t="n"/>
      <c r="K78" s="142" t="n"/>
      <c r="L78" s="141" t="n"/>
      <c r="P78" s="19" t="n"/>
      <c r="Q78" s="19" t="n"/>
      <c r="R78" s="19" t="n"/>
      <c r="S78" s="52" t="inlineStr">
        <is>
          <t>年</t>
        </is>
      </c>
      <c r="U78" s="11" t="n"/>
      <c r="V78" s="11" t="n"/>
      <c r="W78" s="53" t="inlineStr">
        <is>
          <t>月</t>
        </is>
      </c>
      <c r="X78" s="142"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41" t="n"/>
      <c r="BV78" s="142" t="n"/>
      <c r="DU78" s="142" t="n"/>
      <c r="DV78" s="2" t="n"/>
      <c r="DW78" s="2" t="n"/>
      <c r="DX78" s="2" t="n"/>
      <c r="DY78" s="2" t="n"/>
      <c r="DZ78" s="2" t="n"/>
      <c r="EA78" s="2" t="n"/>
      <c r="EB78" s="2" t="n"/>
      <c r="EC78" s="2" t="n"/>
    </row>
    <row r="79" ht="6.75" customHeight="1" s="118">
      <c r="A79" s="2" t="n"/>
      <c r="B79" s="2" t="n"/>
      <c r="C79" s="2" t="n"/>
      <c r="D79" s="2" t="n"/>
      <c r="E79" s="141" t="n"/>
      <c r="K79" s="142" t="n"/>
      <c r="L79" s="49" t="inlineStr">
        <is>
          <t>令和</t>
        </is>
      </c>
      <c r="P79" s="19" t="n"/>
      <c r="Q79" s="19" t="n"/>
      <c r="R79" s="19" t="n"/>
      <c r="U79" s="11" t="n"/>
      <c r="V79" s="11" t="n"/>
      <c r="X79" s="142"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41" t="n"/>
      <c r="BV79" s="142" t="n"/>
      <c r="DU79" s="142" t="n"/>
      <c r="DV79" s="2" t="n"/>
      <c r="DW79" s="2" t="n"/>
      <c r="DX79" s="2" t="n"/>
      <c r="DY79" s="2" t="n"/>
      <c r="DZ79" s="2" t="n"/>
      <c r="EA79" s="2" t="n"/>
      <c r="EB79" s="2" t="n"/>
      <c r="EC79" s="2" t="n"/>
    </row>
    <row r="80" ht="6.75" customHeight="1" s="118">
      <c r="A80" s="2" t="n"/>
      <c r="B80" s="2" t="n"/>
      <c r="C80" s="2" t="n"/>
      <c r="D80" s="2" t="n"/>
      <c r="E80" s="141" t="n"/>
      <c r="K80" s="142" t="n"/>
      <c r="L80" s="141"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41" t="n"/>
      <c r="BV80" s="142" t="n"/>
      <c r="DU80" s="142" t="n"/>
      <c r="DV80" s="2" t="n"/>
      <c r="DW80" s="2" t="n"/>
      <c r="DX80" s="2" t="n"/>
      <c r="DY80" s="2" t="n"/>
      <c r="DZ80" s="2" t="n"/>
      <c r="EA80" s="2" t="n"/>
      <c r="EB80" s="2" t="n"/>
      <c r="EC80" s="2" t="n"/>
    </row>
    <row r="81" ht="3.75" customHeight="1" s="118">
      <c r="A81" s="2" t="n"/>
      <c r="B81" s="2" t="n"/>
      <c r="C81" s="2" t="n"/>
      <c r="D81" s="2" t="n"/>
      <c r="E81" s="141" t="n"/>
      <c r="K81" s="142" t="n"/>
      <c r="L81" s="144" t="n"/>
      <c r="M81" s="145" t="n"/>
      <c r="N81" s="145" t="n"/>
      <c r="O81" s="145"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41" t="n"/>
      <c r="BV81" s="142" t="n"/>
      <c r="DU81" s="142" t="n"/>
      <c r="DV81" s="2" t="n"/>
      <c r="DW81" s="2" t="n"/>
      <c r="DX81" s="2" t="n"/>
      <c r="DY81" s="2" t="n"/>
      <c r="DZ81" s="2" t="n"/>
      <c r="EA81" s="2" t="n"/>
      <c r="EB81" s="2" t="n"/>
      <c r="EC81" s="2" t="n"/>
    </row>
    <row r="82" ht="6.75" customHeight="1" s="118">
      <c r="A82" s="2" t="n"/>
      <c r="B82" s="2" t="n"/>
      <c r="C82" s="2" t="n"/>
      <c r="D82" s="2" t="n"/>
      <c r="E82" s="141" t="n"/>
      <c r="K82" s="142" t="n"/>
      <c r="L82" s="54" t="inlineStr">
        <is>
          <t>平成</t>
        </is>
      </c>
      <c r="M82" s="138" t="n"/>
      <c r="N82" s="138" t="n"/>
      <c r="O82" s="138"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41" t="n"/>
      <c r="BV82" s="142" t="n"/>
      <c r="DU82" s="142" t="n"/>
      <c r="DV82" s="2" t="n"/>
      <c r="DW82" s="2" t="n"/>
      <c r="DX82" s="2" t="n"/>
      <c r="DY82" s="2" t="n"/>
      <c r="DZ82" s="2" t="n"/>
      <c r="EA82" s="2" t="n"/>
      <c r="EB82" s="2" t="n"/>
      <c r="EC82" s="2" t="n"/>
    </row>
    <row r="83" ht="6.75" customHeight="1" s="118">
      <c r="A83" s="2" t="n"/>
      <c r="B83" s="2" t="n"/>
      <c r="C83" s="2" t="n"/>
      <c r="D83" s="2" t="n"/>
      <c r="E83" s="141" t="n"/>
      <c r="K83" s="142" t="n"/>
      <c r="L83" s="141"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41" t="n"/>
      <c r="BV83" s="142" t="n"/>
      <c r="DU83" s="142" t="n"/>
      <c r="DV83" s="2" t="n"/>
      <c r="DW83" s="2" t="n"/>
      <c r="DX83" s="2" t="n"/>
      <c r="DY83" s="2" t="n"/>
      <c r="DZ83" s="2" t="n"/>
      <c r="EA83" s="2" t="n"/>
      <c r="EB83" s="2" t="n"/>
      <c r="EC83" s="2" t="n"/>
    </row>
    <row r="84" ht="6.75" customHeight="1" s="118">
      <c r="A84" s="2" t="n"/>
      <c r="B84" s="2" t="n"/>
      <c r="C84" s="2" t="n"/>
      <c r="D84" s="2" t="n"/>
      <c r="E84" s="141" t="n"/>
      <c r="K84" s="142" t="n"/>
      <c r="L84" s="141" t="n"/>
      <c r="P84" s="19" t="n"/>
      <c r="Q84" s="19" t="n"/>
      <c r="R84" s="19" t="n"/>
      <c r="S84" s="52" t="inlineStr">
        <is>
          <t>年</t>
        </is>
      </c>
      <c r="U84" s="11" t="n"/>
      <c r="V84" s="11" t="n"/>
      <c r="W84" s="53" t="inlineStr">
        <is>
          <t>月</t>
        </is>
      </c>
      <c r="X84" s="142"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41" t="n"/>
      <c r="BV84" s="142" t="n"/>
      <c r="DU84" s="142" t="n"/>
      <c r="DV84" s="2" t="n"/>
      <c r="DW84" s="2" t="n"/>
      <c r="DX84" s="2" t="n"/>
      <c r="DY84" s="2" t="n"/>
      <c r="DZ84" s="2" t="n"/>
      <c r="EA84" s="2" t="n"/>
      <c r="EB84" s="2" t="n"/>
      <c r="EC84" s="2" t="n"/>
    </row>
    <row r="85" ht="6.75" customHeight="1" s="118">
      <c r="A85" s="2" t="n"/>
      <c r="B85" s="2" t="n"/>
      <c r="C85" s="2" t="n"/>
      <c r="D85" s="2" t="n"/>
      <c r="E85" s="141" t="n"/>
      <c r="K85" s="142" t="n"/>
      <c r="L85" s="49" t="inlineStr">
        <is>
          <t>令和</t>
        </is>
      </c>
      <c r="P85" s="19" t="n"/>
      <c r="Q85" s="19" t="n"/>
      <c r="R85" s="19" t="n"/>
      <c r="U85" s="11" t="n"/>
      <c r="V85" s="11" t="n"/>
      <c r="X85" s="142"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41" t="n"/>
      <c r="BV85" s="142" t="n"/>
      <c r="DU85" s="142" t="n"/>
      <c r="DV85" s="2" t="n"/>
      <c r="DW85" s="2" t="n"/>
      <c r="DX85" s="2" t="n"/>
      <c r="DY85" s="2" t="n"/>
      <c r="DZ85" s="2" t="n"/>
      <c r="EA85" s="2" t="n"/>
      <c r="EB85" s="2" t="n"/>
      <c r="EC85" s="2" t="n"/>
    </row>
    <row r="86" ht="6.75" customHeight="1" s="118">
      <c r="A86" s="2" t="n"/>
      <c r="B86" s="2" t="n"/>
      <c r="C86" s="2" t="n"/>
      <c r="D86" s="2" t="n"/>
      <c r="E86" s="141" t="n"/>
      <c r="K86" s="142" t="n"/>
      <c r="L86" s="141"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41" t="n"/>
      <c r="BV86" s="142" t="n"/>
      <c r="DU86" s="142" t="n"/>
      <c r="DV86" s="2" t="n"/>
      <c r="DW86" s="2" t="n"/>
      <c r="DX86" s="2" t="n"/>
      <c r="DY86" s="2" t="n"/>
      <c r="DZ86" s="2" t="n"/>
      <c r="EA86" s="2" t="n"/>
      <c r="EB86" s="2" t="n"/>
      <c r="EC86" s="2" t="n"/>
    </row>
    <row r="87" ht="6.75" customHeight="1" s="118">
      <c r="A87" s="2" t="n"/>
      <c r="B87" s="2" t="n"/>
      <c r="C87" s="2" t="n"/>
      <c r="D87" s="2" t="n"/>
      <c r="E87" s="144" t="n"/>
      <c r="F87" s="145" t="n"/>
      <c r="G87" s="145" t="n"/>
      <c r="H87" s="145" t="n"/>
      <c r="I87" s="145" t="n"/>
      <c r="J87" s="145" t="n"/>
      <c r="K87" s="146" t="n"/>
      <c r="L87" s="144" t="n"/>
      <c r="M87" s="145" t="n"/>
      <c r="N87" s="145" t="n"/>
      <c r="O87" s="145"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4" t="n"/>
      <c r="BQ87" s="145" t="n"/>
      <c r="BR87" s="145" t="n"/>
      <c r="BS87" s="145" t="n"/>
      <c r="BT87" s="145" t="n"/>
      <c r="BU87" s="145" t="n"/>
      <c r="BV87" s="146" t="n"/>
      <c r="BW87" s="145" t="n"/>
      <c r="BX87" s="145" t="n"/>
      <c r="BY87" s="145" t="n"/>
      <c r="BZ87" s="145" t="n"/>
      <c r="CA87" s="145" t="n"/>
      <c r="CB87" s="145" t="n"/>
      <c r="CC87" s="145" t="n"/>
      <c r="CD87" s="145" t="n"/>
      <c r="CE87" s="145" t="n"/>
      <c r="CF87" s="145" t="n"/>
      <c r="CG87" s="145" t="n"/>
      <c r="CH87" s="145" t="n"/>
      <c r="CI87" s="145" t="n"/>
      <c r="CJ87" s="145" t="n"/>
      <c r="CK87" s="145" t="n"/>
      <c r="CL87" s="145" t="n"/>
      <c r="CM87" s="145" t="n"/>
      <c r="CN87" s="145" t="n"/>
      <c r="CO87" s="145" t="n"/>
      <c r="CP87" s="145" t="n"/>
      <c r="CQ87" s="145" t="n"/>
      <c r="CR87" s="145" t="n"/>
      <c r="CS87" s="145" t="n"/>
      <c r="CT87" s="145" t="n"/>
      <c r="CU87" s="145" t="n"/>
      <c r="CV87" s="145" t="n"/>
      <c r="CW87" s="145" t="n"/>
      <c r="CX87" s="145" t="n"/>
      <c r="CY87" s="145" t="n"/>
      <c r="CZ87" s="145" t="n"/>
      <c r="DA87" s="145" t="n"/>
      <c r="DB87" s="145" t="n"/>
      <c r="DC87" s="145" t="n"/>
      <c r="DD87" s="145" t="n"/>
      <c r="DE87" s="145" t="n"/>
      <c r="DF87" s="145" t="n"/>
      <c r="DG87" s="145" t="n"/>
      <c r="DH87" s="145" t="n"/>
      <c r="DI87" s="145" t="n"/>
      <c r="DJ87" s="145" t="n"/>
      <c r="DK87" s="145" t="n"/>
      <c r="DL87" s="145" t="n"/>
      <c r="DM87" s="145" t="n"/>
      <c r="DN87" s="145" t="n"/>
      <c r="DO87" s="145" t="n"/>
      <c r="DP87" s="145" t="n"/>
      <c r="DQ87" s="145" t="n"/>
      <c r="DR87" s="145" t="n"/>
      <c r="DS87" s="145" t="n"/>
      <c r="DT87" s="145" t="n"/>
      <c r="DU87" s="146"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38.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7" t="inlineStr">
        <is>
          <t xml:space="preserve">資 　格  等      </t>
        </is>
      </c>
      <c r="BQ5" s="138" t="n"/>
      <c r="BR5" s="138" t="n"/>
      <c r="BS5" s="138" t="n"/>
      <c r="BT5" s="138" t="n"/>
      <c r="BU5" s="138" t="n"/>
      <c r="BV5" s="139" t="n"/>
      <c r="BW5" s="140" t="inlineStr">
        <is>
          <t>取  得  年  月</t>
        </is>
      </c>
      <c r="BX5" s="138" t="n"/>
      <c r="BY5" s="138" t="n"/>
      <c r="BZ5" s="138" t="n"/>
      <c r="CA5" s="138" t="n"/>
      <c r="CB5" s="138" t="n"/>
      <c r="CC5" s="138" t="n"/>
      <c r="CD5" s="138" t="n"/>
      <c r="CE5" s="138" t="n"/>
      <c r="CF5" s="138" t="n"/>
      <c r="CG5" s="139" t="n"/>
      <c r="CH5" s="140" t="inlineStr">
        <is>
          <t>資       格       等       の       名       称</t>
        </is>
      </c>
      <c r="CI5" s="138" t="n"/>
      <c r="CJ5" s="138" t="n"/>
      <c r="CK5" s="138" t="n"/>
      <c r="CL5" s="138" t="n"/>
      <c r="CM5" s="138" t="n"/>
      <c r="CN5" s="138" t="n"/>
      <c r="CO5" s="138" t="n"/>
      <c r="CP5" s="138" t="n"/>
      <c r="CQ5" s="138" t="n"/>
      <c r="CR5" s="138" t="n"/>
      <c r="CS5" s="138" t="n"/>
      <c r="CT5" s="138" t="n"/>
      <c r="CU5" s="138" t="n"/>
      <c r="CV5" s="138" t="n"/>
      <c r="CW5" s="138" t="n"/>
      <c r="CX5" s="138" t="n"/>
      <c r="CY5" s="138" t="n"/>
      <c r="CZ5" s="138" t="n"/>
      <c r="DA5" s="138" t="n"/>
      <c r="DB5" s="138" t="n"/>
      <c r="DC5" s="138" t="n"/>
      <c r="DD5" s="138" t="n"/>
      <c r="DE5" s="138" t="n"/>
      <c r="DF5" s="138" t="n"/>
      <c r="DG5" s="138" t="n"/>
      <c r="DH5" s="138" t="n"/>
      <c r="DI5" s="138" t="n"/>
      <c r="DJ5" s="138" t="n"/>
      <c r="DK5" s="138" t="n"/>
      <c r="DL5" s="138" t="n"/>
      <c r="DM5" s="138" t="n"/>
      <c r="DN5" s="138" t="n"/>
      <c r="DO5" s="138" t="n"/>
      <c r="DP5" s="138" t="n"/>
      <c r="DQ5" s="138" t="n"/>
      <c r="DR5" s="138" t="n"/>
      <c r="DS5" s="138" t="n"/>
      <c r="DT5" s="138" t="n"/>
      <c r="DU5" s="139"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41" t="n"/>
      <c r="BV6" s="142" t="n"/>
      <c r="BW6" s="141" t="n"/>
      <c r="CG6" s="142" t="n"/>
      <c r="CH6" s="141" t="n"/>
      <c r="DU6" s="142"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41" t="n"/>
      <c r="BV7" s="142" t="n"/>
      <c r="BW7" s="141" t="n"/>
      <c r="CG7" s="142" t="n"/>
      <c r="CH7" s="141" t="n"/>
      <c r="DU7" s="142"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3">
        <f>IF(N(設定!$B$3)=0,"",YEAR(設定!$B$3)-2018)</f>
        <v/>
      </c>
      <c r="AG8" s="95" t="inlineStr">
        <is>
          <t>年</t>
        </is>
      </c>
      <c r="AI8" s="143">
        <f>IF(N(設定!$B$3)=0,"",MONTH(設定!$B$3))</f>
        <v/>
      </c>
      <c r="AL8" s="95" t="inlineStr">
        <is>
          <t>月</t>
        </is>
      </c>
      <c r="AN8" s="143">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41" t="n"/>
      <c r="BV8" s="142" t="n"/>
      <c r="BW8" s="144" t="n"/>
      <c r="BX8" s="145" t="n"/>
      <c r="BY8" s="145" t="n"/>
      <c r="BZ8" s="145" t="n"/>
      <c r="CA8" s="145" t="n"/>
      <c r="CB8" s="145" t="n"/>
      <c r="CC8" s="145" t="n"/>
      <c r="CD8" s="145" t="n"/>
      <c r="CE8" s="145" t="n"/>
      <c r="CF8" s="145" t="n"/>
      <c r="CG8" s="146" t="n"/>
      <c r="CH8" s="144" t="n"/>
      <c r="CI8" s="145" t="n"/>
      <c r="CJ8" s="145" t="n"/>
      <c r="CK8" s="145" t="n"/>
      <c r="CL8" s="145" t="n"/>
      <c r="CM8" s="145" t="n"/>
      <c r="CN8" s="145" t="n"/>
      <c r="CO8" s="145" t="n"/>
      <c r="CP8" s="145" t="n"/>
      <c r="CQ8" s="145" t="n"/>
      <c r="CR8" s="145" t="n"/>
      <c r="CS8" s="145" t="n"/>
      <c r="CT8" s="145" t="n"/>
      <c r="CU8" s="145" t="n"/>
      <c r="CV8" s="145" t="n"/>
      <c r="CW8" s="145" t="n"/>
      <c r="CX8" s="145" t="n"/>
      <c r="CY8" s="145" t="n"/>
      <c r="CZ8" s="145" t="n"/>
      <c r="DA8" s="145" t="n"/>
      <c r="DB8" s="145" t="n"/>
      <c r="DC8" s="145" t="n"/>
      <c r="DD8" s="145" t="n"/>
      <c r="DE8" s="145" t="n"/>
      <c r="DF8" s="145" t="n"/>
      <c r="DG8" s="145" t="n"/>
      <c r="DH8" s="145" t="n"/>
      <c r="DI8" s="145" t="n"/>
      <c r="DJ8" s="145" t="n"/>
      <c r="DK8" s="145" t="n"/>
      <c r="DL8" s="145" t="n"/>
      <c r="DM8" s="145" t="n"/>
      <c r="DN8" s="145" t="n"/>
      <c r="DO8" s="145" t="n"/>
      <c r="DP8" s="145" t="n"/>
      <c r="DQ8" s="145" t="n"/>
      <c r="DR8" s="145" t="n"/>
      <c r="DS8" s="145" t="n"/>
      <c r="DT8" s="145" t="n"/>
      <c r="DU8" s="146"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41" t="n"/>
      <c r="BV9" s="142" t="n"/>
      <c r="BW9" s="147">
        <f>計算!$O$31</f>
        <v/>
      </c>
      <c r="CG9" s="142" t="n"/>
      <c r="CH9" s="148">
        <f>計算!$P$31</f>
        <v/>
      </c>
      <c r="DU9" s="142"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5" t="n"/>
      <c r="AA10" s="145" t="n"/>
      <c r="AB10" s="145" t="n"/>
      <c r="AC10" s="145" t="n"/>
      <c r="AD10" s="145" t="n"/>
      <c r="AE10" s="145" t="n"/>
      <c r="AF10" s="145" t="n"/>
      <c r="AG10" s="145" t="n"/>
      <c r="AH10" s="145" t="n"/>
      <c r="AI10" s="145" t="n"/>
      <c r="AJ10" s="145" t="n"/>
      <c r="AK10" s="145" t="n"/>
      <c r="AL10" s="145" t="n"/>
      <c r="AM10" s="145" t="n"/>
      <c r="AN10" s="145" t="n"/>
      <c r="AO10" s="145" t="n"/>
      <c r="AP10" s="145" t="n"/>
      <c r="AQ10" s="145" t="n"/>
      <c r="AR10" s="145" t="n"/>
      <c r="AS10" s="145" t="n"/>
      <c r="AT10" s="145" t="n"/>
      <c r="AU10" s="12" t="n"/>
      <c r="AV10" s="7" t="n"/>
      <c r="BI10" s="8" t="n"/>
      <c r="BJ10" s="7" t="n"/>
      <c r="BK10" s="2" t="n"/>
      <c r="BL10" s="2" t="n"/>
      <c r="BM10" s="2" t="n"/>
      <c r="BN10" s="2" t="n"/>
      <c r="BO10" s="2" t="n"/>
      <c r="BP10" s="141" t="n"/>
      <c r="BV10" s="142" t="n"/>
      <c r="BW10" s="141" t="n"/>
      <c r="CG10" s="142" t="n"/>
      <c r="DU10" s="142" t="n"/>
      <c r="DV10" s="2" t="n"/>
      <c r="DW10" s="2" t="n"/>
      <c r="DX10" s="2" t="n"/>
      <c r="DY10" s="2" t="n"/>
      <c r="DZ10" s="2" t="n"/>
      <c r="EA10" s="2" t="n"/>
      <c r="EB10" s="2" t="n"/>
      <c r="EC10" s="2" t="n"/>
    </row>
    <row r="11" ht="6.75" customHeight="1" s="118">
      <c r="A11" s="2" t="n"/>
      <c r="B11" s="2" t="n"/>
      <c r="C11" s="2" t="n"/>
      <c r="D11" s="2" t="n"/>
      <c r="E11" s="140" t="inlineStr">
        <is>
          <t>ふ り が な</t>
        </is>
      </c>
      <c r="F11" s="138" t="n"/>
      <c r="G11" s="138" t="n"/>
      <c r="H11" s="138" t="n"/>
      <c r="I11" s="138" t="n"/>
      <c r="J11" s="138" t="n"/>
      <c r="K11" s="139" t="n"/>
      <c r="L11" s="149">
        <f>計算!$C$31</f>
        <v/>
      </c>
      <c r="M11" s="138" t="n"/>
      <c r="N11" s="138" t="n"/>
      <c r="O11" s="138" t="n"/>
      <c r="P11" s="138" t="n"/>
      <c r="Q11" s="138" t="n"/>
      <c r="R11" s="138" t="n"/>
      <c r="S11" s="138" t="n"/>
      <c r="T11" s="138" t="n"/>
      <c r="U11" s="138" t="n"/>
      <c r="V11" s="138" t="n"/>
      <c r="W11" s="138" t="n"/>
      <c r="X11" s="138" t="n"/>
      <c r="Y11" s="138" t="n"/>
      <c r="Z11" s="138" t="n"/>
      <c r="AA11" s="138" t="n"/>
      <c r="AB11" s="138" t="n"/>
      <c r="AC11" s="138" t="n"/>
      <c r="AD11" s="138" t="n"/>
      <c r="AE11" s="138" t="n"/>
      <c r="AF11" s="138" t="n"/>
      <c r="AG11" s="138" t="n"/>
      <c r="AH11" s="138" t="n"/>
      <c r="AI11" s="138" t="n"/>
      <c r="AJ11" s="138" t="n"/>
      <c r="AK11" s="138" t="n"/>
      <c r="AL11" s="138" t="n"/>
      <c r="AM11" s="138" t="n"/>
      <c r="AN11" s="138" t="n"/>
      <c r="AO11" s="138" t="n"/>
      <c r="AP11" s="138" t="n"/>
      <c r="AQ11" s="138" t="n"/>
      <c r="AR11" s="138" t="n"/>
      <c r="AS11" s="138" t="n"/>
      <c r="AT11" s="139"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41" t="n"/>
      <c r="BV11" s="142" t="n"/>
      <c r="BW11" s="141" t="n"/>
      <c r="CG11" s="142" t="n"/>
      <c r="DU11" s="142" t="n"/>
      <c r="DV11" s="2" t="n"/>
      <c r="DW11" s="2" t="n"/>
      <c r="DX11" s="2" t="n"/>
      <c r="DY11" s="2" t="n"/>
      <c r="DZ11" s="2" t="n"/>
      <c r="EA11" s="2" t="n"/>
      <c r="EB11" s="2" t="n"/>
      <c r="EC11" s="2" t="n"/>
    </row>
    <row r="12" ht="6.75" customHeight="1" s="118">
      <c r="A12" s="2" t="n"/>
      <c r="B12" s="2" t="n"/>
      <c r="C12" s="2" t="n"/>
      <c r="D12" s="2" t="n"/>
      <c r="E12" s="141" t="n"/>
      <c r="K12" s="142" t="n"/>
      <c r="AT12" s="142"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41" t="n"/>
      <c r="BV12" s="142" t="n"/>
      <c r="BW12" s="141" t="n"/>
      <c r="CG12" s="142" t="n"/>
      <c r="DU12" s="142" t="n"/>
      <c r="DV12" s="2" t="n"/>
      <c r="DW12" s="2" t="n"/>
      <c r="DX12" s="2" t="n"/>
      <c r="DY12" s="2" t="n"/>
      <c r="DZ12" s="2" t="n"/>
      <c r="EA12" s="2" t="n"/>
      <c r="EB12" s="2" t="n"/>
      <c r="EC12" s="2" t="n"/>
    </row>
    <row r="13" ht="6.75" customHeight="1" s="118">
      <c r="A13" s="2" t="n"/>
      <c r="B13" s="2" t="n"/>
      <c r="C13" s="2" t="n"/>
      <c r="D13" s="2" t="n"/>
      <c r="E13" s="141" t="n"/>
      <c r="K13" s="142" t="n"/>
      <c r="AT13" s="142"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41" t="n"/>
      <c r="BV13" s="142" t="n"/>
      <c r="BW13" s="147">
        <f>計算!$Q$31</f>
        <v/>
      </c>
      <c r="CG13" s="142" t="n"/>
      <c r="CH13" s="148">
        <f>計算!$R$31</f>
        <v/>
      </c>
      <c r="DU13" s="142" t="n"/>
      <c r="DV13" s="2" t="n"/>
      <c r="DW13" s="2" t="n"/>
      <c r="DX13" s="2" t="n"/>
      <c r="DY13" s="2" t="n"/>
      <c r="DZ13" s="2" t="n"/>
      <c r="EA13" s="2" t="n"/>
      <c r="EB13" s="2" t="n"/>
      <c r="EC13" s="2" t="n"/>
    </row>
    <row r="14" ht="6.75" customHeight="1" s="118">
      <c r="A14" s="2" t="n"/>
      <c r="B14" s="2" t="n"/>
      <c r="C14" s="2" t="n"/>
      <c r="D14" s="2" t="n"/>
      <c r="E14" s="144" t="n"/>
      <c r="F14" s="145" t="n"/>
      <c r="G14" s="145" t="n"/>
      <c r="H14" s="145" t="n"/>
      <c r="I14" s="145" t="n"/>
      <c r="J14" s="145" t="n"/>
      <c r="K14" s="146" t="n"/>
      <c r="L14" s="145" t="n"/>
      <c r="M14" s="145" t="n"/>
      <c r="N14" s="145" t="n"/>
      <c r="O14" s="145" t="n"/>
      <c r="P14" s="145" t="n"/>
      <c r="Q14" s="145" t="n"/>
      <c r="R14" s="145" t="n"/>
      <c r="S14" s="145" t="n"/>
      <c r="T14" s="145" t="n"/>
      <c r="U14" s="145" t="n"/>
      <c r="V14" s="145" t="n"/>
      <c r="W14" s="145" t="n"/>
      <c r="X14" s="145" t="n"/>
      <c r="Y14" s="145" t="n"/>
      <c r="Z14" s="145" t="n"/>
      <c r="AA14" s="145" t="n"/>
      <c r="AB14" s="145" t="n"/>
      <c r="AC14" s="145" t="n"/>
      <c r="AD14" s="145" t="n"/>
      <c r="AE14" s="145" t="n"/>
      <c r="AF14" s="145" t="n"/>
      <c r="AG14" s="145" t="n"/>
      <c r="AH14" s="145" t="n"/>
      <c r="AI14" s="145" t="n"/>
      <c r="AJ14" s="145" t="n"/>
      <c r="AK14" s="145" t="n"/>
      <c r="AL14" s="145" t="n"/>
      <c r="AM14" s="145" t="n"/>
      <c r="AN14" s="145" t="n"/>
      <c r="AO14" s="145" t="n"/>
      <c r="AP14" s="145" t="n"/>
      <c r="AQ14" s="145" t="n"/>
      <c r="AR14" s="145" t="n"/>
      <c r="AS14" s="145" t="n"/>
      <c r="AT14" s="146"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41" t="n"/>
      <c r="BV14" s="142" t="n"/>
      <c r="BW14" s="141" t="n"/>
      <c r="CG14" s="142" t="n"/>
      <c r="DU14" s="142" t="n"/>
      <c r="DV14" s="2" t="n"/>
      <c r="DW14" s="2" t="n"/>
      <c r="DX14" s="2" t="n"/>
      <c r="DY14" s="2" t="n"/>
      <c r="DZ14" s="2" t="n"/>
      <c r="EA14" s="2" t="n"/>
      <c r="EB14" s="2" t="n"/>
      <c r="EC14" s="2" t="n"/>
    </row>
    <row r="15" ht="6.75" customHeight="1" s="118">
      <c r="A15" s="2" t="n"/>
      <c r="B15" s="2" t="n"/>
      <c r="C15" s="2" t="n"/>
      <c r="D15" s="2" t="n"/>
      <c r="E15" s="150" t="inlineStr">
        <is>
          <t>名　前</t>
        </is>
      </c>
      <c r="F15" s="138" t="n"/>
      <c r="G15" s="138" t="n"/>
      <c r="H15" s="138" t="n"/>
      <c r="I15" s="138" t="n"/>
      <c r="J15" s="138" t="n"/>
      <c r="K15" s="139" t="n"/>
      <c r="L15" s="151">
        <f>計算!$B$31</f>
        <v/>
      </c>
      <c r="M15" s="138" t="n"/>
      <c r="N15" s="138" t="n"/>
      <c r="O15" s="138" t="n"/>
      <c r="P15" s="138" t="n"/>
      <c r="Q15" s="138" t="n"/>
      <c r="R15" s="138" t="n"/>
      <c r="S15" s="138" t="n"/>
      <c r="T15" s="138" t="n"/>
      <c r="U15" s="138" t="n"/>
      <c r="V15" s="138" t="n"/>
      <c r="W15" s="138" t="n"/>
      <c r="X15" s="138" t="n"/>
      <c r="Y15" s="138" t="n"/>
      <c r="Z15" s="138" t="n"/>
      <c r="AA15" s="138" t="n"/>
      <c r="AB15" s="138" t="n"/>
      <c r="AC15" s="138" t="n"/>
      <c r="AD15" s="138" t="n"/>
      <c r="AE15" s="138" t="n"/>
      <c r="AF15" s="138" t="n"/>
      <c r="AG15" s="138" t="n"/>
      <c r="AH15" s="138" t="n"/>
      <c r="AI15" s="138" t="n"/>
      <c r="AJ15" s="138" t="n"/>
      <c r="AK15" s="138" t="n"/>
      <c r="AL15" s="138" t="n"/>
      <c r="AM15" s="138" t="n"/>
      <c r="AN15" s="138" t="n"/>
      <c r="AO15" s="138" t="n"/>
      <c r="AP15" s="138" t="n"/>
      <c r="AQ15" s="138" t="n"/>
      <c r="AR15" s="138" t="n"/>
      <c r="AS15" s="138" t="n"/>
      <c r="AT15" s="139"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41" t="n"/>
      <c r="BV15" s="142" t="n"/>
      <c r="BW15" s="141" t="n"/>
      <c r="CG15" s="142" t="n"/>
      <c r="DU15" s="142" t="n"/>
      <c r="DV15" s="2" t="n"/>
      <c r="DW15" s="2" t="n"/>
      <c r="DX15" s="2" t="n"/>
      <c r="DY15" s="2" t="n"/>
      <c r="DZ15" s="2" t="n"/>
      <c r="EA15" s="2" t="n"/>
      <c r="EB15" s="2" t="n"/>
      <c r="EC15" s="2" t="n"/>
    </row>
    <row r="16" ht="6.75" customHeight="1" s="118">
      <c r="A16" s="2" t="n"/>
      <c r="B16" s="2" t="n"/>
      <c r="C16" s="2" t="n"/>
      <c r="D16" s="2" t="n"/>
      <c r="E16" s="141" t="n"/>
      <c r="K16" s="142" t="n"/>
      <c r="L16" s="141" t="n"/>
      <c r="AT16" s="142" t="n"/>
      <c r="AU16" s="8" t="n"/>
      <c r="AV16" s="7" t="n"/>
      <c r="AW16" s="2" t="n"/>
      <c r="AX16" s="52" t="inlineStr">
        <is>
          <t>（30×40mm）</t>
        </is>
      </c>
      <c r="BH16" s="2" t="n"/>
      <c r="BI16" s="8" t="n"/>
      <c r="BJ16" s="7" t="n"/>
      <c r="BK16" s="2" t="n"/>
      <c r="BL16" s="2" t="n"/>
      <c r="BM16" s="2" t="n"/>
      <c r="BN16" s="2" t="n"/>
      <c r="BO16" s="2" t="n"/>
      <c r="BP16" s="141" t="n"/>
      <c r="BV16" s="142" t="n"/>
      <c r="BW16" s="141" t="n"/>
      <c r="CG16" s="142" t="n"/>
      <c r="DU16" s="142" t="n"/>
      <c r="DV16" s="2" t="n"/>
      <c r="DW16" s="2" t="n"/>
      <c r="DX16" s="2" t="n"/>
      <c r="DY16" s="2" t="n"/>
      <c r="DZ16" s="2" t="n"/>
      <c r="EA16" s="2" t="n"/>
      <c r="EB16" s="2" t="n"/>
      <c r="EC16" s="2" t="n"/>
    </row>
    <row r="17" ht="6.75" customHeight="1" s="118">
      <c r="A17" s="2" t="n"/>
      <c r="B17" s="2" t="n"/>
      <c r="C17" s="2" t="n"/>
      <c r="D17" s="2" t="n"/>
      <c r="E17" s="141" t="n"/>
      <c r="K17" s="142" t="n"/>
      <c r="L17" s="141" t="n"/>
      <c r="AT17" s="142" t="n"/>
      <c r="AU17" s="8" t="n"/>
      <c r="AV17" s="7" t="n"/>
      <c r="AW17" s="2" t="n"/>
      <c r="BH17" s="2" t="n"/>
      <c r="BI17" s="8" t="n"/>
      <c r="BJ17" s="7" t="n"/>
      <c r="BK17" s="2" t="n"/>
      <c r="BL17" s="2" t="n"/>
      <c r="BM17" s="2" t="n"/>
      <c r="BN17" s="2" t="n"/>
      <c r="BO17" s="2" t="n"/>
      <c r="BP17" s="141" t="n"/>
      <c r="BV17" s="142" t="n"/>
      <c r="BW17" s="147">
        <f>計算!$S$31</f>
        <v/>
      </c>
      <c r="CG17" s="142" t="n"/>
      <c r="CH17" s="148">
        <f>計算!$T$31</f>
        <v/>
      </c>
      <c r="DU17" s="142" t="n"/>
      <c r="DV17" s="2" t="n"/>
      <c r="DW17" s="2" t="n"/>
      <c r="DX17" s="2" t="n"/>
      <c r="DY17" s="2" t="n"/>
      <c r="DZ17" s="2" t="n"/>
      <c r="EA17" s="2" t="n"/>
      <c r="EB17" s="2" t="n"/>
      <c r="EC17" s="2" t="n"/>
    </row>
    <row r="18" ht="6.75" customHeight="1" s="118">
      <c r="A18" s="2" t="n"/>
      <c r="B18" s="2" t="n"/>
      <c r="C18" s="2" t="n"/>
      <c r="D18" s="2" t="n"/>
      <c r="E18" s="141" t="n"/>
      <c r="K18" s="142" t="n"/>
      <c r="L18" s="141" t="n"/>
      <c r="AT18" s="142"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41" t="n"/>
      <c r="BV18" s="142" t="n"/>
      <c r="BW18" s="141" t="n"/>
      <c r="CG18" s="142" t="n"/>
      <c r="DU18" s="142" t="n"/>
      <c r="DV18" s="2" t="n"/>
      <c r="DW18" s="2" t="n"/>
      <c r="DX18" s="2" t="n"/>
      <c r="DY18" s="2" t="n"/>
      <c r="DZ18" s="2" t="n"/>
      <c r="EA18" s="2" t="n"/>
      <c r="EB18" s="2" t="n"/>
      <c r="EC18" s="2" t="n"/>
    </row>
    <row r="19" ht="6.75" customHeight="1" s="118">
      <c r="A19" s="2" t="n"/>
      <c r="B19" s="2" t="n"/>
      <c r="C19" s="2" t="n"/>
      <c r="D19" s="2" t="n"/>
      <c r="E19" s="141" t="n"/>
      <c r="K19" s="142" t="n"/>
      <c r="L19" s="141" t="n"/>
      <c r="AT19" s="142"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41" t="n"/>
      <c r="BV19" s="142" t="n"/>
      <c r="BW19" s="141" t="n"/>
      <c r="CG19" s="142" t="n"/>
      <c r="DU19" s="142" t="n"/>
      <c r="DV19" s="2" t="n"/>
      <c r="DW19" s="2" t="n"/>
      <c r="DX19" s="2" t="n"/>
      <c r="DY19" s="2" t="n"/>
      <c r="DZ19" s="2" t="n"/>
      <c r="EA19" s="2" t="n"/>
      <c r="EB19" s="2" t="n"/>
      <c r="EC19" s="2" t="n"/>
    </row>
    <row r="20" ht="4.5" customHeight="1" s="118">
      <c r="A20" s="2" t="n"/>
      <c r="B20" s="2" t="n"/>
      <c r="C20" s="2" t="n"/>
      <c r="D20" s="2" t="n"/>
      <c r="E20" s="144" t="n"/>
      <c r="F20" s="145" t="n"/>
      <c r="G20" s="145" t="n"/>
      <c r="H20" s="145" t="n"/>
      <c r="I20" s="145" t="n"/>
      <c r="J20" s="145" t="n"/>
      <c r="K20" s="146" t="n"/>
      <c r="L20" s="144" t="n"/>
      <c r="M20" s="145" t="n"/>
      <c r="N20" s="145" t="n"/>
      <c r="O20" s="145" t="n"/>
      <c r="P20" s="145" t="n"/>
      <c r="Q20" s="145" t="n"/>
      <c r="R20" s="145" t="n"/>
      <c r="S20" s="145" t="n"/>
      <c r="T20" s="145" t="n"/>
      <c r="U20" s="145" t="n"/>
      <c r="V20" s="145" t="n"/>
      <c r="W20" s="145" t="n"/>
      <c r="X20" s="145" t="n"/>
      <c r="Y20" s="145" t="n"/>
      <c r="Z20" s="145" t="n"/>
      <c r="AA20" s="145" t="n"/>
      <c r="AB20" s="145" t="n"/>
      <c r="AC20" s="145" t="n"/>
      <c r="AD20" s="145" t="n"/>
      <c r="AE20" s="145" t="n"/>
      <c r="AF20" s="145" t="n"/>
      <c r="AG20" s="145" t="n"/>
      <c r="AH20" s="145" t="n"/>
      <c r="AI20" s="145" t="n"/>
      <c r="AJ20" s="145" t="n"/>
      <c r="AK20" s="145" t="n"/>
      <c r="AL20" s="145" t="n"/>
      <c r="AM20" s="145" t="n"/>
      <c r="AN20" s="145" t="n"/>
      <c r="AO20" s="145" t="n"/>
      <c r="AP20" s="145" t="n"/>
      <c r="AQ20" s="145" t="n"/>
      <c r="AR20" s="145" t="n"/>
      <c r="AS20" s="145" t="n"/>
      <c r="AT20" s="146"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41" t="n"/>
      <c r="BV20" s="142" t="n"/>
      <c r="BW20" s="141" t="n"/>
      <c r="CG20" s="142" t="n"/>
      <c r="DU20" s="142" t="n"/>
      <c r="DV20" s="2" t="n"/>
      <c r="DW20" s="2" t="n"/>
      <c r="DX20" s="2" t="n"/>
      <c r="DY20" s="2" t="n"/>
      <c r="DZ20" s="2" t="n"/>
      <c r="EA20" s="2" t="n"/>
      <c r="EB20" s="2" t="n"/>
      <c r="EC20" s="2" t="n"/>
    </row>
    <row r="21" ht="6.75" customHeight="1" s="118">
      <c r="A21" s="2" t="n"/>
      <c r="B21" s="2" t="n"/>
      <c r="C21" s="2" t="n"/>
      <c r="D21" s="2" t="n"/>
      <c r="E21" s="150" t="inlineStr">
        <is>
          <t>生年月日</t>
        </is>
      </c>
      <c r="F21" s="138" t="n"/>
      <c r="G21" s="138" t="n"/>
      <c r="H21" s="138" t="n"/>
      <c r="I21" s="138" t="n"/>
      <c r="J21" s="138" t="n"/>
      <c r="K21" s="139" t="n"/>
      <c r="L21" s="152" t="inlineStr">
        <is>
          <t>昭和 ・ 平成</t>
        </is>
      </c>
      <c r="M21" s="138" t="n"/>
      <c r="N21" s="138" t="n"/>
      <c r="O21" s="138" t="n"/>
      <c r="P21" s="138" t="n"/>
      <c r="Q21" s="138" t="n"/>
      <c r="R21" s="138" t="n"/>
      <c r="S21" s="138" t="n"/>
      <c r="T21" s="138" t="n"/>
      <c r="U21" s="138" t="n"/>
      <c r="V21" s="153">
        <f>計算!$D$31</f>
        <v/>
      </c>
      <c r="W21" s="138" t="n"/>
      <c r="X21" s="154" t="inlineStr">
        <is>
          <t>年</t>
        </is>
      </c>
      <c r="Y21" s="138" t="n"/>
      <c r="Z21" s="153">
        <f>計算!$E$31</f>
        <v/>
      </c>
      <c r="AA21" s="138" t="n"/>
      <c r="AB21" s="138" t="n"/>
      <c r="AC21" s="154" t="inlineStr">
        <is>
          <t>月</t>
        </is>
      </c>
      <c r="AD21" s="138" t="n"/>
      <c r="AE21" s="153">
        <f>計算!$F$31</f>
        <v/>
      </c>
      <c r="AF21" s="138" t="n"/>
      <c r="AG21" s="138" t="n"/>
      <c r="AH21" s="154" t="inlineStr">
        <is>
          <t>日　生 （満</t>
        </is>
      </c>
      <c r="AI21" s="138" t="n"/>
      <c r="AJ21" s="138" t="n"/>
      <c r="AK21" s="138" t="n"/>
      <c r="AL21" s="138" t="n"/>
      <c r="AM21" s="138" t="n"/>
      <c r="AN21" s="138" t="n"/>
      <c r="AO21" s="138" t="n"/>
      <c r="AP21" s="155">
        <f>計算!$G$31</f>
        <v/>
      </c>
      <c r="AQ21" s="138" t="n"/>
      <c r="AR21" s="156" t="inlineStr">
        <is>
          <t>歳）</t>
        </is>
      </c>
      <c r="AS21" s="138" t="n"/>
      <c r="AT21" s="139"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41" t="n"/>
      <c r="BV21" s="142" t="n"/>
      <c r="BW21" s="147">
        <f>計算!$U$31</f>
        <v/>
      </c>
      <c r="CG21" s="142" t="n"/>
      <c r="CH21" s="148">
        <f>計算!$V$31</f>
        <v/>
      </c>
      <c r="DU21" s="142" t="n"/>
      <c r="DV21" s="2" t="n"/>
      <c r="DW21" s="2" t="n"/>
      <c r="DX21" s="2" t="n"/>
      <c r="DY21" s="2" t="n"/>
      <c r="DZ21" s="2" t="n"/>
      <c r="EA21" s="2" t="n"/>
      <c r="EB21" s="2" t="n"/>
      <c r="EC21" s="2" t="n"/>
    </row>
    <row r="22" ht="6.75" customHeight="1" s="118">
      <c r="A22" s="2" t="n"/>
      <c r="B22" s="2" t="n"/>
      <c r="C22" s="2" t="n"/>
      <c r="D22" s="2" t="n"/>
      <c r="E22" s="141" t="n"/>
      <c r="K22" s="142" t="n"/>
      <c r="L22" s="141" t="n"/>
      <c r="AT22" s="142"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41" t="n"/>
      <c r="BV22" s="142" t="n"/>
      <c r="BW22" s="141" t="n"/>
      <c r="CG22" s="142" t="n"/>
      <c r="DU22" s="142" t="n"/>
      <c r="DV22" s="2" t="n"/>
      <c r="DW22" s="2" t="n"/>
      <c r="DX22" s="2" t="n"/>
      <c r="DY22" s="2" t="n"/>
      <c r="DZ22" s="2" t="n"/>
      <c r="EA22" s="2" t="n"/>
      <c r="EB22" s="2" t="n"/>
      <c r="EC22" s="2" t="n"/>
    </row>
    <row r="23" ht="6.75" customHeight="1" s="118">
      <c r="A23" s="2" t="n"/>
      <c r="B23" s="2" t="n"/>
      <c r="C23" s="2" t="n"/>
      <c r="D23" s="2" t="n"/>
      <c r="E23" s="141" t="n"/>
      <c r="K23" s="142" t="n"/>
      <c r="L23" s="141" t="n"/>
      <c r="AT23" s="142"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41" t="n"/>
      <c r="BV23" s="142" t="n"/>
      <c r="BW23" s="141" t="n"/>
      <c r="CG23" s="142" t="n"/>
      <c r="DU23" s="142" t="n"/>
      <c r="DV23" s="2" t="n"/>
      <c r="DW23" s="2" t="n"/>
      <c r="DX23" s="2" t="n"/>
      <c r="DY23" s="2" t="n"/>
      <c r="DZ23" s="2" t="n"/>
      <c r="EA23" s="2" t="n"/>
      <c r="EB23" s="2" t="n"/>
      <c r="EC23" s="2" t="n"/>
    </row>
    <row r="24" ht="3.75" customHeight="1" s="118">
      <c r="A24" s="2" t="n"/>
      <c r="B24" s="2" t="n"/>
      <c r="C24" s="2" t="n"/>
      <c r="D24" s="2" t="n"/>
      <c r="E24" s="144" t="n"/>
      <c r="F24" s="145" t="n"/>
      <c r="G24" s="145" t="n"/>
      <c r="H24" s="145" t="n"/>
      <c r="I24" s="145" t="n"/>
      <c r="J24" s="145" t="n"/>
      <c r="K24" s="146" t="n"/>
      <c r="L24" s="144" t="n"/>
      <c r="M24" s="145" t="n"/>
      <c r="N24" s="145" t="n"/>
      <c r="O24" s="145" t="n"/>
      <c r="P24" s="145" t="n"/>
      <c r="Q24" s="145" t="n"/>
      <c r="R24" s="145" t="n"/>
      <c r="S24" s="145" t="n"/>
      <c r="T24" s="145" t="n"/>
      <c r="U24" s="145" t="n"/>
      <c r="X24" s="145" t="n"/>
      <c r="Y24" s="145" t="n"/>
      <c r="AC24" s="145" t="n"/>
      <c r="AD24" s="145" t="n"/>
      <c r="AH24" s="145" t="n"/>
      <c r="AI24" s="145" t="n"/>
      <c r="AJ24" s="145" t="n"/>
      <c r="AK24" s="145" t="n"/>
      <c r="AL24" s="145" t="n"/>
      <c r="AM24" s="145" t="n"/>
      <c r="AN24" s="145" t="n"/>
      <c r="AO24" s="145" t="n"/>
      <c r="AP24" s="145" t="n"/>
      <c r="AQ24" s="145" t="n"/>
      <c r="AR24" s="145" t="n"/>
      <c r="AS24" s="145" t="n"/>
      <c r="AT24" s="146"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41" t="n"/>
      <c r="BV24" s="142" t="n"/>
      <c r="BW24" s="141" t="n"/>
      <c r="CG24" s="142" t="n"/>
      <c r="DU24" s="142" t="n"/>
      <c r="DV24" s="2" t="n"/>
      <c r="DW24" s="2" t="n"/>
      <c r="DX24" s="2" t="n"/>
      <c r="DY24" s="2" t="n"/>
      <c r="DZ24" s="2" t="n"/>
      <c r="EA24" s="2" t="n"/>
      <c r="EB24" s="2" t="n"/>
      <c r="EC24" s="2" t="n"/>
    </row>
    <row r="25" ht="6.75" customHeight="1" s="118">
      <c r="A25" s="2" t="n"/>
      <c r="B25" s="2" t="n"/>
      <c r="C25" s="2" t="n"/>
      <c r="D25" s="2" t="n"/>
      <c r="E25" s="157" t="inlineStr">
        <is>
          <t>ふ り が な</t>
        </is>
      </c>
      <c r="F25" s="138" t="n"/>
      <c r="G25" s="138" t="n"/>
      <c r="H25" s="138" t="n"/>
      <c r="I25" s="138" t="n"/>
      <c r="J25" s="138" t="n"/>
      <c r="K25" s="139" t="n"/>
      <c r="L25" s="158">
        <f>計算!$J$31</f>
        <v/>
      </c>
      <c r="M25" s="138" t="n"/>
      <c r="N25" s="138" t="n"/>
      <c r="O25" s="138" t="n"/>
      <c r="P25" s="138" t="n"/>
      <c r="Q25" s="138" t="n"/>
      <c r="R25" s="138" t="n"/>
      <c r="S25" s="138" t="n"/>
      <c r="T25" s="138" t="n"/>
      <c r="U25" s="138" t="n"/>
      <c r="V25" s="138" t="n"/>
      <c r="W25" s="138" t="n"/>
      <c r="X25" s="138" t="n"/>
      <c r="Y25" s="138" t="n"/>
      <c r="Z25" s="138" t="n"/>
      <c r="AA25" s="138" t="n"/>
      <c r="AB25" s="138" t="n"/>
      <c r="AC25" s="138" t="n"/>
      <c r="AD25" s="138" t="n"/>
      <c r="AE25" s="138" t="n"/>
      <c r="AF25" s="138" t="n"/>
      <c r="AG25" s="138" t="n"/>
      <c r="AH25" s="138" t="n"/>
      <c r="AI25" s="138" t="n"/>
      <c r="AJ25" s="138" t="n"/>
      <c r="AK25" s="138" t="n"/>
      <c r="AL25" s="138" t="n"/>
      <c r="AM25" s="138" t="n"/>
      <c r="AN25" s="138" t="n"/>
      <c r="AO25" s="138" t="n"/>
      <c r="AP25" s="138" t="n"/>
      <c r="AQ25" s="138" t="n"/>
      <c r="AR25" s="138" t="n"/>
      <c r="AS25" s="138" t="n"/>
      <c r="AT25" s="138" t="n"/>
      <c r="AU25" s="138" t="n"/>
      <c r="AV25" s="138" t="n"/>
      <c r="AW25" s="138" t="n"/>
      <c r="AX25" s="138" t="n"/>
      <c r="AY25" s="138" t="n"/>
      <c r="AZ25" s="138" t="n"/>
      <c r="BA25" s="138" t="n"/>
      <c r="BB25" s="138" t="n"/>
      <c r="BC25" s="138" t="n"/>
      <c r="BD25" s="138" t="n"/>
      <c r="BE25" s="138" t="n"/>
      <c r="BF25" s="138" t="n"/>
      <c r="BG25" s="138" t="n"/>
      <c r="BH25" s="138" t="n"/>
      <c r="BI25" s="139" t="n"/>
      <c r="BJ25" s="2" t="n"/>
      <c r="BK25" s="2" t="n"/>
      <c r="BL25" s="2" t="n"/>
      <c r="BM25" s="2" t="n"/>
      <c r="BN25" s="2" t="n"/>
      <c r="BO25" s="2" t="n"/>
      <c r="BP25" s="141" t="n"/>
      <c r="BV25" s="142" t="n"/>
      <c r="BW25" s="159">
        <f>計算!$W$31</f>
        <v/>
      </c>
      <c r="CG25" s="142" t="n"/>
      <c r="CH25" s="148">
        <f>計算!$X$31</f>
        <v/>
      </c>
      <c r="DU25" s="142" t="n"/>
      <c r="DV25" s="2" t="n"/>
      <c r="DW25" s="2" t="n"/>
      <c r="DX25" s="2" t="n"/>
      <c r="DY25" s="2" t="n"/>
      <c r="DZ25" s="2" t="n"/>
      <c r="EA25" s="2" t="n"/>
      <c r="EB25" s="2" t="n"/>
      <c r="EC25" s="2" t="n"/>
    </row>
    <row r="26" ht="6.75" customHeight="1" s="118">
      <c r="A26" s="2" t="n"/>
      <c r="B26" s="2" t="n"/>
      <c r="C26" s="2" t="n"/>
      <c r="D26" s="2" t="n"/>
      <c r="E26" s="141" t="n"/>
      <c r="K26" s="142" t="n"/>
      <c r="BI26" s="142" t="n"/>
      <c r="BJ26" s="2" t="n"/>
      <c r="BK26" s="2" t="n"/>
      <c r="BL26" s="2" t="n"/>
      <c r="BM26" s="2" t="n"/>
      <c r="BN26" s="2" t="n"/>
      <c r="BO26" s="2" t="n"/>
      <c r="BP26" s="141" t="n"/>
      <c r="BV26" s="142" t="n"/>
      <c r="BW26" s="141" t="n"/>
      <c r="CG26" s="142" t="n"/>
      <c r="DU26" s="142" t="n"/>
      <c r="DV26" s="2" t="n"/>
      <c r="DW26" s="2" t="n"/>
      <c r="DX26" s="2" t="n"/>
      <c r="DY26" s="2" t="n"/>
      <c r="DZ26" s="2" t="n"/>
      <c r="EA26" s="2" t="n"/>
      <c r="EB26" s="2" t="n"/>
      <c r="EC26" s="2" t="n"/>
    </row>
    <row r="27" ht="6.75" customHeight="1" s="118">
      <c r="A27" s="2" t="n"/>
      <c r="B27" s="2" t="n"/>
      <c r="C27" s="2" t="n"/>
      <c r="D27" s="2" t="n"/>
      <c r="E27" s="160" t="n"/>
      <c r="F27" s="161" t="n"/>
      <c r="G27" s="161" t="n"/>
      <c r="H27" s="161" t="n"/>
      <c r="I27" s="161" t="n"/>
      <c r="J27" s="161" t="n"/>
      <c r="K27" s="162" t="n"/>
      <c r="L27" s="161" t="n"/>
      <c r="M27" s="161" t="n"/>
      <c r="N27" s="161" t="n"/>
      <c r="O27" s="161" t="n"/>
      <c r="P27" s="161" t="n"/>
      <c r="Q27" s="161" t="n"/>
      <c r="R27" s="161" t="n"/>
      <c r="S27" s="161" t="n"/>
      <c r="T27" s="161" t="n"/>
      <c r="U27" s="161" t="n"/>
      <c r="V27" s="161" t="n"/>
      <c r="W27" s="161" t="n"/>
      <c r="X27" s="161" t="n"/>
      <c r="Y27" s="161" t="n"/>
      <c r="Z27" s="161" t="n"/>
      <c r="AA27" s="161" t="n"/>
      <c r="AB27" s="161" t="n"/>
      <c r="AC27" s="161" t="n"/>
      <c r="AD27" s="161" t="n"/>
      <c r="AE27" s="161" t="n"/>
      <c r="AF27" s="161" t="n"/>
      <c r="AG27" s="161" t="n"/>
      <c r="AH27" s="161" t="n"/>
      <c r="AI27" s="161" t="n"/>
      <c r="AJ27" s="161" t="n"/>
      <c r="AK27" s="161" t="n"/>
      <c r="AL27" s="161" t="n"/>
      <c r="AM27" s="161" t="n"/>
      <c r="AN27" s="161" t="n"/>
      <c r="AO27" s="161" t="n"/>
      <c r="AP27" s="161" t="n"/>
      <c r="AQ27" s="161" t="n"/>
      <c r="AR27" s="161" t="n"/>
      <c r="AS27" s="161" t="n"/>
      <c r="AT27" s="161" t="n"/>
      <c r="AU27" s="161" t="n"/>
      <c r="AV27" s="161" t="n"/>
      <c r="AW27" s="161" t="n"/>
      <c r="AX27" s="161" t="n"/>
      <c r="AY27" s="161" t="n"/>
      <c r="AZ27" s="161" t="n"/>
      <c r="BA27" s="161" t="n"/>
      <c r="BB27" s="161" t="n"/>
      <c r="BC27" s="161" t="n"/>
      <c r="BD27" s="161" t="n"/>
      <c r="BE27" s="161" t="n"/>
      <c r="BF27" s="161" t="n"/>
      <c r="BG27" s="161" t="n"/>
      <c r="BH27" s="161" t="n"/>
      <c r="BI27" s="162" t="n"/>
      <c r="BJ27" s="2" t="n"/>
      <c r="BK27" s="2" t="n"/>
      <c r="BL27" s="2" t="n"/>
      <c r="BM27" s="2" t="n"/>
      <c r="BN27" s="2" t="n"/>
      <c r="BO27" s="2" t="n"/>
      <c r="BP27" s="141" t="n"/>
      <c r="BV27" s="142" t="n"/>
      <c r="BW27" s="141" t="n"/>
      <c r="CG27" s="142" t="n"/>
      <c r="DU27" s="142" t="n"/>
      <c r="DV27" s="2" t="n"/>
      <c r="DW27" s="2" t="n"/>
      <c r="DX27" s="2" t="n"/>
      <c r="DY27" s="2" t="n"/>
      <c r="DZ27" s="2" t="n"/>
      <c r="EA27" s="2" t="n"/>
      <c r="EB27" s="2" t="n"/>
      <c r="EC27" s="2" t="n"/>
    </row>
    <row r="28" ht="6.75" customHeight="1" s="118">
      <c r="A28" s="2" t="n"/>
      <c r="B28" s="2" t="n"/>
      <c r="C28" s="2" t="n"/>
      <c r="D28" s="2" t="n"/>
      <c r="E28" s="163" t="inlineStr">
        <is>
          <t>現住所</t>
        </is>
      </c>
      <c r="F28" s="164" t="n"/>
      <c r="G28" s="164" t="n"/>
      <c r="H28" s="164" t="n"/>
      <c r="I28" s="164" t="n"/>
      <c r="J28" s="164" t="n"/>
      <c r="K28" s="165" t="n"/>
      <c r="L28" s="107" t="inlineStr">
        <is>
          <t>〒</t>
        </is>
      </c>
      <c r="M28" s="164" t="n"/>
      <c r="N28" s="164" t="n"/>
      <c r="O28" s="164" t="n"/>
      <c r="P28" s="166">
        <f>計算!$H$31</f>
        <v/>
      </c>
      <c r="Q28" s="164" t="n"/>
      <c r="R28" s="164" t="n"/>
      <c r="S28" s="164" t="n"/>
      <c r="T28" s="164" t="n"/>
      <c r="U28" s="164" t="n"/>
      <c r="V28" s="164" t="n"/>
      <c r="W28" s="164" t="n"/>
      <c r="X28" s="164" t="n"/>
      <c r="Y28" s="164" t="n"/>
      <c r="Z28" s="164" t="n"/>
      <c r="AA28" s="164" t="n"/>
      <c r="AB28" s="164" t="n"/>
      <c r="AC28" s="164" t="n"/>
      <c r="AD28" s="164" t="n"/>
      <c r="AE28" s="164" t="n"/>
      <c r="AF28" s="164" t="n"/>
      <c r="AG28" s="164" t="n"/>
      <c r="AH28" s="164" t="n"/>
      <c r="AI28" s="164" t="n"/>
      <c r="AJ28" s="164"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41" t="n"/>
      <c r="BV28" s="142" t="n"/>
      <c r="BW28" s="141" t="n"/>
      <c r="CG28" s="142" t="n"/>
      <c r="DU28" s="142" t="n"/>
      <c r="DV28" s="2" t="n"/>
      <c r="DW28" s="2" t="n"/>
      <c r="DX28" s="2" t="n"/>
      <c r="DY28" s="2" t="n"/>
      <c r="DZ28" s="2" t="n"/>
      <c r="EA28" s="2" t="n"/>
      <c r="EB28" s="2" t="n"/>
      <c r="EC28" s="2" t="n"/>
    </row>
    <row r="29" ht="4.5" customHeight="1" s="118">
      <c r="A29" s="2" t="n"/>
      <c r="B29" s="2" t="n"/>
      <c r="C29" s="2" t="n"/>
      <c r="D29" s="2" t="n"/>
      <c r="E29" s="141" t="n"/>
      <c r="K29" s="142" t="n"/>
      <c r="L29" s="141"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4" t="n"/>
      <c r="BQ29" s="145" t="n"/>
      <c r="BR29" s="145" t="n"/>
      <c r="BS29" s="145" t="n"/>
      <c r="BT29" s="145" t="n"/>
      <c r="BU29" s="145" t="n"/>
      <c r="BV29" s="146" t="n"/>
      <c r="BW29" s="144" t="n"/>
      <c r="BX29" s="145" t="n"/>
      <c r="BY29" s="145" t="n"/>
      <c r="BZ29" s="145" t="n"/>
      <c r="CA29" s="145" t="n"/>
      <c r="CB29" s="145" t="n"/>
      <c r="CC29" s="145" t="n"/>
      <c r="CD29" s="145" t="n"/>
      <c r="CE29" s="145" t="n"/>
      <c r="CF29" s="145" t="n"/>
      <c r="CG29" s="146" t="n"/>
      <c r="DU29" s="142" t="n"/>
      <c r="DV29" s="2" t="n"/>
      <c r="DW29" s="2" t="n"/>
      <c r="DX29" s="2" t="n"/>
      <c r="DY29" s="2" t="n"/>
      <c r="DZ29" s="2" t="n"/>
      <c r="EA29" s="2" t="n"/>
      <c r="EB29" s="2" t="n"/>
      <c r="EC29" s="2" t="n"/>
    </row>
    <row r="30" ht="6.75" customHeight="1" s="118">
      <c r="A30" s="2" t="n"/>
      <c r="B30" s="2" t="n"/>
      <c r="C30" s="2" t="n"/>
      <c r="D30" s="2" t="n"/>
      <c r="E30" s="141" t="n"/>
      <c r="K30" s="142" t="n"/>
      <c r="L30" s="141"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7" t="inlineStr">
        <is>
          <t>校内外の諸活動</t>
        </is>
      </c>
      <c r="BQ30" s="138" t="n"/>
      <c r="BR30" s="138" t="n"/>
      <c r="BS30" s="138" t="n"/>
      <c r="BT30" s="138" t="n"/>
      <c r="BU30" s="138" t="n"/>
      <c r="BV30" s="139" t="n"/>
      <c r="BW30" s="168">
        <f>計算!$Y$31</f>
        <v/>
      </c>
      <c r="BX30" s="138" t="n"/>
      <c r="BY30" s="138" t="n"/>
      <c r="BZ30" s="138" t="n"/>
      <c r="CA30" s="138" t="n"/>
      <c r="CB30" s="138" t="n"/>
      <c r="CC30" s="138" t="n"/>
      <c r="CD30" s="138" t="n"/>
      <c r="CE30" s="138" t="n"/>
      <c r="CF30" s="138" t="n"/>
      <c r="CG30" s="138" t="n"/>
      <c r="CH30" s="138" t="n"/>
      <c r="CI30" s="138" t="n"/>
      <c r="CJ30" s="138" t="n"/>
      <c r="CK30" s="138" t="n"/>
      <c r="CL30" s="138" t="n"/>
      <c r="CM30" s="138" t="n"/>
      <c r="CN30" s="138" t="n"/>
      <c r="CO30" s="138" t="n"/>
      <c r="CP30" s="138" t="n"/>
      <c r="CQ30" s="138" t="n"/>
      <c r="CR30" s="138" t="n"/>
      <c r="CS30" s="138" t="n"/>
      <c r="CT30" s="138" t="n"/>
      <c r="CU30" s="138" t="n"/>
      <c r="CV30" s="138" t="n"/>
      <c r="CW30" s="138" t="n"/>
      <c r="CX30" s="138" t="n"/>
      <c r="CY30" s="138" t="n"/>
      <c r="CZ30" s="138" t="n"/>
      <c r="DA30" s="138" t="n"/>
      <c r="DB30" s="138" t="n"/>
      <c r="DC30" s="138" t="n"/>
      <c r="DD30" s="138" t="n"/>
      <c r="DE30" s="138" t="n"/>
      <c r="DF30" s="138" t="n"/>
      <c r="DG30" s="138" t="n"/>
      <c r="DH30" s="138" t="n"/>
      <c r="DI30" s="138" t="n"/>
      <c r="DJ30" s="138" t="n"/>
      <c r="DK30" s="138" t="n"/>
      <c r="DL30" s="138" t="n"/>
      <c r="DM30" s="138" t="n"/>
      <c r="DN30" s="138" t="n"/>
      <c r="DO30" s="138" t="n"/>
      <c r="DP30" s="138" t="n"/>
      <c r="DQ30" s="138" t="n"/>
      <c r="DR30" s="138" t="n"/>
      <c r="DS30" s="138" t="n"/>
      <c r="DT30" s="138" t="n"/>
      <c r="DU30" s="139" t="n"/>
      <c r="DV30" s="7" t="n"/>
      <c r="DW30" s="2" t="n"/>
      <c r="DX30" s="2" t="n"/>
      <c r="DY30" s="2" t="n"/>
      <c r="DZ30" s="2" t="n"/>
      <c r="EA30" s="2" t="n"/>
      <c r="EB30" s="2" t="n"/>
      <c r="EC30" s="2" t="n"/>
    </row>
    <row r="31" ht="6.75" customHeight="1" s="118">
      <c r="A31" s="2" t="n"/>
      <c r="B31" s="2" t="n"/>
      <c r="C31" s="2" t="n"/>
      <c r="D31" s="2" t="n"/>
      <c r="E31" s="141" t="n"/>
      <c r="K31" s="142" t="n"/>
      <c r="L31" s="169">
        <f>計算!$I$31</f>
        <v/>
      </c>
      <c r="BI31" s="142" t="n"/>
      <c r="BJ31" s="2" t="n"/>
      <c r="BK31" s="2" t="n"/>
      <c r="BL31" s="2" t="n"/>
      <c r="BM31" s="2" t="n"/>
      <c r="BN31" s="2" t="n"/>
      <c r="BO31" s="2" t="n"/>
      <c r="BP31" s="141" t="n"/>
      <c r="BV31" s="142" t="n"/>
      <c r="DU31" s="142" t="n"/>
      <c r="DV31" s="7" t="n"/>
      <c r="DW31" s="2" t="n"/>
      <c r="DX31" s="2" t="n"/>
      <c r="DY31" s="2" t="n"/>
      <c r="DZ31" s="2" t="n"/>
      <c r="EA31" s="2" t="n"/>
      <c r="EB31" s="2" t="n"/>
      <c r="EC31" s="2" t="n"/>
    </row>
    <row r="32" ht="6.75" customHeight="1" s="118">
      <c r="A32" s="2" t="n"/>
      <c r="B32" s="2" t="n"/>
      <c r="C32" s="2" t="n"/>
      <c r="D32" s="2" t="n"/>
      <c r="E32" s="141" t="n"/>
      <c r="K32" s="142" t="n"/>
      <c r="L32" s="141" t="n"/>
      <c r="BI32" s="142" t="n"/>
      <c r="BJ32" s="2" t="n"/>
      <c r="BK32" s="2" t="n"/>
      <c r="BL32" s="2" t="n"/>
      <c r="BM32" s="2" t="n"/>
      <c r="BN32" s="2" t="n"/>
      <c r="BO32" s="2" t="n"/>
      <c r="BP32" s="141" t="n"/>
      <c r="BV32" s="142" t="n"/>
      <c r="DU32" s="142" t="n"/>
      <c r="DV32" s="7" t="n"/>
      <c r="DW32" s="2" t="n"/>
      <c r="DX32" s="2" t="n"/>
      <c r="DY32" s="2" t="n"/>
      <c r="DZ32" s="2" t="n"/>
      <c r="EA32" s="2" t="n"/>
      <c r="EB32" s="2" t="n"/>
      <c r="EC32" s="2" t="n"/>
    </row>
    <row r="33" ht="6.75" customHeight="1" s="118">
      <c r="A33" s="2" t="n"/>
      <c r="B33" s="2" t="n"/>
      <c r="C33" s="2" t="n"/>
      <c r="D33" s="2" t="n"/>
      <c r="E33" s="144" t="n"/>
      <c r="F33" s="145" t="n"/>
      <c r="G33" s="145" t="n"/>
      <c r="H33" s="145" t="n"/>
      <c r="I33" s="145" t="n"/>
      <c r="J33" s="145" t="n"/>
      <c r="K33" s="146" t="n"/>
      <c r="L33" s="144" t="n"/>
      <c r="M33" s="145" t="n"/>
      <c r="N33" s="145" t="n"/>
      <c r="O33" s="145" t="n"/>
      <c r="P33" s="145" t="n"/>
      <c r="Q33" s="145" t="n"/>
      <c r="R33" s="145" t="n"/>
      <c r="S33" s="145" t="n"/>
      <c r="T33" s="145" t="n"/>
      <c r="U33" s="145" t="n"/>
      <c r="V33" s="145" t="n"/>
      <c r="W33" s="145" t="n"/>
      <c r="X33" s="145" t="n"/>
      <c r="Y33" s="145" t="n"/>
      <c r="Z33" s="145" t="n"/>
      <c r="AA33" s="145" t="n"/>
      <c r="AB33" s="145" t="n"/>
      <c r="AC33" s="145" t="n"/>
      <c r="AD33" s="145" t="n"/>
      <c r="AE33" s="145" t="n"/>
      <c r="AF33" s="145" t="n"/>
      <c r="AG33" s="145" t="n"/>
      <c r="AH33" s="145" t="n"/>
      <c r="AI33" s="145" t="n"/>
      <c r="AJ33" s="145" t="n"/>
      <c r="AK33" s="145" t="n"/>
      <c r="AL33" s="145" t="n"/>
      <c r="AM33" s="145" t="n"/>
      <c r="AN33" s="145" t="n"/>
      <c r="AO33" s="145" t="n"/>
      <c r="AP33" s="145" t="n"/>
      <c r="AQ33" s="145" t="n"/>
      <c r="AR33" s="145" t="n"/>
      <c r="AS33" s="145" t="n"/>
      <c r="AT33" s="145" t="n"/>
      <c r="AU33" s="145" t="n"/>
      <c r="AV33" s="145" t="n"/>
      <c r="AW33" s="145" t="n"/>
      <c r="AX33" s="145" t="n"/>
      <c r="AY33" s="145" t="n"/>
      <c r="AZ33" s="145" t="n"/>
      <c r="BA33" s="145" t="n"/>
      <c r="BB33" s="145" t="n"/>
      <c r="BC33" s="145" t="n"/>
      <c r="BD33" s="145" t="n"/>
      <c r="BE33" s="145" t="n"/>
      <c r="BF33" s="145" t="n"/>
      <c r="BG33" s="145" t="n"/>
      <c r="BH33" s="145" t="n"/>
      <c r="BI33" s="146" t="n"/>
      <c r="BJ33" s="2" t="n"/>
      <c r="BK33" s="2" t="n"/>
      <c r="BL33" s="2" t="n"/>
      <c r="BM33" s="2" t="n"/>
      <c r="BN33" s="2" t="n"/>
      <c r="BO33" s="2" t="n"/>
      <c r="BP33" s="141" t="n"/>
      <c r="BV33" s="142" t="n"/>
      <c r="DU33" s="142" t="n"/>
      <c r="DV33" s="7" t="n"/>
      <c r="DW33" s="2" t="n"/>
      <c r="DX33" s="2" t="n"/>
      <c r="DY33" s="2" t="n"/>
      <c r="DZ33" s="2" t="n"/>
      <c r="EA33" s="2" t="n"/>
      <c r="EB33" s="2" t="n"/>
      <c r="EC33" s="2" t="n"/>
    </row>
    <row r="34" ht="6.75" customHeight="1" s="118">
      <c r="A34" s="2" t="n"/>
      <c r="B34" s="2" t="n"/>
      <c r="C34" s="2" t="n"/>
      <c r="D34" s="2" t="n"/>
      <c r="E34" s="157" t="inlineStr">
        <is>
          <t>ふ り が な</t>
        </is>
      </c>
      <c r="F34" s="138" t="n"/>
      <c r="G34" s="138" t="n"/>
      <c r="H34" s="138" t="n"/>
      <c r="I34" s="138" t="n"/>
      <c r="J34" s="138" t="n"/>
      <c r="K34" s="139" t="n"/>
      <c r="L34" s="158">
        <f>計算!$M$31</f>
        <v/>
      </c>
      <c r="M34" s="138" t="n"/>
      <c r="N34" s="138" t="n"/>
      <c r="O34" s="138" t="n"/>
      <c r="P34" s="138" t="n"/>
      <c r="Q34" s="138" t="n"/>
      <c r="R34" s="138" t="n"/>
      <c r="S34" s="138" t="n"/>
      <c r="T34" s="138" t="n"/>
      <c r="U34" s="138" t="n"/>
      <c r="V34" s="138" t="n"/>
      <c r="W34" s="138" t="n"/>
      <c r="X34" s="138" t="n"/>
      <c r="Y34" s="138" t="n"/>
      <c r="Z34" s="138" t="n"/>
      <c r="AA34" s="138" t="n"/>
      <c r="AB34" s="138" t="n"/>
      <c r="AC34" s="138" t="n"/>
      <c r="AD34" s="138" t="n"/>
      <c r="AE34" s="138" t="n"/>
      <c r="AF34" s="138" t="n"/>
      <c r="AG34" s="138" t="n"/>
      <c r="AH34" s="138" t="n"/>
      <c r="AI34" s="138" t="n"/>
      <c r="AJ34" s="138" t="n"/>
      <c r="AK34" s="138" t="n"/>
      <c r="AL34" s="138" t="n"/>
      <c r="AM34" s="138" t="n"/>
      <c r="AN34" s="138" t="n"/>
      <c r="AO34" s="138" t="n"/>
      <c r="AP34" s="138" t="n"/>
      <c r="AQ34" s="138" t="n"/>
      <c r="AR34" s="138" t="n"/>
      <c r="AS34" s="138" t="n"/>
      <c r="AT34" s="138" t="n"/>
      <c r="AU34" s="138" t="n"/>
      <c r="AV34" s="138" t="n"/>
      <c r="AW34" s="138" t="n"/>
      <c r="AX34" s="138" t="n"/>
      <c r="AY34" s="138" t="n"/>
      <c r="AZ34" s="138" t="n"/>
      <c r="BA34" s="138" t="n"/>
      <c r="BB34" s="138" t="n"/>
      <c r="BC34" s="138" t="n"/>
      <c r="BD34" s="138" t="n"/>
      <c r="BE34" s="138" t="n"/>
      <c r="BF34" s="138" t="n"/>
      <c r="BG34" s="138" t="n"/>
      <c r="BH34" s="138" t="n"/>
      <c r="BI34" s="139" t="n"/>
      <c r="BJ34" s="2" t="n"/>
      <c r="BK34" s="2" t="n"/>
      <c r="BL34" s="2" t="n"/>
      <c r="BM34" s="2" t="n"/>
      <c r="BN34" s="2" t="n"/>
      <c r="BO34" s="2" t="n"/>
      <c r="BP34" s="141" t="n"/>
      <c r="BV34" s="142" t="n"/>
      <c r="DU34" s="142" t="n"/>
      <c r="DV34" s="7" t="n"/>
      <c r="DW34" s="2" t="n"/>
      <c r="DX34" s="2" t="n"/>
      <c r="DY34" s="2" t="n"/>
      <c r="DZ34" s="2" t="n"/>
      <c r="EA34" s="2" t="n"/>
      <c r="EB34" s="2" t="n"/>
      <c r="EC34" s="2" t="n"/>
    </row>
    <row r="35" ht="6.75" customHeight="1" s="118">
      <c r="A35" s="2" t="n"/>
      <c r="B35" s="2" t="n"/>
      <c r="C35" s="2" t="n"/>
      <c r="D35" s="2" t="n"/>
      <c r="E35" s="141" t="n"/>
      <c r="K35" s="142" t="n"/>
      <c r="BI35" s="142" t="n"/>
      <c r="BJ35" s="2" t="n"/>
      <c r="BK35" s="2" t="n"/>
      <c r="BL35" s="2" t="n"/>
      <c r="BM35" s="2" t="n"/>
      <c r="BN35" s="2" t="n"/>
      <c r="BO35" s="2" t="n"/>
      <c r="BP35" s="141" t="n"/>
      <c r="BV35" s="142" t="n"/>
      <c r="DU35" s="142" t="n"/>
      <c r="DV35" s="7" t="n"/>
      <c r="DW35" s="2" t="n"/>
      <c r="DX35" s="2" t="n"/>
      <c r="DY35" s="2" t="n"/>
      <c r="DZ35" s="2" t="n"/>
      <c r="EA35" s="2" t="n"/>
      <c r="EB35" s="2" t="n"/>
      <c r="EC35" s="2" t="n"/>
    </row>
    <row r="36" ht="6.75" customHeight="1" s="118">
      <c r="A36" s="2" t="n"/>
      <c r="B36" s="2" t="n"/>
      <c r="C36" s="2" t="n"/>
      <c r="D36" s="2" t="n"/>
      <c r="E36" s="160" t="n"/>
      <c r="F36" s="161" t="n"/>
      <c r="G36" s="161" t="n"/>
      <c r="H36" s="161" t="n"/>
      <c r="I36" s="161" t="n"/>
      <c r="J36" s="161" t="n"/>
      <c r="K36" s="162" t="n"/>
      <c r="L36" s="161" t="n"/>
      <c r="M36" s="161" t="n"/>
      <c r="N36" s="161" t="n"/>
      <c r="O36" s="161" t="n"/>
      <c r="P36" s="161" t="n"/>
      <c r="Q36" s="161" t="n"/>
      <c r="R36" s="161" t="n"/>
      <c r="S36" s="161" t="n"/>
      <c r="T36" s="161" t="n"/>
      <c r="U36" s="161" t="n"/>
      <c r="V36" s="161" t="n"/>
      <c r="W36" s="161" t="n"/>
      <c r="X36" s="161" t="n"/>
      <c r="Y36" s="161" t="n"/>
      <c r="Z36" s="161" t="n"/>
      <c r="AA36" s="161" t="n"/>
      <c r="AB36" s="161" t="n"/>
      <c r="AC36" s="161" t="n"/>
      <c r="AD36" s="161" t="n"/>
      <c r="AE36" s="161" t="n"/>
      <c r="AF36" s="161" t="n"/>
      <c r="AG36" s="161" t="n"/>
      <c r="AH36" s="161" t="n"/>
      <c r="AI36" s="161" t="n"/>
      <c r="AJ36" s="161" t="n"/>
      <c r="AK36" s="161" t="n"/>
      <c r="AL36" s="161" t="n"/>
      <c r="AM36" s="161" t="n"/>
      <c r="AN36" s="161" t="n"/>
      <c r="AO36" s="161" t="n"/>
      <c r="AP36" s="161" t="n"/>
      <c r="AQ36" s="161" t="n"/>
      <c r="AR36" s="161" t="n"/>
      <c r="AS36" s="161" t="n"/>
      <c r="AT36" s="161" t="n"/>
      <c r="AU36" s="161" t="n"/>
      <c r="AV36" s="161" t="n"/>
      <c r="AW36" s="161" t="n"/>
      <c r="AX36" s="161" t="n"/>
      <c r="AY36" s="161" t="n"/>
      <c r="AZ36" s="161" t="n"/>
      <c r="BA36" s="161" t="n"/>
      <c r="BB36" s="161" t="n"/>
      <c r="BC36" s="161" t="n"/>
      <c r="BD36" s="161" t="n"/>
      <c r="BE36" s="161" t="n"/>
      <c r="BF36" s="161" t="n"/>
      <c r="BG36" s="161" t="n"/>
      <c r="BH36" s="161" t="n"/>
      <c r="BI36" s="162" t="n"/>
      <c r="BJ36" s="2" t="n"/>
      <c r="BK36" s="2" t="n"/>
      <c r="BL36" s="2" t="n"/>
      <c r="BM36" s="2" t="n"/>
      <c r="BN36" s="2" t="n"/>
      <c r="BO36" s="2" t="n"/>
      <c r="BP36" s="141" t="n"/>
      <c r="BV36" s="142" t="n"/>
      <c r="DU36" s="142" t="n"/>
      <c r="DV36" s="7" t="n"/>
      <c r="DW36" s="2" t="n"/>
      <c r="DX36" s="2" t="n"/>
      <c r="DY36" s="2" t="n"/>
      <c r="DZ36" s="2" t="n"/>
      <c r="EA36" s="2" t="n"/>
      <c r="EB36" s="2" t="n"/>
      <c r="EC36" s="2" t="n"/>
    </row>
    <row r="37" ht="6.75" customHeight="1" s="118">
      <c r="A37" s="2" t="n"/>
      <c r="B37" s="2" t="n"/>
      <c r="C37" s="2" t="n"/>
      <c r="D37" s="2" t="n"/>
      <c r="E37" s="163" t="inlineStr">
        <is>
          <t>連絡先</t>
        </is>
      </c>
      <c r="F37" s="164" t="n"/>
      <c r="G37" s="164" t="n"/>
      <c r="H37" s="164" t="n"/>
      <c r="I37" s="164" t="n"/>
      <c r="J37" s="164" t="n"/>
      <c r="K37" s="165" t="n"/>
      <c r="L37" s="107" t="inlineStr">
        <is>
          <t>〒</t>
        </is>
      </c>
      <c r="M37" s="164" t="n"/>
      <c r="N37" s="164" t="n"/>
      <c r="O37" s="164" t="n"/>
      <c r="P37" s="170">
        <f>計算!$K$31</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41" t="n"/>
      <c r="BV37" s="142" t="n"/>
      <c r="DU37" s="142" t="n"/>
      <c r="DV37" s="7" t="n"/>
      <c r="DW37" s="2" t="n"/>
      <c r="DX37" s="2" t="n"/>
      <c r="DY37" s="2" t="n"/>
      <c r="DZ37" s="2" t="n"/>
      <c r="EA37" s="2" t="n"/>
      <c r="EB37" s="2" t="n"/>
      <c r="EC37" s="2" t="n"/>
    </row>
    <row r="38" ht="6.75" customHeight="1" s="118">
      <c r="A38" s="2" t="n"/>
      <c r="B38" s="2" t="n"/>
      <c r="C38" s="2" t="n"/>
      <c r="D38" s="2" t="n"/>
      <c r="E38" s="141" t="n"/>
      <c r="K38" s="142" t="n"/>
      <c r="L38" s="141"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41" t="n"/>
      <c r="BV38" s="142" t="n"/>
      <c r="DU38" s="142" t="n"/>
      <c r="DV38" s="7" t="n"/>
      <c r="DW38" s="2" t="n"/>
      <c r="DX38" s="2" t="n"/>
      <c r="DY38" s="2" t="n"/>
      <c r="DZ38" s="2" t="n"/>
      <c r="EA38" s="2" t="n"/>
      <c r="EB38" s="2" t="n"/>
      <c r="EC38" s="2" t="n"/>
    </row>
    <row r="39" ht="6.75" customHeight="1" s="118">
      <c r="A39" s="2" t="n"/>
      <c r="B39" s="2" t="n"/>
      <c r="C39" s="2" t="n"/>
      <c r="D39" s="2" t="n"/>
      <c r="E39" s="141" t="n"/>
      <c r="K39" s="142" t="n"/>
      <c r="L39" s="141"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41" t="n"/>
      <c r="BV39" s="142" t="n"/>
      <c r="DU39" s="142" t="n"/>
      <c r="DV39" s="7" t="n"/>
      <c r="DW39" s="2" t="n"/>
      <c r="DX39" s="2" t="n"/>
      <c r="DY39" s="2" t="n"/>
      <c r="DZ39" s="2" t="n"/>
      <c r="EA39" s="2" t="n"/>
      <c r="EB39" s="2" t="n"/>
      <c r="EC39" s="2" t="n"/>
    </row>
    <row r="40" ht="6.75" customHeight="1" s="118">
      <c r="A40" s="2" t="n"/>
      <c r="B40" s="2" t="n"/>
      <c r="C40" s="2" t="n"/>
      <c r="D40" s="2" t="n"/>
      <c r="E40" s="141" t="n"/>
      <c r="K40" s="142" t="n"/>
      <c r="L40" s="171">
        <f>計算!$L$31</f>
        <v/>
      </c>
      <c r="BI40" s="142" t="n"/>
      <c r="BJ40" s="2" t="n"/>
      <c r="BK40" s="2" t="n"/>
      <c r="BL40" s="2" t="n"/>
      <c r="BM40" s="2" t="n"/>
      <c r="BN40" s="2" t="n"/>
      <c r="BO40" s="2" t="n"/>
      <c r="BP40" s="141" t="n"/>
      <c r="BV40" s="142" t="n"/>
      <c r="DU40" s="142" t="n"/>
      <c r="DV40" s="7" t="n"/>
      <c r="DW40" s="2" t="n"/>
      <c r="DX40" s="2" t="n"/>
      <c r="DY40" s="2" t="n"/>
      <c r="DZ40" s="2" t="n"/>
      <c r="EA40" s="2" t="n"/>
      <c r="EB40" s="2" t="n"/>
      <c r="EC40" s="2" t="n"/>
    </row>
    <row r="41" ht="6.75" customHeight="1" s="118">
      <c r="A41" s="2" t="n"/>
      <c r="B41" s="2" t="n"/>
      <c r="C41" s="2" t="n"/>
      <c r="D41" s="2" t="n"/>
      <c r="E41" s="144" t="n"/>
      <c r="F41" s="145" t="n"/>
      <c r="G41" s="145" t="n"/>
      <c r="H41" s="145" t="n"/>
      <c r="I41" s="145" t="n"/>
      <c r="J41" s="145" t="n"/>
      <c r="K41" s="146" t="n"/>
      <c r="L41" s="145" t="n"/>
      <c r="M41" s="145" t="n"/>
      <c r="N41" s="145" t="n"/>
      <c r="O41" s="145" t="n"/>
      <c r="P41" s="145" t="n"/>
      <c r="Q41" s="145" t="n"/>
      <c r="R41" s="145" t="n"/>
      <c r="S41" s="145" t="n"/>
      <c r="T41" s="145" t="n"/>
      <c r="U41" s="145" t="n"/>
      <c r="V41" s="145" t="n"/>
      <c r="W41" s="145" t="n"/>
      <c r="X41" s="145" t="n"/>
      <c r="Y41" s="145" t="n"/>
      <c r="Z41" s="145" t="n"/>
      <c r="AA41" s="145" t="n"/>
      <c r="AB41" s="145" t="n"/>
      <c r="AC41" s="145" t="n"/>
      <c r="AD41" s="145" t="n"/>
      <c r="AE41" s="145" t="n"/>
      <c r="AF41" s="145" t="n"/>
      <c r="AG41" s="145" t="n"/>
      <c r="AH41" s="145" t="n"/>
      <c r="AI41" s="145" t="n"/>
      <c r="AJ41" s="145" t="n"/>
      <c r="AK41" s="145" t="n"/>
      <c r="AL41" s="145" t="n"/>
      <c r="AM41" s="145" t="n"/>
      <c r="AN41" s="145" t="n"/>
      <c r="AO41" s="145" t="n"/>
      <c r="AP41" s="145" t="n"/>
      <c r="AQ41" s="145" t="n"/>
      <c r="AR41" s="145" t="n"/>
      <c r="AS41" s="145" t="n"/>
      <c r="AT41" s="145" t="n"/>
      <c r="AU41" s="145" t="n"/>
      <c r="AV41" s="145" t="n"/>
      <c r="AW41" s="145" t="n"/>
      <c r="AX41" s="145" t="n"/>
      <c r="AY41" s="145" t="n"/>
      <c r="AZ41" s="145" t="n"/>
      <c r="BA41" s="145" t="n"/>
      <c r="BB41" s="145" t="n"/>
      <c r="BC41" s="145" t="n"/>
      <c r="BD41" s="145" t="n"/>
      <c r="BE41" s="145" t="n"/>
      <c r="BF41" s="145" t="n"/>
      <c r="BG41" s="145" t="n"/>
      <c r="BH41" s="145" t="n"/>
      <c r="BI41" s="146" t="n"/>
      <c r="BJ41" s="2" t="n"/>
      <c r="BK41" s="2" t="n"/>
      <c r="BL41" s="2" t="n"/>
      <c r="BM41" s="2" t="n"/>
      <c r="BN41" s="2" t="n"/>
      <c r="BO41" s="2" t="n"/>
      <c r="BP41" s="141" t="n"/>
      <c r="BV41" s="142" t="n"/>
      <c r="DU41" s="142"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41" t="n"/>
      <c r="BV42" s="142" t="n"/>
      <c r="DU42" s="142"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41" t="n"/>
      <c r="BV43" s="142" t="n"/>
      <c r="DU43" s="142"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41" t="n"/>
      <c r="BV44" s="142" t="n"/>
      <c r="DU44" s="142"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41" t="n"/>
      <c r="BV45" s="142" t="n"/>
      <c r="DU45" s="142"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41" t="n"/>
      <c r="BV46" s="142" t="n"/>
      <c r="DU46" s="142"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2" t="n"/>
      <c r="BQ47" s="138" t="n"/>
      <c r="BR47" s="173" t="n"/>
      <c r="BS47" s="138" t="n"/>
      <c r="BT47" s="138" t="n"/>
      <c r="BU47" s="28" t="n"/>
      <c r="BV47" s="29" t="n"/>
      <c r="BW47" s="174">
        <f>計算!$Z$31</f>
        <v/>
      </c>
      <c r="BX47" s="138" t="n"/>
      <c r="BY47" s="138" t="n"/>
      <c r="BZ47" s="138" t="n"/>
      <c r="CA47" s="138" t="n"/>
      <c r="CB47" s="138" t="n"/>
      <c r="CC47" s="138" t="n"/>
      <c r="CD47" s="138" t="n"/>
      <c r="CE47" s="138" t="n"/>
      <c r="CF47" s="138" t="n"/>
      <c r="CG47" s="138" t="n"/>
      <c r="CH47" s="138" t="n"/>
      <c r="CI47" s="138" t="n"/>
      <c r="CJ47" s="138" t="n"/>
      <c r="CK47" s="138" t="n"/>
      <c r="CL47" s="138" t="n"/>
      <c r="CM47" s="138" t="n"/>
      <c r="CN47" s="138" t="n"/>
      <c r="CO47" s="138" t="n"/>
      <c r="CP47" s="138" t="n"/>
      <c r="CQ47" s="138" t="n"/>
      <c r="CR47" s="138" t="n"/>
      <c r="CS47" s="138" t="n"/>
      <c r="CT47" s="138" t="n"/>
      <c r="CU47" s="138" t="n"/>
      <c r="CV47" s="138" t="n"/>
      <c r="CW47" s="138" t="n"/>
      <c r="CX47" s="138" t="n"/>
      <c r="CY47" s="138" t="n"/>
      <c r="CZ47" s="138" t="n"/>
      <c r="DA47" s="138" t="n"/>
      <c r="DB47" s="138" t="n"/>
      <c r="DC47" s="138" t="n"/>
      <c r="DD47" s="138" t="n"/>
      <c r="DE47" s="138" t="n"/>
      <c r="DF47" s="138" t="n"/>
      <c r="DG47" s="138" t="n"/>
      <c r="DH47" s="138" t="n"/>
      <c r="DI47" s="138" t="n"/>
      <c r="DJ47" s="138" t="n"/>
      <c r="DK47" s="138" t="n"/>
      <c r="DL47" s="138" t="n"/>
      <c r="DM47" s="138" t="n"/>
      <c r="DN47" s="138" t="n"/>
      <c r="DO47" s="138" t="n"/>
      <c r="DP47" s="138" t="n"/>
      <c r="DQ47" s="138" t="n"/>
      <c r="DR47" s="138" t="n"/>
      <c r="DS47" s="138" t="n"/>
      <c r="DT47" s="138" t="n"/>
      <c r="DU47" s="139"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41" t="n"/>
      <c r="BU48" s="31" t="n"/>
      <c r="BV48" s="32" t="n"/>
      <c r="DU48" s="142"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41" t="n"/>
      <c r="BU49" s="72" t="n"/>
      <c r="BV49" s="142" t="n"/>
      <c r="DU49" s="142"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41" t="n"/>
      <c r="BV50" s="142" t="n"/>
      <c r="DU50" s="142"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41" t="n"/>
      <c r="BV51" s="142" t="n"/>
      <c r="DU51" s="142"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41" t="n"/>
      <c r="BV52" s="142" t="n"/>
      <c r="DU52" s="142" t="n"/>
      <c r="DV52" s="7" t="n"/>
      <c r="DW52" s="2" t="n"/>
      <c r="DX52" s="2" t="n"/>
      <c r="DY52" s="2" t="n"/>
      <c r="DZ52" s="2" t="n"/>
      <c r="EA52" s="2" t="n"/>
      <c r="EB52" s="2" t="n"/>
      <c r="EC52" s="2" t="n"/>
    </row>
    <row r="53" ht="6.75" customHeight="1" s="118">
      <c r="A53" s="2" t="n"/>
      <c r="B53" s="2" t="n"/>
      <c r="C53" s="2" t="n"/>
      <c r="D53" s="2" t="n"/>
      <c r="E53" s="175" t="inlineStr">
        <is>
          <t>在籍校</t>
        </is>
      </c>
      <c r="F53" s="138" t="n"/>
      <c r="G53" s="138" t="n"/>
      <c r="H53" s="138" t="n"/>
      <c r="I53" s="138" t="n"/>
      <c r="J53" s="138" t="n"/>
      <c r="K53" s="139"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8" t="n"/>
      <c r="AY53" s="138" t="n"/>
      <c r="AZ53" s="138" t="n"/>
      <c r="BA53" s="138" t="n"/>
      <c r="BB53" s="138" t="n"/>
      <c r="BC53" s="138" t="n"/>
      <c r="BD53" s="138" t="n"/>
      <c r="BE53" s="138" t="n"/>
      <c r="BF53" s="138" t="n"/>
      <c r="BG53" s="138" t="n"/>
      <c r="BH53" s="138" t="n"/>
      <c r="BI53" s="139" t="n"/>
      <c r="BJ53" s="2" t="n"/>
      <c r="BK53" s="2" t="n"/>
      <c r="BL53" s="2" t="n"/>
      <c r="BM53" s="2" t="n"/>
      <c r="BN53" s="2" t="n"/>
      <c r="BO53" s="2" t="n"/>
      <c r="BP53" s="141" t="n"/>
      <c r="BV53" s="142" t="n"/>
      <c r="DU53" s="142" t="n"/>
      <c r="DV53" s="2" t="n"/>
      <c r="DW53" s="2" t="n"/>
      <c r="DX53" s="2" t="n"/>
      <c r="DY53" s="2" t="n"/>
      <c r="DZ53" s="2" t="n"/>
      <c r="EA53" s="2" t="n"/>
      <c r="EB53" s="2" t="n"/>
      <c r="EC53" s="2" t="n"/>
    </row>
    <row r="54" ht="6.75" customHeight="1" s="118">
      <c r="A54" s="2" t="n"/>
      <c r="B54" s="2" t="n"/>
      <c r="C54" s="2" t="n"/>
      <c r="D54" s="2" t="n"/>
      <c r="E54" s="141" t="n"/>
      <c r="K54" s="142" t="n"/>
      <c r="L54" s="36" t="n"/>
      <c r="M54" s="19" t="n"/>
      <c r="N54" s="19" t="n"/>
      <c r="O54" s="19" t="n"/>
      <c r="P54" s="19" t="n"/>
      <c r="Q54" s="19" t="n"/>
      <c r="R54" s="19" t="n"/>
      <c r="S54" s="19" t="n"/>
      <c r="T54" s="19" t="n"/>
      <c r="U54" s="19" t="n"/>
      <c r="V54" s="19" t="n"/>
      <c r="W54" s="19" t="n"/>
      <c r="X54" s="37" t="n"/>
      <c r="Y54" s="176">
        <f>計算!$N$31</f>
        <v/>
      </c>
      <c r="BI54" s="142" t="n"/>
      <c r="BJ54" s="2" t="n"/>
      <c r="BK54" s="2" t="n"/>
      <c r="BL54" s="2" t="n"/>
      <c r="BM54" s="2" t="n"/>
      <c r="BN54" s="2" t="n"/>
      <c r="BO54" s="2" t="n"/>
      <c r="BP54" s="141" t="n"/>
      <c r="BV54" s="142" t="n"/>
      <c r="DU54" s="142" t="n"/>
      <c r="DV54" s="2" t="n"/>
      <c r="DW54" s="2" t="n"/>
      <c r="DX54" s="2" t="n"/>
      <c r="DY54" s="2" t="n"/>
      <c r="DZ54" s="2" t="n"/>
      <c r="EA54" s="2" t="n"/>
      <c r="EB54" s="2" t="n"/>
      <c r="EC54" s="2" t="n"/>
    </row>
    <row r="55" ht="6.75" customHeight="1" s="118">
      <c r="A55" s="2" t="n"/>
      <c r="B55" s="2" t="n"/>
      <c r="C55" s="2" t="n"/>
      <c r="D55" s="2" t="n"/>
      <c r="E55" s="141" t="n"/>
      <c r="K55" s="142" t="n"/>
      <c r="L55" s="36" t="n"/>
      <c r="M55" s="19" t="n"/>
      <c r="N55" s="19" t="n"/>
      <c r="O55" s="19" t="n"/>
      <c r="P55" s="177">
        <f>設定!$B$6</f>
        <v/>
      </c>
      <c r="S55" s="11" t="n"/>
      <c r="T55" s="11" t="n"/>
      <c r="U55" s="177">
        <f>設定!$B$7</f>
        <v/>
      </c>
      <c r="W55" s="11" t="n"/>
      <c r="X55" s="12" t="n"/>
      <c r="Y55" s="141" t="n"/>
      <c r="BI55" s="142" t="n"/>
      <c r="BJ55" s="2" t="n"/>
      <c r="BK55" s="2" t="n"/>
      <c r="BL55" s="2" t="n"/>
      <c r="BM55" s="2" t="n"/>
      <c r="BN55" s="2" t="n"/>
      <c r="BO55" s="2" t="n"/>
      <c r="BP55" s="141" t="n"/>
      <c r="BV55" s="142" t="n"/>
      <c r="DU55" s="142" t="n"/>
      <c r="DV55" s="2" t="n"/>
      <c r="DW55" s="2" t="n"/>
      <c r="DX55" s="2" t="n"/>
      <c r="DY55" s="2" t="n"/>
      <c r="DZ55" s="2" t="n"/>
      <c r="EA55" s="2" t="n"/>
      <c r="EB55" s="2" t="n"/>
      <c r="EC55" s="2" t="n"/>
    </row>
    <row r="56" ht="6.75" customHeight="1" s="118">
      <c r="A56" s="2" t="n"/>
      <c r="B56" s="2" t="n"/>
      <c r="C56" s="2" t="n"/>
      <c r="D56" s="2" t="n"/>
      <c r="E56" s="141" t="n"/>
      <c r="K56" s="142" t="n"/>
      <c r="L56" s="92" t="inlineStr">
        <is>
          <t>令和</t>
        </is>
      </c>
      <c r="S56" s="52" t="inlineStr">
        <is>
          <t>年</t>
        </is>
      </c>
      <c r="W56" s="53" t="inlineStr">
        <is>
          <t>月</t>
        </is>
      </c>
      <c r="X56" s="142" t="n"/>
      <c r="Y56" s="141" t="n"/>
      <c r="BI56" s="142" t="n"/>
      <c r="BJ56" s="2" t="n"/>
      <c r="BK56" s="2" t="n"/>
      <c r="BL56" s="2" t="n"/>
      <c r="BM56" s="2" t="n"/>
      <c r="BN56" s="2" t="n"/>
      <c r="BO56" s="2" t="n"/>
      <c r="BP56" s="141" t="n"/>
      <c r="BV56" s="142" t="n"/>
      <c r="DU56" s="142" t="n"/>
      <c r="DV56" s="2" t="n"/>
      <c r="DW56" s="2" t="n"/>
      <c r="DX56" s="2" t="n"/>
      <c r="DY56" s="2" t="n"/>
      <c r="DZ56" s="2" t="n"/>
      <c r="EA56" s="2" t="n"/>
      <c r="EB56" s="2" t="n"/>
      <c r="EC56" s="2" t="n"/>
    </row>
    <row r="57" ht="6.75" customHeight="1" s="118">
      <c r="A57" s="2" t="n"/>
      <c r="B57" s="2" t="n"/>
      <c r="C57" s="2" t="n"/>
      <c r="D57" s="2" t="n"/>
      <c r="E57" s="141" t="n"/>
      <c r="K57" s="142" t="n"/>
      <c r="L57" s="141" t="n"/>
      <c r="X57" s="142" t="n"/>
      <c r="Y57" s="141" t="n"/>
      <c r="AW57" s="75" t="inlineStr">
        <is>
          <t>卒業</t>
        </is>
      </c>
      <c r="BI57" s="142" t="n"/>
      <c r="BJ57" s="2" t="n"/>
      <c r="BK57" s="2" t="n"/>
      <c r="BL57" s="2" t="n"/>
      <c r="BM57" s="2" t="n"/>
      <c r="BN57" s="2" t="n"/>
      <c r="BO57" s="2" t="n"/>
      <c r="BP57" s="141" t="n"/>
      <c r="BV57" s="142" t="n"/>
      <c r="DU57" s="142" t="n"/>
      <c r="DV57" s="2" t="n"/>
      <c r="DW57" s="2" t="n"/>
      <c r="DX57" s="2" t="n"/>
      <c r="DY57" s="2" t="n"/>
      <c r="DZ57" s="2" t="n"/>
      <c r="EA57" s="2" t="n"/>
      <c r="EB57" s="2" t="n"/>
      <c r="EC57" s="2" t="n"/>
    </row>
    <row r="58" ht="6.75" customHeight="1" s="118">
      <c r="A58" s="2" t="n"/>
      <c r="B58" s="2" t="n"/>
      <c r="C58" s="2" t="n"/>
      <c r="D58" s="2" t="n"/>
      <c r="E58" s="141" t="n"/>
      <c r="K58" s="142" t="n"/>
      <c r="L58" s="36" t="n"/>
      <c r="M58" s="19" t="n"/>
      <c r="N58" s="19" t="n"/>
      <c r="O58" s="19" t="n"/>
      <c r="P58" s="19" t="n"/>
      <c r="Q58" s="19" t="n"/>
      <c r="R58" s="19" t="n"/>
      <c r="S58" s="19" t="n"/>
      <c r="T58" s="19" t="n"/>
      <c r="U58" s="19" t="n"/>
      <c r="V58" s="19" t="n"/>
      <c r="W58" s="19" t="n"/>
      <c r="X58" s="37" t="n"/>
      <c r="Y58" s="141" t="n"/>
      <c r="BI58" s="142" t="n"/>
      <c r="BJ58" s="2" t="n"/>
      <c r="BK58" s="2" t="n"/>
      <c r="BL58" s="2" t="n"/>
      <c r="BM58" s="2" t="n"/>
      <c r="BN58" s="2" t="n"/>
      <c r="BO58" s="2" t="n"/>
      <c r="BP58" s="141" t="n"/>
      <c r="BV58" s="142" t="n"/>
      <c r="DU58" s="142" t="n"/>
      <c r="DV58" s="2" t="n"/>
      <c r="DW58" s="2" t="n"/>
      <c r="DX58" s="2" t="n"/>
      <c r="DY58" s="2" t="n"/>
      <c r="DZ58" s="2" t="n"/>
      <c r="EA58" s="2" t="n"/>
      <c r="EB58" s="2" t="n"/>
      <c r="EC58" s="2" t="n"/>
    </row>
    <row r="59" ht="6.75" customHeight="1" s="118">
      <c r="A59" s="2" t="n"/>
      <c r="B59" s="2" t="n"/>
      <c r="C59" s="2" t="n"/>
      <c r="D59" s="2" t="n"/>
      <c r="E59" s="141" t="n"/>
      <c r="K59" s="142" t="n"/>
      <c r="L59" s="36" t="n"/>
      <c r="M59" s="19" t="n"/>
      <c r="N59" s="19" t="n"/>
      <c r="O59" s="19" t="n"/>
      <c r="P59" s="19" t="n"/>
      <c r="Q59" s="19" t="n"/>
      <c r="R59" s="19" t="n"/>
      <c r="S59" s="19" t="n"/>
      <c r="T59" s="19" t="n"/>
      <c r="U59" s="19" t="n"/>
      <c r="V59" s="19" t="n"/>
      <c r="W59" s="19" t="n"/>
      <c r="X59" s="37" t="n"/>
      <c r="Y59" s="141" t="n"/>
      <c r="BI59" s="142" t="n"/>
      <c r="BJ59" s="2" t="n"/>
      <c r="BK59" s="2" t="n"/>
      <c r="BL59" s="2" t="n"/>
      <c r="BM59" s="2" t="n"/>
      <c r="BN59" s="2" t="n"/>
      <c r="BO59" s="2" t="n"/>
      <c r="BP59" s="141" t="n"/>
      <c r="BV59" s="142" t="n"/>
      <c r="DU59" s="142" t="n"/>
      <c r="DV59" s="2" t="n"/>
      <c r="DW59" s="2" t="n"/>
      <c r="DX59" s="2" t="n"/>
      <c r="DY59" s="2" t="n"/>
      <c r="DZ59" s="2" t="n"/>
      <c r="EA59" s="2" t="n"/>
      <c r="EB59" s="2" t="n"/>
      <c r="EC59" s="2" t="n"/>
    </row>
    <row r="60" ht="6.75" customHeight="1" s="118">
      <c r="A60" s="2" t="n"/>
      <c r="B60" s="2" t="n"/>
      <c r="C60" s="2" t="n"/>
      <c r="D60" s="2" t="n"/>
      <c r="E60" s="144" t="n"/>
      <c r="F60" s="145" t="n"/>
      <c r="G60" s="145" t="n"/>
      <c r="H60" s="145" t="n"/>
      <c r="I60" s="145" t="n"/>
      <c r="J60" s="145" t="n"/>
      <c r="K60" s="146"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5" t="n"/>
      <c r="AX60" s="145" t="n"/>
      <c r="AY60" s="145" t="n"/>
      <c r="AZ60" s="145" t="n"/>
      <c r="BA60" s="145" t="n"/>
      <c r="BB60" s="145" t="n"/>
      <c r="BC60" s="145" t="n"/>
      <c r="BD60" s="145" t="n"/>
      <c r="BE60" s="145" t="n"/>
      <c r="BF60" s="145" t="n"/>
      <c r="BG60" s="145" t="n"/>
      <c r="BH60" s="145" t="n"/>
      <c r="BI60" s="146" t="n"/>
      <c r="BJ60" s="2" t="n"/>
      <c r="BK60" s="2" t="n"/>
      <c r="BL60" s="2" t="n"/>
      <c r="BM60" s="2" t="n"/>
      <c r="BN60" s="2" t="n"/>
      <c r="BO60" s="2" t="n"/>
      <c r="BP60" s="141" t="n"/>
      <c r="BV60" s="142" t="n"/>
      <c r="DU60" s="142"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8" t="n"/>
      <c r="U61" s="17" t="n"/>
      <c r="V61" s="17" t="n"/>
      <c r="W61" s="76" t="n"/>
      <c r="X61" s="138"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41" t="n"/>
      <c r="BV61" s="142" t="n"/>
      <c r="DU61" s="142"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41" t="n"/>
      <c r="BV62" s="142" t="n"/>
      <c r="DU62" s="142"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41" t="n"/>
      <c r="BV63" s="142" t="n"/>
      <c r="DU63" s="142" t="n"/>
      <c r="DV63" s="2" t="n"/>
      <c r="DW63" s="2" t="n"/>
      <c r="DX63" s="2" t="n"/>
      <c r="DY63" s="2" t="n"/>
      <c r="DZ63" s="2" t="n"/>
      <c r="EA63" s="2" t="n"/>
      <c r="EB63" s="2" t="n"/>
      <c r="EC63" s="2" t="n"/>
    </row>
    <row r="64" ht="6.75" customHeight="1" s="118">
      <c r="A64" s="2" t="n"/>
      <c r="B64" s="2" t="n"/>
      <c r="C64" s="2" t="n"/>
      <c r="D64" s="2" t="n"/>
      <c r="E64" s="178" t="inlineStr">
        <is>
          <t>職　歴</t>
        </is>
      </c>
      <c r="K64" s="142" t="n"/>
      <c r="L64" s="54" t="inlineStr">
        <is>
          <t>平成</t>
        </is>
      </c>
      <c r="M64" s="138" t="n"/>
      <c r="N64" s="138" t="n"/>
      <c r="O64" s="138" t="n"/>
      <c r="P64" s="19" t="n"/>
      <c r="Q64" s="19" t="n"/>
      <c r="R64" s="19" t="n"/>
      <c r="S64" s="19" t="n"/>
      <c r="T64" s="19" t="n"/>
      <c r="U64" s="19" t="n"/>
      <c r="V64" s="19" t="n"/>
      <c r="W64" s="19" t="n"/>
      <c r="X64" s="37" t="n"/>
      <c r="Y64" s="169">
        <f>計算!$AD$31</f>
        <v/>
      </c>
      <c r="BI64" s="142" t="n"/>
      <c r="BJ64" s="2" t="n"/>
      <c r="BK64" s="2" t="n"/>
      <c r="BL64" s="2" t="n"/>
      <c r="BM64" s="2" t="n"/>
      <c r="BN64" s="2" t="n"/>
      <c r="BO64" s="2" t="n"/>
      <c r="BP64" s="141" t="n"/>
      <c r="BV64" s="142" t="n"/>
      <c r="DU64" s="142" t="n"/>
      <c r="DV64" s="2" t="n"/>
      <c r="DW64" s="2" t="n"/>
      <c r="DX64" s="2" t="n"/>
      <c r="DY64" s="2" t="n"/>
      <c r="DZ64" s="2" t="n"/>
      <c r="EA64" s="2" t="n"/>
      <c r="EB64" s="2" t="n"/>
      <c r="EC64" s="2" t="n"/>
    </row>
    <row r="65" ht="6.75" customHeight="1" s="118">
      <c r="A65" s="2" t="n"/>
      <c r="B65" s="2" t="n"/>
      <c r="C65" s="2" t="n"/>
      <c r="D65" s="2" t="n"/>
      <c r="E65" s="141" t="n"/>
      <c r="K65" s="142" t="n"/>
      <c r="L65" s="141" t="n"/>
      <c r="P65" s="19" t="n"/>
      <c r="Q65" s="19" t="n"/>
      <c r="R65" s="19" t="n"/>
      <c r="S65" s="19" t="n"/>
      <c r="T65" s="19" t="n"/>
      <c r="U65" s="19" t="n"/>
      <c r="V65" s="19" t="n"/>
      <c r="W65" s="19" t="n"/>
      <c r="X65" s="37" t="n"/>
      <c r="Y65" s="141" t="n"/>
      <c r="BI65" s="142" t="n"/>
      <c r="BJ65" s="2" t="n"/>
      <c r="BK65" s="2" t="n"/>
      <c r="BL65" s="2" t="n"/>
      <c r="BM65" s="2" t="n"/>
      <c r="BN65" s="2" t="n"/>
      <c r="BO65" s="2" t="n"/>
      <c r="BP65" s="141" t="n"/>
      <c r="BV65" s="142" t="n"/>
      <c r="DU65" s="142" t="n"/>
      <c r="DV65" s="2" t="n"/>
      <c r="DW65" s="2" t="n"/>
      <c r="DX65" s="2" t="n"/>
      <c r="DY65" s="2" t="n"/>
      <c r="DZ65" s="2" t="n"/>
      <c r="EA65" s="2" t="n"/>
      <c r="EB65" s="2" t="n"/>
      <c r="EC65" s="2" t="n"/>
    </row>
    <row r="66" ht="6.75" customHeight="1" s="118">
      <c r="A66" s="2" t="n"/>
      <c r="B66" s="2" t="n"/>
      <c r="C66" s="2" t="n"/>
      <c r="D66" s="2" t="n"/>
      <c r="E66" s="141" t="n"/>
      <c r="K66" s="142" t="n"/>
      <c r="L66" s="141" t="n"/>
      <c r="P66" s="177">
        <f>計算!$AB$31</f>
        <v/>
      </c>
      <c r="S66" s="52" t="inlineStr">
        <is>
          <t>年</t>
        </is>
      </c>
      <c r="U66" s="177">
        <f>計算!$AC$31</f>
        <v/>
      </c>
      <c r="W66" s="53" t="inlineStr">
        <is>
          <t>月</t>
        </is>
      </c>
      <c r="X66" s="142" t="n"/>
      <c r="Y66" s="141" t="n"/>
      <c r="BI66" s="142" t="n"/>
      <c r="BJ66" s="2" t="n"/>
      <c r="BK66" s="2" t="n"/>
      <c r="BL66" s="2" t="n"/>
      <c r="BM66" s="2" t="n"/>
      <c r="BN66" s="2" t="n"/>
      <c r="BO66" s="2" t="n"/>
      <c r="BP66" s="141" t="n"/>
      <c r="BV66" s="142" t="n"/>
      <c r="DU66" s="142" t="n"/>
      <c r="DV66" s="2" t="n"/>
      <c r="DW66" s="2" t="n"/>
      <c r="DX66" s="2" t="n"/>
      <c r="DY66" s="2" t="n"/>
      <c r="DZ66" s="2" t="n"/>
      <c r="EA66" s="2" t="n"/>
      <c r="EB66" s="2" t="n"/>
      <c r="EC66" s="2" t="n"/>
    </row>
    <row r="67" ht="6.75" customHeight="1" s="118">
      <c r="A67" s="2" t="n"/>
      <c r="B67" s="2" t="n"/>
      <c r="C67" s="2" t="n"/>
      <c r="D67" s="2" t="n"/>
      <c r="E67" s="141" t="n"/>
      <c r="K67" s="142" t="n"/>
      <c r="L67" s="49" t="inlineStr">
        <is>
          <t>令和</t>
        </is>
      </c>
      <c r="X67" s="142" t="n"/>
      <c r="Y67" s="141" t="n"/>
      <c r="BI67" s="142" t="n"/>
      <c r="BJ67" s="2" t="n"/>
      <c r="BK67" s="2" t="n"/>
      <c r="BL67" s="2" t="n"/>
      <c r="BM67" s="2" t="n"/>
      <c r="BN67" s="2" t="n"/>
      <c r="BO67" s="2" t="n"/>
      <c r="BP67" s="141" t="n"/>
      <c r="BV67" s="142" t="n"/>
      <c r="DU67" s="142" t="n"/>
      <c r="DV67" s="2" t="n"/>
      <c r="DW67" s="2" t="n"/>
      <c r="DX67" s="2" t="n"/>
      <c r="DY67" s="2" t="n"/>
      <c r="DZ67" s="2" t="n"/>
      <c r="EA67" s="2" t="n"/>
      <c r="EB67" s="2" t="n"/>
      <c r="EC67" s="2" t="n"/>
    </row>
    <row r="68" ht="6.75" customHeight="1" s="118">
      <c r="A68" s="2" t="n"/>
      <c r="B68" s="2" t="n"/>
      <c r="C68" s="2" t="n"/>
      <c r="D68" s="2" t="n"/>
      <c r="E68" s="141" t="n"/>
      <c r="K68" s="142" t="n"/>
      <c r="L68" s="141" t="n"/>
      <c r="P68" s="19" t="n"/>
      <c r="Q68" s="19" t="n"/>
      <c r="R68" s="19" t="n"/>
      <c r="S68" s="19" t="n"/>
      <c r="T68" s="19" t="n"/>
      <c r="U68" s="19" t="n"/>
      <c r="V68" s="19" t="n"/>
      <c r="W68" s="19" t="n"/>
      <c r="X68" s="37" t="n"/>
      <c r="Y68" s="141" t="n"/>
      <c r="BI68" s="142" t="n"/>
      <c r="BJ68" s="2" t="n"/>
      <c r="BK68" s="2" t="n"/>
      <c r="BL68" s="2" t="n"/>
      <c r="BM68" s="2" t="n"/>
      <c r="BN68" s="2" t="n"/>
      <c r="BO68" s="2" t="n"/>
      <c r="BP68" s="141" t="n"/>
      <c r="BV68" s="142" t="n"/>
      <c r="DU68" s="142" t="n"/>
      <c r="DV68" s="2" t="n"/>
      <c r="DW68" s="2" t="n"/>
      <c r="DX68" s="2" t="n"/>
      <c r="DY68" s="2" t="n"/>
      <c r="DZ68" s="2" t="n"/>
      <c r="EA68" s="2" t="n"/>
      <c r="EB68" s="2" t="n"/>
      <c r="EC68" s="2" t="n"/>
    </row>
    <row r="69" ht="5.25" customHeight="1" s="118">
      <c r="A69" s="2" t="n"/>
      <c r="B69" s="2" t="n"/>
      <c r="C69" s="2" t="n"/>
      <c r="D69" s="2" t="n"/>
      <c r="E69" s="141" t="n"/>
      <c r="K69" s="142" t="n"/>
      <c r="L69" s="144" t="n"/>
      <c r="M69" s="145" t="n"/>
      <c r="N69" s="145" t="n"/>
      <c r="O69" s="145" t="n"/>
      <c r="P69" s="20" t="n"/>
      <c r="Q69" s="20" t="n"/>
      <c r="R69" s="20" t="n"/>
      <c r="S69" s="20" t="n"/>
      <c r="T69" s="20" t="n"/>
      <c r="U69" s="20" t="n"/>
      <c r="V69" s="20" t="n"/>
      <c r="W69" s="20" t="n"/>
      <c r="X69" s="39" t="n"/>
      <c r="Y69" s="144" t="n"/>
      <c r="Z69" s="145" t="n"/>
      <c r="AA69" s="145" t="n"/>
      <c r="AB69" s="145" t="n"/>
      <c r="AC69" s="145" t="n"/>
      <c r="AD69" s="145" t="n"/>
      <c r="AE69" s="145" t="n"/>
      <c r="AF69" s="145" t="n"/>
      <c r="AG69" s="145" t="n"/>
      <c r="AH69" s="145" t="n"/>
      <c r="AI69" s="145" t="n"/>
      <c r="AJ69" s="145" t="n"/>
      <c r="AK69" s="145" t="n"/>
      <c r="AL69" s="145" t="n"/>
      <c r="AM69" s="145" t="n"/>
      <c r="AN69" s="145" t="n"/>
      <c r="AO69" s="145" t="n"/>
      <c r="AP69" s="145" t="n"/>
      <c r="AQ69" s="145" t="n"/>
      <c r="AR69" s="145" t="n"/>
      <c r="AS69" s="145" t="n"/>
      <c r="AT69" s="145" t="n"/>
      <c r="AU69" s="145" t="n"/>
      <c r="AV69" s="145" t="n"/>
      <c r="AW69" s="145" t="n"/>
      <c r="AX69" s="145" t="n"/>
      <c r="AY69" s="145" t="n"/>
      <c r="AZ69" s="145" t="n"/>
      <c r="BA69" s="145" t="n"/>
      <c r="BB69" s="145" t="n"/>
      <c r="BC69" s="145" t="n"/>
      <c r="BD69" s="145" t="n"/>
      <c r="BE69" s="145" t="n"/>
      <c r="BF69" s="145" t="n"/>
      <c r="BG69" s="145" t="n"/>
      <c r="BH69" s="145" t="n"/>
      <c r="BI69" s="146" t="n"/>
      <c r="BJ69" s="2" t="n"/>
      <c r="BK69" s="2" t="n"/>
      <c r="BL69" s="2" t="n"/>
      <c r="BM69" s="2" t="n"/>
      <c r="BN69" s="2" t="n"/>
      <c r="BO69" s="2" t="n"/>
      <c r="BP69" s="141" t="n"/>
      <c r="BV69" s="142" t="n"/>
      <c r="DU69" s="142" t="n"/>
      <c r="DV69" s="2" t="n"/>
      <c r="DW69" s="2" t="n"/>
      <c r="DX69" s="2" t="n"/>
      <c r="DY69" s="2" t="n"/>
      <c r="DZ69" s="2" t="n"/>
      <c r="EA69" s="2" t="n"/>
      <c r="EB69" s="2" t="n"/>
      <c r="EC69" s="2" t="n"/>
    </row>
    <row r="70" ht="6.75" customHeight="1" s="118">
      <c r="A70" s="2" t="n"/>
      <c r="B70" s="2" t="n"/>
      <c r="C70" s="2" t="n"/>
      <c r="D70" s="2" t="n"/>
      <c r="E70" s="141" t="n"/>
      <c r="K70" s="142" t="n"/>
      <c r="L70" s="54" t="inlineStr">
        <is>
          <t>平成</t>
        </is>
      </c>
      <c r="M70" s="138" t="n"/>
      <c r="N70" s="138" t="n"/>
      <c r="O70" s="138" t="n"/>
      <c r="P70" s="18" t="n"/>
      <c r="Q70" s="18" t="n"/>
      <c r="R70" s="18" t="n"/>
      <c r="S70" s="18" t="n"/>
      <c r="T70" s="18" t="n"/>
      <c r="U70" s="18" t="n"/>
      <c r="V70" s="18" t="n"/>
      <c r="W70" s="18" t="n"/>
      <c r="X70" s="35" t="n"/>
      <c r="Y70" s="169">
        <f>計算!$AG$31</f>
        <v/>
      </c>
      <c r="BI70" s="142" t="n"/>
      <c r="BJ70" s="2" t="n"/>
      <c r="BK70" s="2" t="n"/>
      <c r="BL70" s="2" t="n"/>
      <c r="BM70" s="2" t="n"/>
      <c r="BN70" s="2" t="n"/>
      <c r="BO70" s="2" t="n"/>
      <c r="BP70" s="141" t="n"/>
      <c r="BV70" s="142" t="n"/>
      <c r="DU70" s="142" t="n"/>
      <c r="DV70" s="2" t="n"/>
      <c r="DW70" s="2" t="n"/>
      <c r="DX70" s="2" t="n"/>
      <c r="DY70" s="2" t="n"/>
      <c r="DZ70" s="2" t="n"/>
      <c r="EA70" s="2" t="n"/>
      <c r="EB70" s="2" t="n"/>
      <c r="EC70" s="2" t="n"/>
    </row>
    <row r="71" ht="6.75" customHeight="1" s="118">
      <c r="A71" s="2" t="n"/>
      <c r="B71" s="2" t="n"/>
      <c r="C71" s="2" t="n"/>
      <c r="D71" s="2" t="n"/>
      <c r="E71" s="141" t="n"/>
      <c r="K71" s="142" t="n"/>
      <c r="L71" s="141" t="n"/>
      <c r="P71" s="19" t="n"/>
      <c r="Q71" s="19" t="n"/>
      <c r="R71" s="19" t="n"/>
      <c r="S71" s="19" t="n"/>
      <c r="T71" s="19" t="n"/>
      <c r="U71" s="19" t="n"/>
      <c r="V71" s="19" t="n"/>
      <c r="W71" s="19" t="n"/>
      <c r="X71" s="37" t="n"/>
      <c r="Y71" s="141" t="n"/>
      <c r="BI71" s="142" t="n"/>
      <c r="BJ71" s="2" t="n"/>
      <c r="BK71" s="2" t="n"/>
      <c r="BL71" s="2" t="n"/>
      <c r="BM71" s="2" t="n"/>
      <c r="BN71" s="2" t="n"/>
      <c r="BO71" s="2" t="n"/>
      <c r="BP71" s="141" t="n"/>
      <c r="BV71" s="142" t="n"/>
      <c r="DU71" s="142" t="n"/>
      <c r="DV71" s="2" t="n"/>
      <c r="DW71" s="2" t="n"/>
      <c r="DX71" s="2" t="n"/>
      <c r="DY71" s="2" t="n"/>
      <c r="DZ71" s="2" t="n"/>
      <c r="EA71" s="2" t="n"/>
      <c r="EB71" s="2" t="n"/>
      <c r="EC71" s="2" t="n"/>
    </row>
    <row r="72" ht="6.75" customHeight="1" s="118">
      <c r="A72" s="2" t="n"/>
      <c r="B72" s="2" t="n"/>
      <c r="C72" s="2" t="n"/>
      <c r="D72" s="2" t="n"/>
      <c r="E72" s="141" t="n"/>
      <c r="K72" s="142" t="n"/>
      <c r="L72" s="141" t="n"/>
      <c r="P72" s="177">
        <f>計算!$AE$31</f>
        <v/>
      </c>
      <c r="S72" s="52" t="inlineStr">
        <is>
          <t>年</t>
        </is>
      </c>
      <c r="U72" s="177">
        <f>計算!$AF$31</f>
        <v/>
      </c>
      <c r="W72" s="53" t="inlineStr">
        <is>
          <t>月</t>
        </is>
      </c>
      <c r="X72" s="142" t="n"/>
      <c r="Y72" s="141" t="n"/>
      <c r="BI72" s="142" t="n"/>
      <c r="BJ72" s="2" t="n"/>
      <c r="BK72" s="2" t="n"/>
      <c r="BL72" s="2" t="n"/>
      <c r="BM72" s="2" t="n"/>
      <c r="BN72" s="2" t="n"/>
      <c r="BO72" s="2" t="n"/>
      <c r="BP72" s="141" t="n"/>
      <c r="BV72" s="142" t="n"/>
      <c r="DU72" s="142" t="n"/>
      <c r="DV72" s="2" t="n"/>
      <c r="DW72" s="2" t="n"/>
      <c r="DX72" s="2" t="n"/>
      <c r="DY72" s="2" t="n"/>
      <c r="DZ72" s="2" t="n"/>
      <c r="EA72" s="2" t="n"/>
      <c r="EB72" s="2" t="n"/>
      <c r="EC72" s="2" t="n"/>
    </row>
    <row r="73" ht="6.75" customHeight="1" s="118">
      <c r="A73" s="2" t="n"/>
      <c r="B73" s="2" t="n"/>
      <c r="C73" s="2" t="n"/>
      <c r="D73" s="2" t="n"/>
      <c r="E73" s="141" t="n"/>
      <c r="K73" s="142" t="n"/>
      <c r="L73" s="49" t="inlineStr">
        <is>
          <t>令和</t>
        </is>
      </c>
      <c r="X73" s="142" t="n"/>
      <c r="Y73" s="141" t="n"/>
      <c r="BI73" s="142" t="n"/>
      <c r="BJ73" s="2" t="n"/>
      <c r="BK73" s="2" t="n"/>
      <c r="BL73" s="2" t="n"/>
      <c r="BM73" s="2" t="n"/>
      <c r="BN73" s="2" t="n"/>
      <c r="BO73" s="2" t="n"/>
      <c r="BP73" s="141" t="n"/>
      <c r="BV73" s="142" t="n"/>
      <c r="DU73" s="142" t="n"/>
      <c r="DV73" s="2" t="n"/>
      <c r="DW73" s="2" t="n"/>
      <c r="DX73" s="2" t="n"/>
      <c r="DY73" s="2" t="n"/>
      <c r="DZ73" s="2" t="n"/>
      <c r="EA73" s="2" t="n"/>
      <c r="EB73" s="2" t="n"/>
      <c r="EC73" s="2" t="n"/>
    </row>
    <row r="74" ht="6.75" customHeight="1" s="118">
      <c r="A74" s="2" t="n"/>
      <c r="B74" s="2" t="n"/>
      <c r="C74" s="2" t="n"/>
      <c r="D74" s="2" t="n"/>
      <c r="E74" s="141" t="n"/>
      <c r="K74" s="142" t="n"/>
      <c r="L74" s="141" t="n"/>
      <c r="P74" s="19" t="n"/>
      <c r="Q74" s="19" t="n"/>
      <c r="R74" s="19" t="n"/>
      <c r="S74" s="19" t="n"/>
      <c r="T74" s="19" t="n"/>
      <c r="U74" s="19" t="n"/>
      <c r="V74" s="19" t="n"/>
      <c r="W74" s="19" t="n"/>
      <c r="X74" s="37" t="n"/>
      <c r="Y74" s="141" t="n"/>
      <c r="BI74" s="142" t="n"/>
      <c r="BJ74" s="2" t="n"/>
      <c r="BK74" s="2" t="n"/>
      <c r="BL74" s="2" t="n"/>
      <c r="BM74" s="2" t="n"/>
      <c r="BN74" s="2" t="n"/>
      <c r="BO74" s="2" t="n"/>
      <c r="BP74" s="141" t="n"/>
      <c r="BU74" s="43" t="n"/>
      <c r="BV74" s="44" t="n"/>
      <c r="DU74" s="142" t="n"/>
      <c r="DV74" s="2" t="n"/>
      <c r="DW74" s="2" t="n"/>
      <c r="DX74" s="2" t="n"/>
      <c r="DY74" s="2" t="n"/>
      <c r="DZ74" s="2" t="n"/>
      <c r="EA74" s="2" t="n"/>
      <c r="EB74" s="2" t="n"/>
      <c r="EC74" s="2" t="n"/>
    </row>
    <row r="75" ht="4.5" customHeight="1" s="118">
      <c r="A75" s="2" t="n"/>
      <c r="B75" s="2" t="n"/>
      <c r="C75" s="2" t="n"/>
      <c r="D75" s="2" t="n"/>
      <c r="E75" s="141" t="n"/>
      <c r="K75" s="142" t="n"/>
      <c r="L75" s="144" t="n"/>
      <c r="M75" s="145" t="n"/>
      <c r="N75" s="145" t="n"/>
      <c r="O75" s="145" t="n"/>
      <c r="P75" s="20" t="n"/>
      <c r="Q75" s="20" t="n"/>
      <c r="R75" s="20" t="n"/>
      <c r="S75" s="20" t="n"/>
      <c r="T75" s="20" t="n"/>
      <c r="U75" s="20" t="n"/>
      <c r="V75" s="20" t="n"/>
      <c r="W75" s="20" t="n"/>
      <c r="X75" s="39" t="n"/>
      <c r="Y75" s="144" t="n"/>
      <c r="Z75" s="145" t="n"/>
      <c r="AA75" s="145" t="n"/>
      <c r="AB75" s="145" t="n"/>
      <c r="AC75" s="145" t="n"/>
      <c r="AD75" s="145" t="n"/>
      <c r="AE75" s="145" t="n"/>
      <c r="AF75" s="145" t="n"/>
      <c r="AG75" s="145" t="n"/>
      <c r="AH75" s="145" t="n"/>
      <c r="AI75" s="145" t="n"/>
      <c r="AJ75" s="145" t="n"/>
      <c r="AK75" s="145" t="n"/>
      <c r="AL75" s="145" t="n"/>
      <c r="AM75" s="145" t="n"/>
      <c r="AN75" s="145" t="n"/>
      <c r="AO75" s="145" t="n"/>
      <c r="AP75" s="145" t="n"/>
      <c r="AQ75" s="145" t="n"/>
      <c r="AR75" s="145" t="n"/>
      <c r="AS75" s="145" t="n"/>
      <c r="AT75" s="145" t="n"/>
      <c r="AU75" s="145" t="n"/>
      <c r="AV75" s="145" t="n"/>
      <c r="AW75" s="145" t="n"/>
      <c r="AX75" s="145" t="n"/>
      <c r="AY75" s="145" t="n"/>
      <c r="AZ75" s="145" t="n"/>
      <c r="BA75" s="145" t="n"/>
      <c r="BB75" s="145" t="n"/>
      <c r="BC75" s="145" t="n"/>
      <c r="BD75" s="145" t="n"/>
      <c r="BE75" s="145" t="n"/>
      <c r="BF75" s="145" t="n"/>
      <c r="BG75" s="145" t="n"/>
      <c r="BH75" s="145" t="n"/>
      <c r="BI75" s="146" t="n"/>
      <c r="BJ75" s="2" t="n"/>
      <c r="BK75" s="2" t="n"/>
      <c r="BL75" s="2" t="n"/>
      <c r="BM75" s="2" t="n"/>
      <c r="BN75" s="2" t="n"/>
      <c r="BO75" s="2" t="n"/>
      <c r="BP75" s="144" t="n"/>
      <c r="BQ75" s="145" t="n"/>
      <c r="BR75" s="145" t="n"/>
      <c r="BS75" s="145" t="n"/>
      <c r="BT75" s="145" t="n"/>
      <c r="BU75" s="42" t="n"/>
      <c r="BV75" s="45" t="n"/>
      <c r="BW75" s="145" t="n"/>
      <c r="BX75" s="145" t="n"/>
      <c r="BY75" s="145" t="n"/>
      <c r="BZ75" s="145" t="n"/>
      <c r="CA75" s="145" t="n"/>
      <c r="CB75" s="145" t="n"/>
      <c r="CC75" s="145" t="n"/>
      <c r="CD75" s="145" t="n"/>
      <c r="CE75" s="145" t="n"/>
      <c r="CF75" s="145" t="n"/>
      <c r="CG75" s="145" t="n"/>
      <c r="CH75" s="145" t="n"/>
      <c r="CI75" s="145" t="n"/>
      <c r="CJ75" s="145" t="n"/>
      <c r="CK75" s="145" t="n"/>
      <c r="CL75" s="145" t="n"/>
      <c r="CM75" s="145" t="n"/>
      <c r="CN75" s="145" t="n"/>
      <c r="CO75" s="145" t="n"/>
      <c r="CP75" s="145" t="n"/>
      <c r="CQ75" s="145" t="n"/>
      <c r="CR75" s="145" t="n"/>
      <c r="CS75" s="145" t="n"/>
      <c r="CT75" s="145" t="n"/>
      <c r="CU75" s="145" t="n"/>
      <c r="CV75" s="145" t="n"/>
      <c r="CW75" s="145" t="n"/>
      <c r="CX75" s="145" t="n"/>
      <c r="CY75" s="145" t="n"/>
      <c r="CZ75" s="145" t="n"/>
      <c r="DA75" s="145" t="n"/>
      <c r="DB75" s="145" t="n"/>
      <c r="DC75" s="145" t="n"/>
      <c r="DD75" s="145" t="n"/>
      <c r="DE75" s="145" t="n"/>
      <c r="DF75" s="145" t="n"/>
      <c r="DG75" s="145" t="n"/>
      <c r="DH75" s="145" t="n"/>
      <c r="DI75" s="145" t="n"/>
      <c r="DJ75" s="145" t="n"/>
      <c r="DK75" s="145" t="n"/>
      <c r="DL75" s="145" t="n"/>
      <c r="DM75" s="145" t="n"/>
      <c r="DN75" s="145" t="n"/>
      <c r="DO75" s="145" t="n"/>
      <c r="DP75" s="145" t="n"/>
      <c r="DQ75" s="145" t="n"/>
      <c r="DR75" s="145" t="n"/>
      <c r="DS75" s="145" t="n"/>
      <c r="DT75" s="145" t="n"/>
      <c r="DU75" s="146" t="n"/>
      <c r="DV75" s="2" t="n"/>
      <c r="DW75" s="2" t="n"/>
      <c r="DX75" s="2" t="n"/>
      <c r="DY75" s="2" t="n"/>
      <c r="DZ75" s="2" t="n"/>
      <c r="EA75" s="2" t="n"/>
      <c r="EB75" s="2" t="n"/>
      <c r="EC75" s="2" t="n"/>
    </row>
    <row r="76" ht="6.75" customHeight="1" s="118">
      <c r="A76" s="2" t="n"/>
      <c r="B76" s="2" t="n"/>
      <c r="C76" s="2" t="n"/>
      <c r="D76" s="2" t="n"/>
      <c r="E76" s="141" t="n"/>
      <c r="K76" s="142" t="n"/>
      <c r="L76" s="54" t="inlineStr">
        <is>
          <t>平成</t>
        </is>
      </c>
      <c r="M76" s="138" t="n"/>
      <c r="N76" s="138" t="n"/>
      <c r="O76" s="138"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7" t="inlineStr">
        <is>
          <t>備　考</t>
        </is>
      </c>
      <c r="BQ76" s="138" t="n"/>
      <c r="BR76" s="138" t="n"/>
      <c r="BS76" s="138" t="n"/>
      <c r="BT76" s="138" t="n"/>
      <c r="BU76" s="138" t="n"/>
      <c r="BV76" s="139" t="n"/>
      <c r="BW76" s="174">
        <f>計算!$AA$31</f>
        <v/>
      </c>
      <c r="BX76" s="138" t="n"/>
      <c r="BY76" s="138" t="n"/>
      <c r="BZ76" s="138" t="n"/>
      <c r="CA76" s="138" t="n"/>
      <c r="CB76" s="138" t="n"/>
      <c r="CC76" s="138" t="n"/>
      <c r="CD76" s="138" t="n"/>
      <c r="CE76" s="138" t="n"/>
      <c r="CF76" s="138" t="n"/>
      <c r="CG76" s="138" t="n"/>
      <c r="CH76" s="138" t="n"/>
      <c r="CI76" s="138" t="n"/>
      <c r="CJ76" s="138" t="n"/>
      <c r="CK76" s="138" t="n"/>
      <c r="CL76" s="138" t="n"/>
      <c r="CM76" s="138" t="n"/>
      <c r="CN76" s="138" t="n"/>
      <c r="CO76" s="138" t="n"/>
      <c r="CP76" s="138" t="n"/>
      <c r="CQ76" s="138" t="n"/>
      <c r="CR76" s="138" t="n"/>
      <c r="CS76" s="138" t="n"/>
      <c r="CT76" s="138" t="n"/>
      <c r="CU76" s="138" t="n"/>
      <c r="CV76" s="138" t="n"/>
      <c r="CW76" s="138" t="n"/>
      <c r="CX76" s="138" t="n"/>
      <c r="CY76" s="138" t="n"/>
      <c r="CZ76" s="138" t="n"/>
      <c r="DA76" s="138" t="n"/>
      <c r="DB76" s="138" t="n"/>
      <c r="DC76" s="138" t="n"/>
      <c r="DD76" s="138" t="n"/>
      <c r="DE76" s="138" t="n"/>
      <c r="DF76" s="138" t="n"/>
      <c r="DG76" s="138" t="n"/>
      <c r="DH76" s="138" t="n"/>
      <c r="DI76" s="138" t="n"/>
      <c r="DJ76" s="138" t="n"/>
      <c r="DK76" s="138" t="n"/>
      <c r="DL76" s="138" t="n"/>
      <c r="DM76" s="138" t="n"/>
      <c r="DN76" s="138" t="n"/>
      <c r="DO76" s="138" t="n"/>
      <c r="DP76" s="138" t="n"/>
      <c r="DQ76" s="138" t="n"/>
      <c r="DR76" s="138" t="n"/>
      <c r="DS76" s="138" t="n"/>
      <c r="DT76" s="138" t="n"/>
      <c r="DU76" s="139" t="n"/>
      <c r="DV76" s="2" t="n"/>
      <c r="DW76" s="2" t="n"/>
      <c r="DX76" s="2" t="n"/>
      <c r="DY76" s="2" t="n"/>
      <c r="DZ76" s="2" t="n"/>
      <c r="EA76" s="2" t="n"/>
      <c r="EB76" s="2" t="n"/>
      <c r="EC76" s="2" t="n"/>
    </row>
    <row r="77" ht="6.75" customHeight="1" s="118">
      <c r="A77" s="2" t="n"/>
      <c r="B77" s="2" t="n"/>
      <c r="C77" s="2" t="n"/>
      <c r="D77" s="2" t="n"/>
      <c r="E77" s="141" t="n"/>
      <c r="K77" s="142" t="n"/>
      <c r="L77" s="141"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41" t="n"/>
      <c r="BV77" s="142" t="n"/>
      <c r="DU77" s="142" t="n"/>
      <c r="DV77" s="2" t="n"/>
      <c r="DW77" s="2" t="n"/>
      <c r="DX77" s="2" t="n"/>
      <c r="DY77" s="2" t="n"/>
      <c r="DZ77" s="2" t="n"/>
      <c r="EA77" s="2" t="n"/>
      <c r="EB77" s="2" t="n"/>
      <c r="EC77" s="2" t="n"/>
    </row>
    <row r="78" ht="6.75" customHeight="1" s="118">
      <c r="A78" s="2" t="n"/>
      <c r="B78" s="2" t="n"/>
      <c r="C78" s="2" t="n"/>
      <c r="D78" s="2" t="n"/>
      <c r="E78" s="141" t="n"/>
      <c r="K78" s="142" t="n"/>
      <c r="L78" s="141" t="n"/>
      <c r="P78" s="19" t="n"/>
      <c r="Q78" s="19" t="n"/>
      <c r="R78" s="19" t="n"/>
      <c r="S78" s="52" t="inlineStr">
        <is>
          <t>年</t>
        </is>
      </c>
      <c r="U78" s="11" t="n"/>
      <c r="V78" s="11" t="n"/>
      <c r="W78" s="53" t="inlineStr">
        <is>
          <t>月</t>
        </is>
      </c>
      <c r="X78" s="142"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41" t="n"/>
      <c r="BV78" s="142" t="n"/>
      <c r="DU78" s="142" t="n"/>
      <c r="DV78" s="2" t="n"/>
      <c r="DW78" s="2" t="n"/>
      <c r="DX78" s="2" t="n"/>
      <c r="DY78" s="2" t="n"/>
      <c r="DZ78" s="2" t="n"/>
      <c r="EA78" s="2" t="n"/>
      <c r="EB78" s="2" t="n"/>
      <c r="EC78" s="2" t="n"/>
    </row>
    <row r="79" ht="6.75" customHeight="1" s="118">
      <c r="A79" s="2" t="n"/>
      <c r="B79" s="2" t="n"/>
      <c r="C79" s="2" t="n"/>
      <c r="D79" s="2" t="n"/>
      <c r="E79" s="141" t="n"/>
      <c r="K79" s="142" t="n"/>
      <c r="L79" s="49" t="inlineStr">
        <is>
          <t>令和</t>
        </is>
      </c>
      <c r="P79" s="19" t="n"/>
      <c r="Q79" s="19" t="n"/>
      <c r="R79" s="19" t="n"/>
      <c r="U79" s="11" t="n"/>
      <c r="V79" s="11" t="n"/>
      <c r="X79" s="142"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41" t="n"/>
      <c r="BV79" s="142" t="n"/>
      <c r="DU79" s="142" t="n"/>
      <c r="DV79" s="2" t="n"/>
      <c r="DW79" s="2" t="n"/>
      <c r="DX79" s="2" t="n"/>
      <c r="DY79" s="2" t="n"/>
      <c r="DZ79" s="2" t="n"/>
      <c r="EA79" s="2" t="n"/>
      <c r="EB79" s="2" t="n"/>
      <c r="EC79" s="2" t="n"/>
    </row>
    <row r="80" ht="6.75" customHeight="1" s="118">
      <c r="A80" s="2" t="n"/>
      <c r="B80" s="2" t="n"/>
      <c r="C80" s="2" t="n"/>
      <c r="D80" s="2" t="n"/>
      <c r="E80" s="141" t="n"/>
      <c r="K80" s="142" t="n"/>
      <c r="L80" s="141"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41" t="n"/>
      <c r="BV80" s="142" t="n"/>
      <c r="DU80" s="142" t="n"/>
      <c r="DV80" s="2" t="n"/>
      <c r="DW80" s="2" t="n"/>
      <c r="DX80" s="2" t="n"/>
      <c r="DY80" s="2" t="n"/>
      <c r="DZ80" s="2" t="n"/>
      <c r="EA80" s="2" t="n"/>
      <c r="EB80" s="2" t="n"/>
      <c r="EC80" s="2" t="n"/>
    </row>
    <row r="81" ht="3.75" customHeight="1" s="118">
      <c r="A81" s="2" t="n"/>
      <c r="B81" s="2" t="n"/>
      <c r="C81" s="2" t="n"/>
      <c r="D81" s="2" t="n"/>
      <c r="E81" s="141" t="n"/>
      <c r="K81" s="142" t="n"/>
      <c r="L81" s="144" t="n"/>
      <c r="M81" s="145" t="n"/>
      <c r="N81" s="145" t="n"/>
      <c r="O81" s="145"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41" t="n"/>
      <c r="BV81" s="142" t="n"/>
      <c r="DU81" s="142" t="n"/>
      <c r="DV81" s="2" t="n"/>
      <c r="DW81" s="2" t="n"/>
      <c r="DX81" s="2" t="n"/>
      <c r="DY81" s="2" t="n"/>
      <c r="DZ81" s="2" t="n"/>
      <c r="EA81" s="2" t="n"/>
      <c r="EB81" s="2" t="n"/>
      <c r="EC81" s="2" t="n"/>
    </row>
    <row r="82" ht="6.75" customHeight="1" s="118">
      <c r="A82" s="2" t="n"/>
      <c r="B82" s="2" t="n"/>
      <c r="C82" s="2" t="n"/>
      <c r="D82" s="2" t="n"/>
      <c r="E82" s="141" t="n"/>
      <c r="K82" s="142" t="n"/>
      <c r="L82" s="54" t="inlineStr">
        <is>
          <t>平成</t>
        </is>
      </c>
      <c r="M82" s="138" t="n"/>
      <c r="N82" s="138" t="n"/>
      <c r="O82" s="138"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41" t="n"/>
      <c r="BV82" s="142" t="n"/>
      <c r="DU82" s="142" t="n"/>
      <c r="DV82" s="2" t="n"/>
      <c r="DW82" s="2" t="n"/>
      <c r="DX82" s="2" t="n"/>
      <c r="DY82" s="2" t="n"/>
      <c r="DZ82" s="2" t="n"/>
      <c r="EA82" s="2" t="n"/>
      <c r="EB82" s="2" t="n"/>
      <c r="EC82" s="2" t="n"/>
    </row>
    <row r="83" ht="6.75" customHeight="1" s="118">
      <c r="A83" s="2" t="n"/>
      <c r="B83" s="2" t="n"/>
      <c r="C83" s="2" t="n"/>
      <c r="D83" s="2" t="n"/>
      <c r="E83" s="141" t="n"/>
      <c r="K83" s="142" t="n"/>
      <c r="L83" s="141"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41" t="n"/>
      <c r="BV83" s="142" t="n"/>
      <c r="DU83" s="142" t="n"/>
      <c r="DV83" s="2" t="n"/>
      <c r="DW83" s="2" t="n"/>
      <c r="DX83" s="2" t="n"/>
      <c r="DY83" s="2" t="n"/>
      <c r="DZ83" s="2" t="n"/>
      <c r="EA83" s="2" t="n"/>
      <c r="EB83" s="2" t="n"/>
      <c r="EC83" s="2" t="n"/>
    </row>
    <row r="84" ht="6.75" customHeight="1" s="118">
      <c r="A84" s="2" t="n"/>
      <c r="B84" s="2" t="n"/>
      <c r="C84" s="2" t="n"/>
      <c r="D84" s="2" t="n"/>
      <c r="E84" s="141" t="n"/>
      <c r="K84" s="142" t="n"/>
      <c r="L84" s="141" t="n"/>
      <c r="P84" s="19" t="n"/>
      <c r="Q84" s="19" t="n"/>
      <c r="R84" s="19" t="n"/>
      <c r="S84" s="52" t="inlineStr">
        <is>
          <t>年</t>
        </is>
      </c>
      <c r="U84" s="11" t="n"/>
      <c r="V84" s="11" t="n"/>
      <c r="W84" s="53" t="inlineStr">
        <is>
          <t>月</t>
        </is>
      </c>
      <c r="X84" s="142"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41" t="n"/>
      <c r="BV84" s="142" t="n"/>
      <c r="DU84" s="142" t="n"/>
      <c r="DV84" s="2" t="n"/>
      <c r="DW84" s="2" t="n"/>
      <c r="DX84" s="2" t="n"/>
      <c r="DY84" s="2" t="n"/>
      <c r="DZ84" s="2" t="n"/>
      <c r="EA84" s="2" t="n"/>
      <c r="EB84" s="2" t="n"/>
      <c r="EC84" s="2" t="n"/>
    </row>
    <row r="85" ht="6.75" customHeight="1" s="118">
      <c r="A85" s="2" t="n"/>
      <c r="B85" s="2" t="n"/>
      <c r="C85" s="2" t="n"/>
      <c r="D85" s="2" t="n"/>
      <c r="E85" s="141" t="n"/>
      <c r="K85" s="142" t="n"/>
      <c r="L85" s="49" t="inlineStr">
        <is>
          <t>令和</t>
        </is>
      </c>
      <c r="P85" s="19" t="n"/>
      <c r="Q85" s="19" t="n"/>
      <c r="R85" s="19" t="n"/>
      <c r="U85" s="11" t="n"/>
      <c r="V85" s="11" t="n"/>
      <c r="X85" s="142"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41" t="n"/>
      <c r="BV85" s="142" t="n"/>
      <c r="DU85" s="142" t="n"/>
      <c r="DV85" s="2" t="n"/>
      <c r="DW85" s="2" t="n"/>
      <c r="DX85" s="2" t="n"/>
      <c r="DY85" s="2" t="n"/>
      <c r="DZ85" s="2" t="n"/>
      <c r="EA85" s="2" t="n"/>
      <c r="EB85" s="2" t="n"/>
      <c r="EC85" s="2" t="n"/>
    </row>
    <row r="86" ht="6.75" customHeight="1" s="118">
      <c r="A86" s="2" t="n"/>
      <c r="B86" s="2" t="n"/>
      <c r="C86" s="2" t="n"/>
      <c r="D86" s="2" t="n"/>
      <c r="E86" s="141" t="n"/>
      <c r="K86" s="142" t="n"/>
      <c r="L86" s="141"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41" t="n"/>
      <c r="BV86" s="142" t="n"/>
      <c r="DU86" s="142" t="n"/>
      <c r="DV86" s="2" t="n"/>
      <c r="DW86" s="2" t="n"/>
      <c r="DX86" s="2" t="n"/>
      <c r="DY86" s="2" t="n"/>
      <c r="DZ86" s="2" t="n"/>
      <c r="EA86" s="2" t="n"/>
      <c r="EB86" s="2" t="n"/>
      <c r="EC86" s="2" t="n"/>
    </row>
    <row r="87" ht="6.75" customHeight="1" s="118">
      <c r="A87" s="2" t="n"/>
      <c r="B87" s="2" t="n"/>
      <c r="C87" s="2" t="n"/>
      <c r="D87" s="2" t="n"/>
      <c r="E87" s="144" t="n"/>
      <c r="F87" s="145" t="n"/>
      <c r="G87" s="145" t="n"/>
      <c r="H87" s="145" t="n"/>
      <c r="I87" s="145" t="n"/>
      <c r="J87" s="145" t="n"/>
      <c r="K87" s="146" t="n"/>
      <c r="L87" s="144" t="n"/>
      <c r="M87" s="145" t="n"/>
      <c r="N87" s="145" t="n"/>
      <c r="O87" s="145"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4" t="n"/>
      <c r="BQ87" s="145" t="n"/>
      <c r="BR87" s="145" t="n"/>
      <c r="BS87" s="145" t="n"/>
      <c r="BT87" s="145" t="n"/>
      <c r="BU87" s="145" t="n"/>
      <c r="BV87" s="146" t="n"/>
      <c r="BW87" s="145" t="n"/>
      <c r="BX87" s="145" t="n"/>
      <c r="BY87" s="145" t="n"/>
      <c r="BZ87" s="145" t="n"/>
      <c r="CA87" s="145" t="n"/>
      <c r="CB87" s="145" t="n"/>
      <c r="CC87" s="145" t="n"/>
      <c r="CD87" s="145" t="n"/>
      <c r="CE87" s="145" t="n"/>
      <c r="CF87" s="145" t="n"/>
      <c r="CG87" s="145" t="n"/>
      <c r="CH87" s="145" t="n"/>
      <c r="CI87" s="145" t="n"/>
      <c r="CJ87" s="145" t="n"/>
      <c r="CK87" s="145" t="n"/>
      <c r="CL87" s="145" t="n"/>
      <c r="CM87" s="145" t="n"/>
      <c r="CN87" s="145" t="n"/>
      <c r="CO87" s="145" t="n"/>
      <c r="CP87" s="145" t="n"/>
      <c r="CQ87" s="145" t="n"/>
      <c r="CR87" s="145" t="n"/>
      <c r="CS87" s="145" t="n"/>
      <c r="CT87" s="145" t="n"/>
      <c r="CU87" s="145" t="n"/>
      <c r="CV87" s="145" t="n"/>
      <c r="CW87" s="145" t="n"/>
      <c r="CX87" s="145" t="n"/>
      <c r="CY87" s="145" t="n"/>
      <c r="CZ87" s="145" t="n"/>
      <c r="DA87" s="145" t="n"/>
      <c r="DB87" s="145" t="n"/>
      <c r="DC87" s="145" t="n"/>
      <c r="DD87" s="145" t="n"/>
      <c r="DE87" s="145" t="n"/>
      <c r="DF87" s="145" t="n"/>
      <c r="DG87" s="145" t="n"/>
      <c r="DH87" s="145" t="n"/>
      <c r="DI87" s="145" t="n"/>
      <c r="DJ87" s="145" t="n"/>
      <c r="DK87" s="145" t="n"/>
      <c r="DL87" s="145" t="n"/>
      <c r="DM87" s="145" t="n"/>
      <c r="DN87" s="145" t="n"/>
      <c r="DO87" s="145" t="n"/>
      <c r="DP87" s="145" t="n"/>
      <c r="DQ87" s="145" t="n"/>
      <c r="DR87" s="145" t="n"/>
      <c r="DS87" s="145" t="n"/>
      <c r="DT87" s="145" t="n"/>
      <c r="DU87" s="146"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39.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7" t="inlineStr">
        <is>
          <t xml:space="preserve">資 　格  等      </t>
        </is>
      </c>
      <c r="BQ5" s="138" t="n"/>
      <c r="BR5" s="138" t="n"/>
      <c r="BS5" s="138" t="n"/>
      <c r="BT5" s="138" t="n"/>
      <c r="BU5" s="138" t="n"/>
      <c r="BV5" s="139" t="n"/>
      <c r="BW5" s="140" t="inlineStr">
        <is>
          <t>取  得  年  月</t>
        </is>
      </c>
      <c r="BX5" s="138" t="n"/>
      <c r="BY5" s="138" t="n"/>
      <c r="BZ5" s="138" t="n"/>
      <c r="CA5" s="138" t="n"/>
      <c r="CB5" s="138" t="n"/>
      <c r="CC5" s="138" t="n"/>
      <c r="CD5" s="138" t="n"/>
      <c r="CE5" s="138" t="n"/>
      <c r="CF5" s="138" t="n"/>
      <c r="CG5" s="139" t="n"/>
      <c r="CH5" s="140" t="inlineStr">
        <is>
          <t>資       格       等       の       名       称</t>
        </is>
      </c>
      <c r="CI5" s="138" t="n"/>
      <c r="CJ5" s="138" t="n"/>
      <c r="CK5" s="138" t="n"/>
      <c r="CL5" s="138" t="n"/>
      <c r="CM5" s="138" t="n"/>
      <c r="CN5" s="138" t="n"/>
      <c r="CO5" s="138" t="n"/>
      <c r="CP5" s="138" t="n"/>
      <c r="CQ5" s="138" t="n"/>
      <c r="CR5" s="138" t="n"/>
      <c r="CS5" s="138" t="n"/>
      <c r="CT5" s="138" t="n"/>
      <c r="CU5" s="138" t="n"/>
      <c r="CV5" s="138" t="n"/>
      <c r="CW5" s="138" t="n"/>
      <c r="CX5" s="138" t="n"/>
      <c r="CY5" s="138" t="n"/>
      <c r="CZ5" s="138" t="n"/>
      <c r="DA5" s="138" t="n"/>
      <c r="DB5" s="138" t="n"/>
      <c r="DC5" s="138" t="n"/>
      <c r="DD5" s="138" t="n"/>
      <c r="DE5" s="138" t="n"/>
      <c r="DF5" s="138" t="n"/>
      <c r="DG5" s="138" t="n"/>
      <c r="DH5" s="138" t="n"/>
      <c r="DI5" s="138" t="n"/>
      <c r="DJ5" s="138" t="n"/>
      <c r="DK5" s="138" t="n"/>
      <c r="DL5" s="138" t="n"/>
      <c r="DM5" s="138" t="n"/>
      <c r="DN5" s="138" t="n"/>
      <c r="DO5" s="138" t="n"/>
      <c r="DP5" s="138" t="n"/>
      <c r="DQ5" s="138" t="n"/>
      <c r="DR5" s="138" t="n"/>
      <c r="DS5" s="138" t="n"/>
      <c r="DT5" s="138" t="n"/>
      <c r="DU5" s="139"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41" t="n"/>
      <c r="BV6" s="142" t="n"/>
      <c r="BW6" s="141" t="n"/>
      <c r="CG6" s="142" t="n"/>
      <c r="CH6" s="141" t="n"/>
      <c r="DU6" s="142"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41" t="n"/>
      <c r="BV7" s="142" t="n"/>
      <c r="BW7" s="141" t="n"/>
      <c r="CG7" s="142" t="n"/>
      <c r="CH7" s="141" t="n"/>
      <c r="DU7" s="142"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3">
        <f>IF(N(設定!$B$3)=0,"",YEAR(設定!$B$3)-2018)</f>
        <v/>
      </c>
      <c r="AG8" s="95" t="inlineStr">
        <is>
          <t>年</t>
        </is>
      </c>
      <c r="AI8" s="143">
        <f>IF(N(設定!$B$3)=0,"",MONTH(設定!$B$3))</f>
        <v/>
      </c>
      <c r="AL8" s="95" t="inlineStr">
        <is>
          <t>月</t>
        </is>
      </c>
      <c r="AN8" s="143">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41" t="n"/>
      <c r="BV8" s="142" t="n"/>
      <c r="BW8" s="144" t="n"/>
      <c r="BX8" s="145" t="n"/>
      <c r="BY8" s="145" t="n"/>
      <c r="BZ8" s="145" t="n"/>
      <c r="CA8" s="145" t="n"/>
      <c r="CB8" s="145" t="n"/>
      <c r="CC8" s="145" t="n"/>
      <c r="CD8" s="145" t="n"/>
      <c r="CE8" s="145" t="n"/>
      <c r="CF8" s="145" t="n"/>
      <c r="CG8" s="146" t="n"/>
      <c r="CH8" s="144" t="n"/>
      <c r="CI8" s="145" t="n"/>
      <c r="CJ8" s="145" t="n"/>
      <c r="CK8" s="145" t="n"/>
      <c r="CL8" s="145" t="n"/>
      <c r="CM8" s="145" t="n"/>
      <c r="CN8" s="145" t="n"/>
      <c r="CO8" s="145" t="n"/>
      <c r="CP8" s="145" t="n"/>
      <c r="CQ8" s="145" t="n"/>
      <c r="CR8" s="145" t="n"/>
      <c r="CS8" s="145" t="n"/>
      <c r="CT8" s="145" t="n"/>
      <c r="CU8" s="145" t="n"/>
      <c r="CV8" s="145" t="n"/>
      <c r="CW8" s="145" t="n"/>
      <c r="CX8" s="145" t="n"/>
      <c r="CY8" s="145" t="n"/>
      <c r="CZ8" s="145" t="n"/>
      <c r="DA8" s="145" t="n"/>
      <c r="DB8" s="145" t="n"/>
      <c r="DC8" s="145" t="n"/>
      <c r="DD8" s="145" t="n"/>
      <c r="DE8" s="145" t="n"/>
      <c r="DF8" s="145" t="n"/>
      <c r="DG8" s="145" t="n"/>
      <c r="DH8" s="145" t="n"/>
      <c r="DI8" s="145" t="n"/>
      <c r="DJ8" s="145" t="n"/>
      <c r="DK8" s="145" t="n"/>
      <c r="DL8" s="145" t="n"/>
      <c r="DM8" s="145" t="n"/>
      <c r="DN8" s="145" t="n"/>
      <c r="DO8" s="145" t="n"/>
      <c r="DP8" s="145" t="n"/>
      <c r="DQ8" s="145" t="n"/>
      <c r="DR8" s="145" t="n"/>
      <c r="DS8" s="145" t="n"/>
      <c r="DT8" s="145" t="n"/>
      <c r="DU8" s="146"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41" t="n"/>
      <c r="BV9" s="142" t="n"/>
      <c r="BW9" s="147">
        <f>計算!$O$32</f>
        <v/>
      </c>
      <c r="CG9" s="142" t="n"/>
      <c r="CH9" s="148">
        <f>計算!$P$32</f>
        <v/>
      </c>
      <c r="DU9" s="142"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5" t="n"/>
      <c r="AA10" s="145" t="n"/>
      <c r="AB10" s="145" t="n"/>
      <c r="AC10" s="145" t="n"/>
      <c r="AD10" s="145" t="n"/>
      <c r="AE10" s="145" t="n"/>
      <c r="AF10" s="145" t="n"/>
      <c r="AG10" s="145" t="n"/>
      <c r="AH10" s="145" t="n"/>
      <c r="AI10" s="145" t="n"/>
      <c r="AJ10" s="145" t="n"/>
      <c r="AK10" s="145" t="n"/>
      <c r="AL10" s="145" t="n"/>
      <c r="AM10" s="145" t="n"/>
      <c r="AN10" s="145" t="n"/>
      <c r="AO10" s="145" t="n"/>
      <c r="AP10" s="145" t="n"/>
      <c r="AQ10" s="145" t="n"/>
      <c r="AR10" s="145" t="n"/>
      <c r="AS10" s="145" t="n"/>
      <c r="AT10" s="145" t="n"/>
      <c r="AU10" s="12" t="n"/>
      <c r="AV10" s="7" t="n"/>
      <c r="BI10" s="8" t="n"/>
      <c r="BJ10" s="7" t="n"/>
      <c r="BK10" s="2" t="n"/>
      <c r="BL10" s="2" t="n"/>
      <c r="BM10" s="2" t="n"/>
      <c r="BN10" s="2" t="n"/>
      <c r="BO10" s="2" t="n"/>
      <c r="BP10" s="141" t="n"/>
      <c r="BV10" s="142" t="n"/>
      <c r="BW10" s="141" t="n"/>
      <c r="CG10" s="142" t="n"/>
      <c r="DU10" s="142" t="n"/>
      <c r="DV10" s="2" t="n"/>
      <c r="DW10" s="2" t="n"/>
      <c r="DX10" s="2" t="n"/>
      <c r="DY10" s="2" t="n"/>
      <c r="DZ10" s="2" t="n"/>
      <c r="EA10" s="2" t="n"/>
      <c r="EB10" s="2" t="n"/>
      <c r="EC10" s="2" t="n"/>
    </row>
    <row r="11" ht="6.75" customHeight="1" s="118">
      <c r="A11" s="2" t="n"/>
      <c r="B11" s="2" t="n"/>
      <c r="C11" s="2" t="n"/>
      <c r="D11" s="2" t="n"/>
      <c r="E11" s="140" t="inlineStr">
        <is>
          <t>ふ り が な</t>
        </is>
      </c>
      <c r="F11" s="138" t="n"/>
      <c r="G11" s="138" t="n"/>
      <c r="H11" s="138" t="n"/>
      <c r="I11" s="138" t="n"/>
      <c r="J11" s="138" t="n"/>
      <c r="K11" s="139" t="n"/>
      <c r="L11" s="149">
        <f>計算!$C$32</f>
        <v/>
      </c>
      <c r="M11" s="138" t="n"/>
      <c r="N11" s="138" t="n"/>
      <c r="O11" s="138" t="n"/>
      <c r="P11" s="138" t="n"/>
      <c r="Q11" s="138" t="n"/>
      <c r="R11" s="138" t="n"/>
      <c r="S11" s="138" t="n"/>
      <c r="T11" s="138" t="n"/>
      <c r="U11" s="138" t="n"/>
      <c r="V11" s="138" t="n"/>
      <c r="W11" s="138" t="n"/>
      <c r="X11" s="138" t="n"/>
      <c r="Y11" s="138" t="n"/>
      <c r="Z11" s="138" t="n"/>
      <c r="AA11" s="138" t="n"/>
      <c r="AB11" s="138" t="n"/>
      <c r="AC11" s="138" t="n"/>
      <c r="AD11" s="138" t="n"/>
      <c r="AE11" s="138" t="n"/>
      <c r="AF11" s="138" t="n"/>
      <c r="AG11" s="138" t="n"/>
      <c r="AH11" s="138" t="n"/>
      <c r="AI11" s="138" t="n"/>
      <c r="AJ11" s="138" t="n"/>
      <c r="AK11" s="138" t="n"/>
      <c r="AL11" s="138" t="n"/>
      <c r="AM11" s="138" t="n"/>
      <c r="AN11" s="138" t="n"/>
      <c r="AO11" s="138" t="n"/>
      <c r="AP11" s="138" t="n"/>
      <c r="AQ11" s="138" t="n"/>
      <c r="AR11" s="138" t="n"/>
      <c r="AS11" s="138" t="n"/>
      <c r="AT11" s="139"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41" t="n"/>
      <c r="BV11" s="142" t="n"/>
      <c r="BW11" s="141" t="n"/>
      <c r="CG11" s="142" t="n"/>
      <c r="DU11" s="142" t="n"/>
      <c r="DV11" s="2" t="n"/>
      <c r="DW11" s="2" t="n"/>
      <c r="DX11" s="2" t="n"/>
      <c r="DY11" s="2" t="n"/>
      <c r="DZ11" s="2" t="n"/>
      <c r="EA11" s="2" t="n"/>
      <c r="EB11" s="2" t="n"/>
      <c r="EC11" s="2" t="n"/>
    </row>
    <row r="12" ht="6.75" customHeight="1" s="118">
      <c r="A12" s="2" t="n"/>
      <c r="B12" s="2" t="n"/>
      <c r="C12" s="2" t="n"/>
      <c r="D12" s="2" t="n"/>
      <c r="E12" s="141" t="n"/>
      <c r="K12" s="142" t="n"/>
      <c r="AT12" s="142"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41" t="n"/>
      <c r="BV12" s="142" t="n"/>
      <c r="BW12" s="141" t="n"/>
      <c r="CG12" s="142" t="n"/>
      <c r="DU12" s="142" t="n"/>
      <c r="DV12" s="2" t="n"/>
      <c r="DW12" s="2" t="n"/>
      <c r="DX12" s="2" t="n"/>
      <c r="DY12" s="2" t="n"/>
      <c r="DZ12" s="2" t="n"/>
      <c r="EA12" s="2" t="n"/>
      <c r="EB12" s="2" t="n"/>
      <c r="EC12" s="2" t="n"/>
    </row>
    <row r="13" ht="6.75" customHeight="1" s="118">
      <c r="A13" s="2" t="n"/>
      <c r="B13" s="2" t="n"/>
      <c r="C13" s="2" t="n"/>
      <c r="D13" s="2" t="n"/>
      <c r="E13" s="141" t="n"/>
      <c r="K13" s="142" t="n"/>
      <c r="AT13" s="142"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41" t="n"/>
      <c r="BV13" s="142" t="n"/>
      <c r="BW13" s="147">
        <f>計算!$Q$32</f>
        <v/>
      </c>
      <c r="CG13" s="142" t="n"/>
      <c r="CH13" s="148">
        <f>計算!$R$32</f>
        <v/>
      </c>
      <c r="DU13" s="142" t="n"/>
      <c r="DV13" s="2" t="n"/>
      <c r="DW13" s="2" t="n"/>
      <c r="DX13" s="2" t="n"/>
      <c r="DY13" s="2" t="n"/>
      <c r="DZ13" s="2" t="n"/>
      <c r="EA13" s="2" t="n"/>
      <c r="EB13" s="2" t="n"/>
      <c r="EC13" s="2" t="n"/>
    </row>
    <row r="14" ht="6.75" customHeight="1" s="118">
      <c r="A14" s="2" t="n"/>
      <c r="B14" s="2" t="n"/>
      <c r="C14" s="2" t="n"/>
      <c r="D14" s="2" t="n"/>
      <c r="E14" s="144" t="n"/>
      <c r="F14" s="145" t="n"/>
      <c r="G14" s="145" t="n"/>
      <c r="H14" s="145" t="n"/>
      <c r="I14" s="145" t="n"/>
      <c r="J14" s="145" t="n"/>
      <c r="K14" s="146" t="n"/>
      <c r="L14" s="145" t="n"/>
      <c r="M14" s="145" t="n"/>
      <c r="N14" s="145" t="n"/>
      <c r="O14" s="145" t="n"/>
      <c r="P14" s="145" t="n"/>
      <c r="Q14" s="145" t="n"/>
      <c r="R14" s="145" t="n"/>
      <c r="S14" s="145" t="n"/>
      <c r="T14" s="145" t="n"/>
      <c r="U14" s="145" t="n"/>
      <c r="V14" s="145" t="n"/>
      <c r="W14" s="145" t="n"/>
      <c r="X14" s="145" t="n"/>
      <c r="Y14" s="145" t="n"/>
      <c r="Z14" s="145" t="n"/>
      <c r="AA14" s="145" t="n"/>
      <c r="AB14" s="145" t="n"/>
      <c r="AC14" s="145" t="n"/>
      <c r="AD14" s="145" t="n"/>
      <c r="AE14" s="145" t="n"/>
      <c r="AF14" s="145" t="n"/>
      <c r="AG14" s="145" t="n"/>
      <c r="AH14" s="145" t="n"/>
      <c r="AI14" s="145" t="n"/>
      <c r="AJ14" s="145" t="n"/>
      <c r="AK14" s="145" t="n"/>
      <c r="AL14" s="145" t="n"/>
      <c r="AM14" s="145" t="n"/>
      <c r="AN14" s="145" t="n"/>
      <c r="AO14" s="145" t="n"/>
      <c r="AP14" s="145" t="n"/>
      <c r="AQ14" s="145" t="n"/>
      <c r="AR14" s="145" t="n"/>
      <c r="AS14" s="145" t="n"/>
      <c r="AT14" s="146"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41" t="n"/>
      <c r="BV14" s="142" t="n"/>
      <c r="BW14" s="141" t="n"/>
      <c r="CG14" s="142" t="n"/>
      <c r="DU14" s="142" t="n"/>
      <c r="DV14" s="2" t="n"/>
      <c r="DW14" s="2" t="n"/>
      <c r="DX14" s="2" t="n"/>
      <c r="DY14" s="2" t="n"/>
      <c r="DZ14" s="2" t="n"/>
      <c r="EA14" s="2" t="n"/>
      <c r="EB14" s="2" t="n"/>
      <c r="EC14" s="2" t="n"/>
    </row>
    <row r="15" ht="6.75" customHeight="1" s="118">
      <c r="A15" s="2" t="n"/>
      <c r="B15" s="2" t="n"/>
      <c r="C15" s="2" t="n"/>
      <c r="D15" s="2" t="n"/>
      <c r="E15" s="150" t="inlineStr">
        <is>
          <t>名　前</t>
        </is>
      </c>
      <c r="F15" s="138" t="n"/>
      <c r="G15" s="138" t="n"/>
      <c r="H15" s="138" t="n"/>
      <c r="I15" s="138" t="n"/>
      <c r="J15" s="138" t="n"/>
      <c r="K15" s="139" t="n"/>
      <c r="L15" s="151">
        <f>計算!$B$32</f>
        <v/>
      </c>
      <c r="M15" s="138" t="n"/>
      <c r="N15" s="138" t="n"/>
      <c r="O15" s="138" t="n"/>
      <c r="P15" s="138" t="n"/>
      <c r="Q15" s="138" t="n"/>
      <c r="R15" s="138" t="n"/>
      <c r="S15" s="138" t="n"/>
      <c r="T15" s="138" t="n"/>
      <c r="U15" s="138" t="n"/>
      <c r="V15" s="138" t="n"/>
      <c r="W15" s="138" t="n"/>
      <c r="X15" s="138" t="n"/>
      <c r="Y15" s="138" t="n"/>
      <c r="Z15" s="138" t="n"/>
      <c r="AA15" s="138" t="n"/>
      <c r="AB15" s="138" t="n"/>
      <c r="AC15" s="138" t="n"/>
      <c r="AD15" s="138" t="n"/>
      <c r="AE15" s="138" t="n"/>
      <c r="AF15" s="138" t="n"/>
      <c r="AG15" s="138" t="n"/>
      <c r="AH15" s="138" t="n"/>
      <c r="AI15" s="138" t="n"/>
      <c r="AJ15" s="138" t="n"/>
      <c r="AK15" s="138" t="n"/>
      <c r="AL15" s="138" t="n"/>
      <c r="AM15" s="138" t="n"/>
      <c r="AN15" s="138" t="n"/>
      <c r="AO15" s="138" t="n"/>
      <c r="AP15" s="138" t="n"/>
      <c r="AQ15" s="138" t="n"/>
      <c r="AR15" s="138" t="n"/>
      <c r="AS15" s="138" t="n"/>
      <c r="AT15" s="139"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41" t="n"/>
      <c r="BV15" s="142" t="n"/>
      <c r="BW15" s="141" t="n"/>
      <c r="CG15" s="142" t="n"/>
      <c r="DU15" s="142" t="n"/>
      <c r="DV15" s="2" t="n"/>
      <c r="DW15" s="2" t="n"/>
      <c r="DX15" s="2" t="n"/>
      <c r="DY15" s="2" t="n"/>
      <c r="DZ15" s="2" t="n"/>
      <c r="EA15" s="2" t="n"/>
      <c r="EB15" s="2" t="n"/>
      <c r="EC15" s="2" t="n"/>
    </row>
    <row r="16" ht="6.75" customHeight="1" s="118">
      <c r="A16" s="2" t="n"/>
      <c r="B16" s="2" t="n"/>
      <c r="C16" s="2" t="n"/>
      <c r="D16" s="2" t="n"/>
      <c r="E16" s="141" t="n"/>
      <c r="K16" s="142" t="n"/>
      <c r="L16" s="141" t="n"/>
      <c r="AT16" s="142" t="n"/>
      <c r="AU16" s="8" t="n"/>
      <c r="AV16" s="7" t="n"/>
      <c r="AW16" s="2" t="n"/>
      <c r="AX16" s="52" t="inlineStr">
        <is>
          <t>（30×40mm）</t>
        </is>
      </c>
      <c r="BH16" s="2" t="n"/>
      <c r="BI16" s="8" t="n"/>
      <c r="BJ16" s="7" t="n"/>
      <c r="BK16" s="2" t="n"/>
      <c r="BL16" s="2" t="n"/>
      <c r="BM16" s="2" t="n"/>
      <c r="BN16" s="2" t="n"/>
      <c r="BO16" s="2" t="n"/>
      <c r="BP16" s="141" t="n"/>
      <c r="BV16" s="142" t="n"/>
      <c r="BW16" s="141" t="n"/>
      <c r="CG16" s="142" t="n"/>
      <c r="DU16" s="142" t="n"/>
      <c r="DV16" s="2" t="n"/>
      <c r="DW16" s="2" t="n"/>
      <c r="DX16" s="2" t="n"/>
      <c r="DY16" s="2" t="n"/>
      <c r="DZ16" s="2" t="n"/>
      <c r="EA16" s="2" t="n"/>
      <c r="EB16" s="2" t="n"/>
      <c r="EC16" s="2" t="n"/>
    </row>
    <row r="17" ht="6.75" customHeight="1" s="118">
      <c r="A17" s="2" t="n"/>
      <c r="B17" s="2" t="n"/>
      <c r="C17" s="2" t="n"/>
      <c r="D17" s="2" t="n"/>
      <c r="E17" s="141" t="n"/>
      <c r="K17" s="142" t="n"/>
      <c r="L17" s="141" t="n"/>
      <c r="AT17" s="142" t="n"/>
      <c r="AU17" s="8" t="n"/>
      <c r="AV17" s="7" t="n"/>
      <c r="AW17" s="2" t="n"/>
      <c r="BH17" s="2" t="n"/>
      <c r="BI17" s="8" t="n"/>
      <c r="BJ17" s="7" t="n"/>
      <c r="BK17" s="2" t="n"/>
      <c r="BL17" s="2" t="n"/>
      <c r="BM17" s="2" t="n"/>
      <c r="BN17" s="2" t="n"/>
      <c r="BO17" s="2" t="n"/>
      <c r="BP17" s="141" t="n"/>
      <c r="BV17" s="142" t="n"/>
      <c r="BW17" s="147">
        <f>計算!$S$32</f>
        <v/>
      </c>
      <c r="CG17" s="142" t="n"/>
      <c r="CH17" s="148">
        <f>計算!$T$32</f>
        <v/>
      </c>
      <c r="DU17" s="142" t="n"/>
      <c r="DV17" s="2" t="n"/>
      <c r="DW17" s="2" t="n"/>
      <c r="DX17" s="2" t="n"/>
      <c r="DY17" s="2" t="n"/>
      <c r="DZ17" s="2" t="n"/>
      <c r="EA17" s="2" t="n"/>
      <c r="EB17" s="2" t="n"/>
      <c r="EC17" s="2" t="n"/>
    </row>
    <row r="18" ht="6.75" customHeight="1" s="118">
      <c r="A18" s="2" t="n"/>
      <c r="B18" s="2" t="n"/>
      <c r="C18" s="2" t="n"/>
      <c r="D18" s="2" t="n"/>
      <c r="E18" s="141" t="n"/>
      <c r="K18" s="142" t="n"/>
      <c r="L18" s="141" t="n"/>
      <c r="AT18" s="142"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41" t="n"/>
      <c r="BV18" s="142" t="n"/>
      <c r="BW18" s="141" t="n"/>
      <c r="CG18" s="142" t="n"/>
      <c r="DU18" s="142" t="n"/>
      <c r="DV18" s="2" t="n"/>
      <c r="DW18" s="2" t="n"/>
      <c r="DX18" s="2" t="n"/>
      <c r="DY18" s="2" t="n"/>
      <c r="DZ18" s="2" t="n"/>
      <c r="EA18" s="2" t="n"/>
      <c r="EB18" s="2" t="n"/>
      <c r="EC18" s="2" t="n"/>
    </row>
    <row r="19" ht="6.75" customHeight="1" s="118">
      <c r="A19" s="2" t="n"/>
      <c r="B19" s="2" t="n"/>
      <c r="C19" s="2" t="n"/>
      <c r="D19" s="2" t="n"/>
      <c r="E19" s="141" t="n"/>
      <c r="K19" s="142" t="n"/>
      <c r="L19" s="141" t="n"/>
      <c r="AT19" s="142"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41" t="n"/>
      <c r="BV19" s="142" t="n"/>
      <c r="BW19" s="141" t="n"/>
      <c r="CG19" s="142" t="n"/>
      <c r="DU19" s="142" t="n"/>
      <c r="DV19" s="2" t="n"/>
      <c r="DW19" s="2" t="n"/>
      <c r="DX19" s="2" t="n"/>
      <c r="DY19" s="2" t="n"/>
      <c r="DZ19" s="2" t="n"/>
      <c r="EA19" s="2" t="n"/>
      <c r="EB19" s="2" t="n"/>
      <c r="EC19" s="2" t="n"/>
    </row>
    <row r="20" ht="4.5" customHeight="1" s="118">
      <c r="A20" s="2" t="n"/>
      <c r="B20" s="2" t="n"/>
      <c r="C20" s="2" t="n"/>
      <c r="D20" s="2" t="n"/>
      <c r="E20" s="144" t="n"/>
      <c r="F20" s="145" t="n"/>
      <c r="G20" s="145" t="n"/>
      <c r="H20" s="145" t="n"/>
      <c r="I20" s="145" t="n"/>
      <c r="J20" s="145" t="n"/>
      <c r="K20" s="146" t="n"/>
      <c r="L20" s="144" t="n"/>
      <c r="M20" s="145" t="n"/>
      <c r="N20" s="145" t="n"/>
      <c r="O20" s="145" t="n"/>
      <c r="P20" s="145" t="n"/>
      <c r="Q20" s="145" t="n"/>
      <c r="R20" s="145" t="n"/>
      <c r="S20" s="145" t="n"/>
      <c r="T20" s="145" t="n"/>
      <c r="U20" s="145" t="n"/>
      <c r="V20" s="145" t="n"/>
      <c r="W20" s="145" t="n"/>
      <c r="X20" s="145" t="n"/>
      <c r="Y20" s="145" t="n"/>
      <c r="Z20" s="145" t="n"/>
      <c r="AA20" s="145" t="n"/>
      <c r="AB20" s="145" t="n"/>
      <c r="AC20" s="145" t="n"/>
      <c r="AD20" s="145" t="n"/>
      <c r="AE20" s="145" t="n"/>
      <c r="AF20" s="145" t="n"/>
      <c r="AG20" s="145" t="n"/>
      <c r="AH20" s="145" t="n"/>
      <c r="AI20" s="145" t="n"/>
      <c r="AJ20" s="145" t="n"/>
      <c r="AK20" s="145" t="n"/>
      <c r="AL20" s="145" t="n"/>
      <c r="AM20" s="145" t="n"/>
      <c r="AN20" s="145" t="n"/>
      <c r="AO20" s="145" t="n"/>
      <c r="AP20" s="145" t="n"/>
      <c r="AQ20" s="145" t="n"/>
      <c r="AR20" s="145" t="n"/>
      <c r="AS20" s="145" t="n"/>
      <c r="AT20" s="146"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41" t="n"/>
      <c r="BV20" s="142" t="n"/>
      <c r="BW20" s="141" t="n"/>
      <c r="CG20" s="142" t="n"/>
      <c r="DU20" s="142" t="n"/>
      <c r="DV20" s="2" t="n"/>
      <c r="DW20" s="2" t="n"/>
      <c r="DX20" s="2" t="n"/>
      <c r="DY20" s="2" t="n"/>
      <c r="DZ20" s="2" t="n"/>
      <c r="EA20" s="2" t="n"/>
      <c r="EB20" s="2" t="n"/>
      <c r="EC20" s="2" t="n"/>
    </row>
    <row r="21" ht="6.75" customHeight="1" s="118">
      <c r="A21" s="2" t="n"/>
      <c r="B21" s="2" t="n"/>
      <c r="C21" s="2" t="n"/>
      <c r="D21" s="2" t="n"/>
      <c r="E21" s="150" t="inlineStr">
        <is>
          <t>生年月日</t>
        </is>
      </c>
      <c r="F21" s="138" t="n"/>
      <c r="G21" s="138" t="n"/>
      <c r="H21" s="138" t="n"/>
      <c r="I21" s="138" t="n"/>
      <c r="J21" s="138" t="n"/>
      <c r="K21" s="139" t="n"/>
      <c r="L21" s="152" t="inlineStr">
        <is>
          <t>昭和 ・ 平成</t>
        </is>
      </c>
      <c r="M21" s="138" t="n"/>
      <c r="N21" s="138" t="n"/>
      <c r="O21" s="138" t="n"/>
      <c r="P21" s="138" t="n"/>
      <c r="Q21" s="138" t="n"/>
      <c r="R21" s="138" t="n"/>
      <c r="S21" s="138" t="n"/>
      <c r="T21" s="138" t="n"/>
      <c r="U21" s="138" t="n"/>
      <c r="V21" s="153">
        <f>計算!$D$32</f>
        <v/>
      </c>
      <c r="W21" s="138" t="n"/>
      <c r="X21" s="154" t="inlineStr">
        <is>
          <t>年</t>
        </is>
      </c>
      <c r="Y21" s="138" t="n"/>
      <c r="Z21" s="153">
        <f>計算!$E$32</f>
        <v/>
      </c>
      <c r="AA21" s="138" t="n"/>
      <c r="AB21" s="138" t="n"/>
      <c r="AC21" s="154" t="inlineStr">
        <is>
          <t>月</t>
        </is>
      </c>
      <c r="AD21" s="138" t="n"/>
      <c r="AE21" s="153">
        <f>計算!$F$32</f>
        <v/>
      </c>
      <c r="AF21" s="138" t="n"/>
      <c r="AG21" s="138" t="n"/>
      <c r="AH21" s="154" t="inlineStr">
        <is>
          <t>日　生 （満</t>
        </is>
      </c>
      <c r="AI21" s="138" t="n"/>
      <c r="AJ21" s="138" t="n"/>
      <c r="AK21" s="138" t="n"/>
      <c r="AL21" s="138" t="n"/>
      <c r="AM21" s="138" t="n"/>
      <c r="AN21" s="138" t="n"/>
      <c r="AO21" s="138" t="n"/>
      <c r="AP21" s="155">
        <f>計算!$G$32</f>
        <v/>
      </c>
      <c r="AQ21" s="138" t="n"/>
      <c r="AR21" s="156" t="inlineStr">
        <is>
          <t>歳）</t>
        </is>
      </c>
      <c r="AS21" s="138" t="n"/>
      <c r="AT21" s="139"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41" t="n"/>
      <c r="BV21" s="142" t="n"/>
      <c r="BW21" s="147">
        <f>計算!$U$32</f>
        <v/>
      </c>
      <c r="CG21" s="142" t="n"/>
      <c r="CH21" s="148">
        <f>計算!$V$32</f>
        <v/>
      </c>
      <c r="DU21" s="142" t="n"/>
      <c r="DV21" s="2" t="n"/>
      <c r="DW21" s="2" t="n"/>
      <c r="DX21" s="2" t="n"/>
      <c r="DY21" s="2" t="n"/>
      <c r="DZ21" s="2" t="n"/>
      <c r="EA21" s="2" t="n"/>
      <c r="EB21" s="2" t="n"/>
      <c r="EC21" s="2" t="n"/>
    </row>
    <row r="22" ht="6.75" customHeight="1" s="118">
      <c r="A22" s="2" t="n"/>
      <c r="B22" s="2" t="n"/>
      <c r="C22" s="2" t="n"/>
      <c r="D22" s="2" t="n"/>
      <c r="E22" s="141" t="n"/>
      <c r="K22" s="142" t="n"/>
      <c r="L22" s="141" t="n"/>
      <c r="AT22" s="142"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41" t="n"/>
      <c r="BV22" s="142" t="n"/>
      <c r="BW22" s="141" t="n"/>
      <c r="CG22" s="142" t="n"/>
      <c r="DU22" s="142" t="n"/>
      <c r="DV22" s="2" t="n"/>
      <c r="DW22" s="2" t="n"/>
      <c r="DX22" s="2" t="n"/>
      <c r="DY22" s="2" t="n"/>
      <c r="DZ22" s="2" t="n"/>
      <c r="EA22" s="2" t="n"/>
      <c r="EB22" s="2" t="n"/>
      <c r="EC22" s="2" t="n"/>
    </row>
    <row r="23" ht="6.75" customHeight="1" s="118">
      <c r="A23" s="2" t="n"/>
      <c r="B23" s="2" t="n"/>
      <c r="C23" s="2" t="n"/>
      <c r="D23" s="2" t="n"/>
      <c r="E23" s="141" t="n"/>
      <c r="K23" s="142" t="n"/>
      <c r="L23" s="141" t="n"/>
      <c r="AT23" s="142"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41" t="n"/>
      <c r="BV23" s="142" t="n"/>
      <c r="BW23" s="141" t="n"/>
      <c r="CG23" s="142" t="n"/>
      <c r="DU23" s="142" t="n"/>
      <c r="DV23" s="2" t="n"/>
      <c r="DW23" s="2" t="n"/>
      <c r="DX23" s="2" t="n"/>
      <c r="DY23" s="2" t="n"/>
      <c r="DZ23" s="2" t="n"/>
      <c r="EA23" s="2" t="n"/>
      <c r="EB23" s="2" t="n"/>
      <c r="EC23" s="2" t="n"/>
    </row>
    <row r="24" ht="3.75" customHeight="1" s="118">
      <c r="A24" s="2" t="n"/>
      <c r="B24" s="2" t="n"/>
      <c r="C24" s="2" t="n"/>
      <c r="D24" s="2" t="n"/>
      <c r="E24" s="144" t="n"/>
      <c r="F24" s="145" t="n"/>
      <c r="G24" s="145" t="n"/>
      <c r="H24" s="145" t="n"/>
      <c r="I24" s="145" t="n"/>
      <c r="J24" s="145" t="n"/>
      <c r="K24" s="146" t="n"/>
      <c r="L24" s="144" t="n"/>
      <c r="M24" s="145" t="n"/>
      <c r="N24" s="145" t="n"/>
      <c r="O24" s="145" t="n"/>
      <c r="P24" s="145" t="n"/>
      <c r="Q24" s="145" t="n"/>
      <c r="R24" s="145" t="n"/>
      <c r="S24" s="145" t="n"/>
      <c r="T24" s="145" t="n"/>
      <c r="U24" s="145" t="n"/>
      <c r="X24" s="145" t="n"/>
      <c r="Y24" s="145" t="n"/>
      <c r="AC24" s="145" t="n"/>
      <c r="AD24" s="145" t="n"/>
      <c r="AH24" s="145" t="n"/>
      <c r="AI24" s="145" t="n"/>
      <c r="AJ24" s="145" t="n"/>
      <c r="AK24" s="145" t="n"/>
      <c r="AL24" s="145" t="n"/>
      <c r="AM24" s="145" t="n"/>
      <c r="AN24" s="145" t="n"/>
      <c r="AO24" s="145" t="n"/>
      <c r="AP24" s="145" t="n"/>
      <c r="AQ24" s="145" t="n"/>
      <c r="AR24" s="145" t="n"/>
      <c r="AS24" s="145" t="n"/>
      <c r="AT24" s="146"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41" t="n"/>
      <c r="BV24" s="142" t="n"/>
      <c r="BW24" s="141" t="n"/>
      <c r="CG24" s="142" t="n"/>
      <c r="DU24" s="142" t="n"/>
      <c r="DV24" s="2" t="n"/>
      <c r="DW24" s="2" t="n"/>
      <c r="DX24" s="2" t="n"/>
      <c r="DY24" s="2" t="n"/>
      <c r="DZ24" s="2" t="n"/>
      <c r="EA24" s="2" t="n"/>
      <c r="EB24" s="2" t="n"/>
      <c r="EC24" s="2" t="n"/>
    </row>
    <row r="25" ht="6.75" customHeight="1" s="118">
      <c r="A25" s="2" t="n"/>
      <c r="B25" s="2" t="n"/>
      <c r="C25" s="2" t="n"/>
      <c r="D25" s="2" t="n"/>
      <c r="E25" s="157" t="inlineStr">
        <is>
          <t>ふ り が な</t>
        </is>
      </c>
      <c r="F25" s="138" t="n"/>
      <c r="G25" s="138" t="n"/>
      <c r="H25" s="138" t="n"/>
      <c r="I25" s="138" t="n"/>
      <c r="J25" s="138" t="n"/>
      <c r="K25" s="139" t="n"/>
      <c r="L25" s="158">
        <f>計算!$J$32</f>
        <v/>
      </c>
      <c r="M25" s="138" t="n"/>
      <c r="N25" s="138" t="n"/>
      <c r="O25" s="138" t="n"/>
      <c r="P25" s="138" t="n"/>
      <c r="Q25" s="138" t="n"/>
      <c r="R25" s="138" t="n"/>
      <c r="S25" s="138" t="n"/>
      <c r="T25" s="138" t="n"/>
      <c r="U25" s="138" t="n"/>
      <c r="V25" s="138" t="n"/>
      <c r="W25" s="138" t="n"/>
      <c r="X25" s="138" t="n"/>
      <c r="Y25" s="138" t="n"/>
      <c r="Z25" s="138" t="n"/>
      <c r="AA25" s="138" t="n"/>
      <c r="AB25" s="138" t="n"/>
      <c r="AC25" s="138" t="n"/>
      <c r="AD25" s="138" t="n"/>
      <c r="AE25" s="138" t="n"/>
      <c r="AF25" s="138" t="n"/>
      <c r="AG25" s="138" t="n"/>
      <c r="AH25" s="138" t="n"/>
      <c r="AI25" s="138" t="n"/>
      <c r="AJ25" s="138" t="n"/>
      <c r="AK25" s="138" t="n"/>
      <c r="AL25" s="138" t="n"/>
      <c r="AM25" s="138" t="n"/>
      <c r="AN25" s="138" t="n"/>
      <c r="AO25" s="138" t="n"/>
      <c r="AP25" s="138" t="n"/>
      <c r="AQ25" s="138" t="n"/>
      <c r="AR25" s="138" t="n"/>
      <c r="AS25" s="138" t="n"/>
      <c r="AT25" s="138" t="n"/>
      <c r="AU25" s="138" t="n"/>
      <c r="AV25" s="138" t="n"/>
      <c r="AW25" s="138" t="n"/>
      <c r="AX25" s="138" t="n"/>
      <c r="AY25" s="138" t="n"/>
      <c r="AZ25" s="138" t="n"/>
      <c r="BA25" s="138" t="n"/>
      <c r="BB25" s="138" t="n"/>
      <c r="BC25" s="138" t="n"/>
      <c r="BD25" s="138" t="n"/>
      <c r="BE25" s="138" t="n"/>
      <c r="BF25" s="138" t="n"/>
      <c r="BG25" s="138" t="n"/>
      <c r="BH25" s="138" t="n"/>
      <c r="BI25" s="139" t="n"/>
      <c r="BJ25" s="2" t="n"/>
      <c r="BK25" s="2" t="n"/>
      <c r="BL25" s="2" t="n"/>
      <c r="BM25" s="2" t="n"/>
      <c r="BN25" s="2" t="n"/>
      <c r="BO25" s="2" t="n"/>
      <c r="BP25" s="141" t="n"/>
      <c r="BV25" s="142" t="n"/>
      <c r="BW25" s="159">
        <f>計算!$W$32</f>
        <v/>
      </c>
      <c r="CG25" s="142" t="n"/>
      <c r="CH25" s="148">
        <f>計算!$X$32</f>
        <v/>
      </c>
      <c r="DU25" s="142" t="n"/>
      <c r="DV25" s="2" t="n"/>
      <c r="DW25" s="2" t="n"/>
      <c r="DX25" s="2" t="n"/>
      <c r="DY25" s="2" t="n"/>
      <c r="DZ25" s="2" t="n"/>
      <c r="EA25" s="2" t="n"/>
      <c r="EB25" s="2" t="n"/>
      <c r="EC25" s="2" t="n"/>
    </row>
    <row r="26" ht="6.75" customHeight="1" s="118">
      <c r="A26" s="2" t="n"/>
      <c r="B26" s="2" t="n"/>
      <c r="C26" s="2" t="n"/>
      <c r="D26" s="2" t="n"/>
      <c r="E26" s="141" t="n"/>
      <c r="K26" s="142" t="n"/>
      <c r="BI26" s="142" t="n"/>
      <c r="BJ26" s="2" t="n"/>
      <c r="BK26" s="2" t="n"/>
      <c r="BL26" s="2" t="n"/>
      <c r="BM26" s="2" t="n"/>
      <c r="BN26" s="2" t="n"/>
      <c r="BO26" s="2" t="n"/>
      <c r="BP26" s="141" t="n"/>
      <c r="BV26" s="142" t="n"/>
      <c r="BW26" s="141" t="n"/>
      <c r="CG26" s="142" t="n"/>
      <c r="DU26" s="142" t="n"/>
      <c r="DV26" s="2" t="n"/>
      <c r="DW26" s="2" t="n"/>
      <c r="DX26" s="2" t="n"/>
      <c r="DY26" s="2" t="n"/>
      <c r="DZ26" s="2" t="n"/>
      <c r="EA26" s="2" t="n"/>
      <c r="EB26" s="2" t="n"/>
      <c r="EC26" s="2" t="n"/>
    </row>
    <row r="27" ht="6.75" customHeight="1" s="118">
      <c r="A27" s="2" t="n"/>
      <c r="B27" s="2" t="n"/>
      <c r="C27" s="2" t="n"/>
      <c r="D27" s="2" t="n"/>
      <c r="E27" s="160" t="n"/>
      <c r="F27" s="161" t="n"/>
      <c r="G27" s="161" t="n"/>
      <c r="H27" s="161" t="n"/>
      <c r="I27" s="161" t="n"/>
      <c r="J27" s="161" t="n"/>
      <c r="K27" s="162" t="n"/>
      <c r="L27" s="161" t="n"/>
      <c r="M27" s="161" t="n"/>
      <c r="N27" s="161" t="n"/>
      <c r="O27" s="161" t="n"/>
      <c r="P27" s="161" t="n"/>
      <c r="Q27" s="161" t="n"/>
      <c r="R27" s="161" t="n"/>
      <c r="S27" s="161" t="n"/>
      <c r="T27" s="161" t="n"/>
      <c r="U27" s="161" t="n"/>
      <c r="V27" s="161" t="n"/>
      <c r="W27" s="161" t="n"/>
      <c r="X27" s="161" t="n"/>
      <c r="Y27" s="161" t="n"/>
      <c r="Z27" s="161" t="n"/>
      <c r="AA27" s="161" t="n"/>
      <c r="AB27" s="161" t="n"/>
      <c r="AC27" s="161" t="n"/>
      <c r="AD27" s="161" t="n"/>
      <c r="AE27" s="161" t="n"/>
      <c r="AF27" s="161" t="n"/>
      <c r="AG27" s="161" t="n"/>
      <c r="AH27" s="161" t="n"/>
      <c r="AI27" s="161" t="n"/>
      <c r="AJ27" s="161" t="n"/>
      <c r="AK27" s="161" t="n"/>
      <c r="AL27" s="161" t="n"/>
      <c r="AM27" s="161" t="n"/>
      <c r="AN27" s="161" t="n"/>
      <c r="AO27" s="161" t="n"/>
      <c r="AP27" s="161" t="n"/>
      <c r="AQ27" s="161" t="n"/>
      <c r="AR27" s="161" t="n"/>
      <c r="AS27" s="161" t="n"/>
      <c r="AT27" s="161" t="n"/>
      <c r="AU27" s="161" t="n"/>
      <c r="AV27" s="161" t="n"/>
      <c r="AW27" s="161" t="n"/>
      <c r="AX27" s="161" t="n"/>
      <c r="AY27" s="161" t="n"/>
      <c r="AZ27" s="161" t="n"/>
      <c r="BA27" s="161" t="n"/>
      <c r="BB27" s="161" t="n"/>
      <c r="BC27" s="161" t="n"/>
      <c r="BD27" s="161" t="n"/>
      <c r="BE27" s="161" t="n"/>
      <c r="BF27" s="161" t="n"/>
      <c r="BG27" s="161" t="n"/>
      <c r="BH27" s="161" t="n"/>
      <c r="BI27" s="162" t="n"/>
      <c r="BJ27" s="2" t="n"/>
      <c r="BK27" s="2" t="n"/>
      <c r="BL27" s="2" t="n"/>
      <c r="BM27" s="2" t="n"/>
      <c r="BN27" s="2" t="n"/>
      <c r="BO27" s="2" t="n"/>
      <c r="BP27" s="141" t="n"/>
      <c r="BV27" s="142" t="n"/>
      <c r="BW27" s="141" t="n"/>
      <c r="CG27" s="142" t="n"/>
      <c r="DU27" s="142" t="n"/>
      <c r="DV27" s="2" t="n"/>
      <c r="DW27" s="2" t="n"/>
      <c r="DX27" s="2" t="n"/>
      <c r="DY27" s="2" t="n"/>
      <c r="DZ27" s="2" t="n"/>
      <c r="EA27" s="2" t="n"/>
      <c r="EB27" s="2" t="n"/>
      <c r="EC27" s="2" t="n"/>
    </row>
    <row r="28" ht="6.75" customHeight="1" s="118">
      <c r="A28" s="2" t="n"/>
      <c r="B28" s="2" t="n"/>
      <c r="C28" s="2" t="n"/>
      <c r="D28" s="2" t="n"/>
      <c r="E28" s="163" t="inlineStr">
        <is>
          <t>現住所</t>
        </is>
      </c>
      <c r="F28" s="164" t="n"/>
      <c r="G28" s="164" t="n"/>
      <c r="H28" s="164" t="n"/>
      <c r="I28" s="164" t="n"/>
      <c r="J28" s="164" t="n"/>
      <c r="K28" s="165" t="n"/>
      <c r="L28" s="107" t="inlineStr">
        <is>
          <t>〒</t>
        </is>
      </c>
      <c r="M28" s="164" t="n"/>
      <c r="N28" s="164" t="n"/>
      <c r="O28" s="164" t="n"/>
      <c r="P28" s="166">
        <f>計算!$H$32</f>
        <v/>
      </c>
      <c r="Q28" s="164" t="n"/>
      <c r="R28" s="164" t="n"/>
      <c r="S28" s="164" t="n"/>
      <c r="T28" s="164" t="n"/>
      <c r="U28" s="164" t="n"/>
      <c r="V28" s="164" t="n"/>
      <c r="W28" s="164" t="n"/>
      <c r="X28" s="164" t="n"/>
      <c r="Y28" s="164" t="n"/>
      <c r="Z28" s="164" t="n"/>
      <c r="AA28" s="164" t="n"/>
      <c r="AB28" s="164" t="n"/>
      <c r="AC28" s="164" t="n"/>
      <c r="AD28" s="164" t="n"/>
      <c r="AE28" s="164" t="n"/>
      <c r="AF28" s="164" t="n"/>
      <c r="AG28" s="164" t="n"/>
      <c r="AH28" s="164" t="n"/>
      <c r="AI28" s="164" t="n"/>
      <c r="AJ28" s="164"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41" t="n"/>
      <c r="BV28" s="142" t="n"/>
      <c r="BW28" s="141" t="n"/>
      <c r="CG28" s="142" t="n"/>
      <c r="DU28" s="142" t="n"/>
      <c r="DV28" s="2" t="n"/>
      <c r="DW28" s="2" t="n"/>
      <c r="DX28" s="2" t="n"/>
      <c r="DY28" s="2" t="n"/>
      <c r="DZ28" s="2" t="n"/>
      <c r="EA28" s="2" t="n"/>
      <c r="EB28" s="2" t="n"/>
      <c r="EC28" s="2" t="n"/>
    </row>
    <row r="29" ht="4.5" customHeight="1" s="118">
      <c r="A29" s="2" t="n"/>
      <c r="B29" s="2" t="n"/>
      <c r="C29" s="2" t="n"/>
      <c r="D29" s="2" t="n"/>
      <c r="E29" s="141" t="n"/>
      <c r="K29" s="142" t="n"/>
      <c r="L29" s="141"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4" t="n"/>
      <c r="BQ29" s="145" t="n"/>
      <c r="BR29" s="145" t="n"/>
      <c r="BS29" s="145" t="n"/>
      <c r="BT29" s="145" t="n"/>
      <c r="BU29" s="145" t="n"/>
      <c r="BV29" s="146" t="n"/>
      <c r="BW29" s="144" t="n"/>
      <c r="BX29" s="145" t="n"/>
      <c r="BY29" s="145" t="n"/>
      <c r="BZ29" s="145" t="n"/>
      <c r="CA29" s="145" t="n"/>
      <c r="CB29" s="145" t="n"/>
      <c r="CC29" s="145" t="n"/>
      <c r="CD29" s="145" t="n"/>
      <c r="CE29" s="145" t="n"/>
      <c r="CF29" s="145" t="n"/>
      <c r="CG29" s="146" t="n"/>
      <c r="DU29" s="142" t="n"/>
      <c r="DV29" s="2" t="n"/>
      <c r="DW29" s="2" t="n"/>
      <c r="DX29" s="2" t="n"/>
      <c r="DY29" s="2" t="n"/>
      <c r="DZ29" s="2" t="n"/>
      <c r="EA29" s="2" t="n"/>
      <c r="EB29" s="2" t="n"/>
      <c r="EC29" s="2" t="n"/>
    </row>
    <row r="30" ht="6.75" customHeight="1" s="118">
      <c r="A30" s="2" t="n"/>
      <c r="B30" s="2" t="n"/>
      <c r="C30" s="2" t="n"/>
      <c r="D30" s="2" t="n"/>
      <c r="E30" s="141" t="n"/>
      <c r="K30" s="142" t="n"/>
      <c r="L30" s="141"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7" t="inlineStr">
        <is>
          <t>校内外の諸活動</t>
        </is>
      </c>
      <c r="BQ30" s="138" t="n"/>
      <c r="BR30" s="138" t="n"/>
      <c r="BS30" s="138" t="n"/>
      <c r="BT30" s="138" t="n"/>
      <c r="BU30" s="138" t="n"/>
      <c r="BV30" s="139" t="n"/>
      <c r="BW30" s="168">
        <f>計算!$Y$32</f>
        <v/>
      </c>
      <c r="BX30" s="138" t="n"/>
      <c r="BY30" s="138" t="n"/>
      <c r="BZ30" s="138" t="n"/>
      <c r="CA30" s="138" t="n"/>
      <c r="CB30" s="138" t="n"/>
      <c r="CC30" s="138" t="n"/>
      <c r="CD30" s="138" t="n"/>
      <c r="CE30" s="138" t="n"/>
      <c r="CF30" s="138" t="n"/>
      <c r="CG30" s="138" t="n"/>
      <c r="CH30" s="138" t="n"/>
      <c r="CI30" s="138" t="n"/>
      <c r="CJ30" s="138" t="n"/>
      <c r="CK30" s="138" t="n"/>
      <c r="CL30" s="138" t="n"/>
      <c r="CM30" s="138" t="n"/>
      <c r="CN30" s="138" t="n"/>
      <c r="CO30" s="138" t="n"/>
      <c r="CP30" s="138" t="n"/>
      <c r="CQ30" s="138" t="n"/>
      <c r="CR30" s="138" t="n"/>
      <c r="CS30" s="138" t="n"/>
      <c r="CT30" s="138" t="n"/>
      <c r="CU30" s="138" t="n"/>
      <c r="CV30" s="138" t="n"/>
      <c r="CW30" s="138" t="n"/>
      <c r="CX30" s="138" t="n"/>
      <c r="CY30" s="138" t="n"/>
      <c r="CZ30" s="138" t="n"/>
      <c r="DA30" s="138" t="n"/>
      <c r="DB30" s="138" t="n"/>
      <c r="DC30" s="138" t="n"/>
      <c r="DD30" s="138" t="n"/>
      <c r="DE30" s="138" t="n"/>
      <c r="DF30" s="138" t="n"/>
      <c r="DG30" s="138" t="n"/>
      <c r="DH30" s="138" t="n"/>
      <c r="DI30" s="138" t="n"/>
      <c r="DJ30" s="138" t="n"/>
      <c r="DK30" s="138" t="n"/>
      <c r="DL30" s="138" t="n"/>
      <c r="DM30" s="138" t="n"/>
      <c r="DN30" s="138" t="n"/>
      <c r="DO30" s="138" t="n"/>
      <c r="DP30" s="138" t="n"/>
      <c r="DQ30" s="138" t="n"/>
      <c r="DR30" s="138" t="n"/>
      <c r="DS30" s="138" t="n"/>
      <c r="DT30" s="138" t="n"/>
      <c r="DU30" s="139" t="n"/>
      <c r="DV30" s="7" t="n"/>
      <c r="DW30" s="2" t="n"/>
      <c r="DX30" s="2" t="n"/>
      <c r="DY30" s="2" t="n"/>
      <c r="DZ30" s="2" t="n"/>
      <c r="EA30" s="2" t="n"/>
      <c r="EB30" s="2" t="n"/>
      <c r="EC30" s="2" t="n"/>
    </row>
    <row r="31" ht="6.75" customHeight="1" s="118">
      <c r="A31" s="2" t="n"/>
      <c r="B31" s="2" t="n"/>
      <c r="C31" s="2" t="n"/>
      <c r="D31" s="2" t="n"/>
      <c r="E31" s="141" t="n"/>
      <c r="K31" s="142" t="n"/>
      <c r="L31" s="169">
        <f>計算!$I$32</f>
        <v/>
      </c>
      <c r="BI31" s="142" t="n"/>
      <c r="BJ31" s="2" t="n"/>
      <c r="BK31" s="2" t="n"/>
      <c r="BL31" s="2" t="n"/>
      <c r="BM31" s="2" t="n"/>
      <c r="BN31" s="2" t="n"/>
      <c r="BO31" s="2" t="n"/>
      <c r="BP31" s="141" t="n"/>
      <c r="BV31" s="142" t="n"/>
      <c r="DU31" s="142" t="n"/>
      <c r="DV31" s="7" t="n"/>
      <c r="DW31" s="2" t="n"/>
      <c r="DX31" s="2" t="n"/>
      <c r="DY31" s="2" t="n"/>
      <c r="DZ31" s="2" t="n"/>
      <c r="EA31" s="2" t="n"/>
      <c r="EB31" s="2" t="n"/>
      <c r="EC31" s="2" t="n"/>
    </row>
    <row r="32" ht="6.75" customHeight="1" s="118">
      <c r="A32" s="2" t="n"/>
      <c r="B32" s="2" t="n"/>
      <c r="C32" s="2" t="n"/>
      <c r="D32" s="2" t="n"/>
      <c r="E32" s="141" t="n"/>
      <c r="K32" s="142" t="n"/>
      <c r="L32" s="141" t="n"/>
      <c r="BI32" s="142" t="n"/>
      <c r="BJ32" s="2" t="n"/>
      <c r="BK32" s="2" t="n"/>
      <c r="BL32" s="2" t="n"/>
      <c r="BM32" s="2" t="n"/>
      <c r="BN32" s="2" t="n"/>
      <c r="BO32" s="2" t="n"/>
      <c r="BP32" s="141" t="n"/>
      <c r="BV32" s="142" t="n"/>
      <c r="DU32" s="142" t="n"/>
      <c r="DV32" s="7" t="n"/>
      <c r="DW32" s="2" t="n"/>
      <c r="DX32" s="2" t="n"/>
      <c r="DY32" s="2" t="n"/>
      <c r="DZ32" s="2" t="n"/>
      <c r="EA32" s="2" t="n"/>
      <c r="EB32" s="2" t="n"/>
      <c r="EC32" s="2" t="n"/>
    </row>
    <row r="33" ht="6.75" customHeight="1" s="118">
      <c r="A33" s="2" t="n"/>
      <c r="B33" s="2" t="n"/>
      <c r="C33" s="2" t="n"/>
      <c r="D33" s="2" t="n"/>
      <c r="E33" s="144" t="n"/>
      <c r="F33" s="145" t="n"/>
      <c r="G33" s="145" t="n"/>
      <c r="H33" s="145" t="n"/>
      <c r="I33" s="145" t="n"/>
      <c r="J33" s="145" t="n"/>
      <c r="K33" s="146" t="n"/>
      <c r="L33" s="144" t="n"/>
      <c r="M33" s="145" t="n"/>
      <c r="N33" s="145" t="n"/>
      <c r="O33" s="145" t="n"/>
      <c r="P33" s="145" t="n"/>
      <c r="Q33" s="145" t="n"/>
      <c r="R33" s="145" t="n"/>
      <c r="S33" s="145" t="n"/>
      <c r="T33" s="145" t="n"/>
      <c r="U33" s="145" t="n"/>
      <c r="V33" s="145" t="n"/>
      <c r="W33" s="145" t="n"/>
      <c r="X33" s="145" t="n"/>
      <c r="Y33" s="145" t="n"/>
      <c r="Z33" s="145" t="n"/>
      <c r="AA33" s="145" t="n"/>
      <c r="AB33" s="145" t="n"/>
      <c r="AC33" s="145" t="n"/>
      <c r="AD33" s="145" t="n"/>
      <c r="AE33" s="145" t="n"/>
      <c r="AF33" s="145" t="n"/>
      <c r="AG33" s="145" t="n"/>
      <c r="AH33" s="145" t="n"/>
      <c r="AI33" s="145" t="n"/>
      <c r="AJ33" s="145" t="n"/>
      <c r="AK33" s="145" t="n"/>
      <c r="AL33" s="145" t="n"/>
      <c r="AM33" s="145" t="n"/>
      <c r="AN33" s="145" t="n"/>
      <c r="AO33" s="145" t="n"/>
      <c r="AP33" s="145" t="n"/>
      <c r="AQ33" s="145" t="n"/>
      <c r="AR33" s="145" t="n"/>
      <c r="AS33" s="145" t="n"/>
      <c r="AT33" s="145" t="n"/>
      <c r="AU33" s="145" t="n"/>
      <c r="AV33" s="145" t="n"/>
      <c r="AW33" s="145" t="n"/>
      <c r="AX33" s="145" t="n"/>
      <c r="AY33" s="145" t="n"/>
      <c r="AZ33" s="145" t="n"/>
      <c r="BA33" s="145" t="n"/>
      <c r="BB33" s="145" t="n"/>
      <c r="BC33" s="145" t="n"/>
      <c r="BD33" s="145" t="n"/>
      <c r="BE33" s="145" t="n"/>
      <c r="BF33" s="145" t="n"/>
      <c r="BG33" s="145" t="n"/>
      <c r="BH33" s="145" t="n"/>
      <c r="BI33" s="146" t="n"/>
      <c r="BJ33" s="2" t="n"/>
      <c r="BK33" s="2" t="n"/>
      <c r="BL33" s="2" t="n"/>
      <c r="BM33" s="2" t="n"/>
      <c r="BN33" s="2" t="n"/>
      <c r="BO33" s="2" t="n"/>
      <c r="BP33" s="141" t="n"/>
      <c r="BV33" s="142" t="n"/>
      <c r="DU33" s="142" t="n"/>
      <c r="DV33" s="7" t="n"/>
      <c r="DW33" s="2" t="n"/>
      <c r="DX33" s="2" t="n"/>
      <c r="DY33" s="2" t="n"/>
      <c r="DZ33" s="2" t="n"/>
      <c r="EA33" s="2" t="n"/>
      <c r="EB33" s="2" t="n"/>
      <c r="EC33" s="2" t="n"/>
    </row>
    <row r="34" ht="6.75" customHeight="1" s="118">
      <c r="A34" s="2" t="n"/>
      <c r="B34" s="2" t="n"/>
      <c r="C34" s="2" t="n"/>
      <c r="D34" s="2" t="n"/>
      <c r="E34" s="157" t="inlineStr">
        <is>
          <t>ふ り が な</t>
        </is>
      </c>
      <c r="F34" s="138" t="n"/>
      <c r="G34" s="138" t="n"/>
      <c r="H34" s="138" t="n"/>
      <c r="I34" s="138" t="n"/>
      <c r="J34" s="138" t="n"/>
      <c r="K34" s="139" t="n"/>
      <c r="L34" s="158">
        <f>計算!$M$32</f>
        <v/>
      </c>
      <c r="M34" s="138" t="n"/>
      <c r="N34" s="138" t="n"/>
      <c r="O34" s="138" t="n"/>
      <c r="P34" s="138" t="n"/>
      <c r="Q34" s="138" t="n"/>
      <c r="R34" s="138" t="n"/>
      <c r="S34" s="138" t="n"/>
      <c r="T34" s="138" t="n"/>
      <c r="U34" s="138" t="n"/>
      <c r="V34" s="138" t="n"/>
      <c r="W34" s="138" t="n"/>
      <c r="X34" s="138" t="n"/>
      <c r="Y34" s="138" t="n"/>
      <c r="Z34" s="138" t="n"/>
      <c r="AA34" s="138" t="n"/>
      <c r="AB34" s="138" t="n"/>
      <c r="AC34" s="138" t="n"/>
      <c r="AD34" s="138" t="n"/>
      <c r="AE34" s="138" t="n"/>
      <c r="AF34" s="138" t="n"/>
      <c r="AG34" s="138" t="n"/>
      <c r="AH34" s="138" t="n"/>
      <c r="AI34" s="138" t="n"/>
      <c r="AJ34" s="138" t="n"/>
      <c r="AK34" s="138" t="n"/>
      <c r="AL34" s="138" t="n"/>
      <c r="AM34" s="138" t="n"/>
      <c r="AN34" s="138" t="n"/>
      <c r="AO34" s="138" t="n"/>
      <c r="AP34" s="138" t="n"/>
      <c r="AQ34" s="138" t="n"/>
      <c r="AR34" s="138" t="n"/>
      <c r="AS34" s="138" t="n"/>
      <c r="AT34" s="138" t="n"/>
      <c r="AU34" s="138" t="n"/>
      <c r="AV34" s="138" t="n"/>
      <c r="AW34" s="138" t="n"/>
      <c r="AX34" s="138" t="n"/>
      <c r="AY34" s="138" t="n"/>
      <c r="AZ34" s="138" t="n"/>
      <c r="BA34" s="138" t="n"/>
      <c r="BB34" s="138" t="n"/>
      <c r="BC34" s="138" t="n"/>
      <c r="BD34" s="138" t="n"/>
      <c r="BE34" s="138" t="n"/>
      <c r="BF34" s="138" t="n"/>
      <c r="BG34" s="138" t="n"/>
      <c r="BH34" s="138" t="n"/>
      <c r="BI34" s="139" t="n"/>
      <c r="BJ34" s="2" t="n"/>
      <c r="BK34" s="2" t="n"/>
      <c r="BL34" s="2" t="n"/>
      <c r="BM34" s="2" t="n"/>
      <c r="BN34" s="2" t="n"/>
      <c r="BO34" s="2" t="n"/>
      <c r="BP34" s="141" t="n"/>
      <c r="BV34" s="142" t="n"/>
      <c r="DU34" s="142" t="n"/>
      <c r="DV34" s="7" t="n"/>
      <c r="DW34" s="2" t="n"/>
      <c r="DX34" s="2" t="n"/>
      <c r="DY34" s="2" t="n"/>
      <c r="DZ34" s="2" t="n"/>
      <c r="EA34" s="2" t="n"/>
      <c r="EB34" s="2" t="n"/>
      <c r="EC34" s="2" t="n"/>
    </row>
    <row r="35" ht="6.75" customHeight="1" s="118">
      <c r="A35" s="2" t="n"/>
      <c r="B35" s="2" t="n"/>
      <c r="C35" s="2" t="n"/>
      <c r="D35" s="2" t="n"/>
      <c r="E35" s="141" t="n"/>
      <c r="K35" s="142" t="n"/>
      <c r="BI35" s="142" t="n"/>
      <c r="BJ35" s="2" t="n"/>
      <c r="BK35" s="2" t="n"/>
      <c r="BL35" s="2" t="n"/>
      <c r="BM35" s="2" t="n"/>
      <c r="BN35" s="2" t="n"/>
      <c r="BO35" s="2" t="n"/>
      <c r="BP35" s="141" t="n"/>
      <c r="BV35" s="142" t="n"/>
      <c r="DU35" s="142" t="n"/>
      <c r="DV35" s="7" t="n"/>
      <c r="DW35" s="2" t="n"/>
      <c r="DX35" s="2" t="n"/>
      <c r="DY35" s="2" t="n"/>
      <c r="DZ35" s="2" t="n"/>
      <c r="EA35" s="2" t="n"/>
      <c r="EB35" s="2" t="n"/>
      <c r="EC35" s="2" t="n"/>
    </row>
    <row r="36" ht="6.75" customHeight="1" s="118">
      <c r="A36" s="2" t="n"/>
      <c r="B36" s="2" t="n"/>
      <c r="C36" s="2" t="n"/>
      <c r="D36" s="2" t="n"/>
      <c r="E36" s="160" t="n"/>
      <c r="F36" s="161" t="n"/>
      <c r="G36" s="161" t="n"/>
      <c r="H36" s="161" t="n"/>
      <c r="I36" s="161" t="n"/>
      <c r="J36" s="161" t="n"/>
      <c r="K36" s="162" t="n"/>
      <c r="L36" s="161" t="n"/>
      <c r="M36" s="161" t="n"/>
      <c r="N36" s="161" t="n"/>
      <c r="O36" s="161" t="n"/>
      <c r="P36" s="161" t="n"/>
      <c r="Q36" s="161" t="n"/>
      <c r="R36" s="161" t="n"/>
      <c r="S36" s="161" t="n"/>
      <c r="T36" s="161" t="n"/>
      <c r="U36" s="161" t="n"/>
      <c r="V36" s="161" t="n"/>
      <c r="W36" s="161" t="n"/>
      <c r="X36" s="161" t="n"/>
      <c r="Y36" s="161" t="n"/>
      <c r="Z36" s="161" t="n"/>
      <c r="AA36" s="161" t="n"/>
      <c r="AB36" s="161" t="n"/>
      <c r="AC36" s="161" t="n"/>
      <c r="AD36" s="161" t="n"/>
      <c r="AE36" s="161" t="n"/>
      <c r="AF36" s="161" t="n"/>
      <c r="AG36" s="161" t="n"/>
      <c r="AH36" s="161" t="n"/>
      <c r="AI36" s="161" t="n"/>
      <c r="AJ36" s="161" t="n"/>
      <c r="AK36" s="161" t="n"/>
      <c r="AL36" s="161" t="n"/>
      <c r="AM36" s="161" t="n"/>
      <c r="AN36" s="161" t="n"/>
      <c r="AO36" s="161" t="n"/>
      <c r="AP36" s="161" t="n"/>
      <c r="AQ36" s="161" t="n"/>
      <c r="AR36" s="161" t="n"/>
      <c r="AS36" s="161" t="n"/>
      <c r="AT36" s="161" t="n"/>
      <c r="AU36" s="161" t="n"/>
      <c r="AV36" s="161" t="n"/>
      <c r="AW36" s="161" t="n"/>
      <c r="AX36" s="161" t="n"/>
      <c r="AY36" s="161" t="n"/>
      <c r="AZ36" s="161" t="n"/>
      <c r="BA36" s="161" t="n"/>
      <c r="BB36" s="161" t="n"/>
      <c r="BC36" s="161" t="n"/>
      <c r="BD36" s="161" t="n"/>
      <c r="BE36" s="161" t="n"/>
      <c r="BF36" s="161" t="n"/>
      <c r="BG36" s="161" t="n"/>
      <c r="BH36" s="161" t="n"/>
      <c r="BI36" s="162" t="n"/>
      <c r="BJ36" s="2" t="n"/>
      <c r="BK36" s="2" t="n"/>
      <c r="BL36" s="2" t="n"/>
      <c r="BM36" s="2" t="n"/>
      <c r="BN36" s="2" t="n"/>
      <c r="BO36" s="2" t="n"/>
      <c r="BP36" s="141" t="n"/>
      <c r="BV36" s="142" t="n"/>
      <c r="DU36" s="142" t="n"/>
      <c r="DV36" s="7" t="n"/>
      <c r="DW36" s="2" t="n"/>
      <c r="DX36" s="2" t="n"/>
      <c r="DY36" s="2" t="n"/>
      <c r="DZ36" s="2" t="n"/>
      <c r="EA36" s="2" t="n"/>
      <c r="EB36" s="2" t="n"/>
      <c r="EC36" s="2" t="n"/>
    </row>
    <row r="37" ht="6.75" customHeight="1" s="118">
      <c r="A37" s="2" t="n"/>
      <c r="B37" s="2" t="n"/>
      <c r="C37" s="2" t="n"/>
      <c r="D37" s="2" t="n"/>
      <c r="E37" s="163" t="inlineStr">
        <is>
          <t>連絡先</t>
        </is>
      </c>
      <c r="F37" s="164" t="n"/>
      <c r="G37" s="164" t="n"/>
      <c r="H37" s="164" t="n"/>
      <c r="I37" s="164" t="n"/>
      <c r="J37" s="164" t="n"/>
      <c r="K37" s="165" t="n"/>
      <c r="L37" s="107" t="inlineStr">
        <is>
          <t>〒</t>
        </is>
      </c>
      <c r="M37" s="164" t="n"/>
      <c r="N37" s="164" t="n"/>
      <c r="O37" s="164" t="n"/>
      <c r="P37" s="170">
        <f>計算!$K$32</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41" t="n"/>
      <c r="BV37" s="142" t="n"/>
      <c r="DU37" s="142" t="n"/>
      <c r="DV37" s="7" t="n"/>
      <c r="DW37" s="2" t="n"/>
      <c r="DX37" s="2" t="n"/>
      <c r="DY37" s="2" t="n"/>
      <c r="DZ37" s="2" t="n"/>
      <c r="EA37" s="2" t="n"/>
      <c r="EB37" s="2" t="n"/>
      <c r="EC37" s="2" t="n"/>
    </row>
    <row r="38" ht="6.75" customHeight="1" s="118">
      <c r="A38" s="2" t="n"/>
      <c r="B38" s="2" t="n"/>
      <c r="C38" s="2" t="n"/>
      <c r="D38" s="2" t="n"/>
      <c r="E38" s="141" t="n"/>
      <c r="K38" s="142" t="n"/>
      <c r="L38" s="141"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41" t="n"/>
      <c r="BV38" s="142" t="n"/>
      <c r="DU38" s="142" t="n"/>
      <c r="DV38" s="7" t="n"/>
      <c r="DW38" s="2" t="n"/>
      <c r="DX38" s="2" t="n"/>
      <c r="DY38" s="2" t="n"/>
      <c r="DZ38" s="2" t="n"/>
      <c r="EA38" s="2" t="n"/>
      <c r="EB38" s="2" t="n"/>
      <c r="EC38" s="2" t="n"/>
    </row>
    <row r="39" ht="6.75" customHeight="1" s="118">
      <c r="A39" s="2" t="n"/>
      <c r="B39" s="2" t="n"/>
      <c r="C39" s="2" t="n"/>
      <c r="D39" s="2" t="n"/>
      <c r="E39" s="141" t="n"/>
      <c r="K39" s="142" t="n"/>
      <c r="L39" s="141"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41" t="n"/>
      <c r="BV39" s="142" t="n"/>
      <c r="DU39" s="142" t="n"/>
      <c r="DV39" s="7" t="n"/>
      <c r="DW39" s="2" t="n"/>
      <c r="DX39" s="2" t="n"/>
      <c r="DY39" s="2" t="n"/>
      <c r="DZ39" s="2" t="n"/>
      <c r="EA39" s="2" t="n"/>
      <c r="EB39" s="2" t="n"/>
      <c r="EC39" s="2" t="n"/>
    </row>
    <row r="40" ht="6.75" customHeight="1" s="118">
      <c r="A40" s="2" t="n"/>
      <c r="B40" s="2" t="n"/>
      <c r="C40" s="2" t="n"/>
      <c r="D40" s="2" t="n"/>
      <c r="E40" s="141" t="n"/>
      <c r="K40" s="142" t="n"/>
      <c r="L40" s="171">
        <f>計算!$L$32</f>
        <v/>
      </c>
      <c r="BI40" s="142" t="n"/>
      <c r="BJ40" s="2" t="n"/>
      <c r="BK40" s="2" t="n"/>
      <c r="BL40" s="2" t="n"/>
      <c r="BM40" s="2" t="n"/>
      <c r="BN40" s="2" t="n"/>
      <c r="BO40" s="2" t="n"/>
      <c r="BP40" s="141" t="n"/>
      <c r="BV40" s="142" t="n"/>
      <c r="DU40" s="142" t="n"/>
      <c r="DV40" s="7" t="n"/>
      <c r="DW40" s="2" t="n"/>
      <c r="DX40" s="2" t="n"/>
      <c r="DY40" s="2" t="n"/>
      <c r="DZ40" s="2" t="n"/>
      <c r="EA40" s="2" t="n"/>
      <c r="EB40" s="2" t="n"/>
      <c r="EC40" s="2" t="n"/>
    </row>
    <row r="41" ht="6.75" customHeight="1" s="118">
      <c r="A41" s="2" t="n"/>
      <c r="B41" s="2" t="n"/>
      <c r="C41" s="2" t="n"/>
      <c r="D41" s="2" t="n"/>
      <c r="E41" s="144" t="n"/>
      <c r="F41" s="145" t="n"/>
      <c r="G41" s="145" t="n"/>
      <c r="H41" s="145" t="n"/>
      <c r="I41" s="145" t="n"/>
      <c r="J41" s="145" t="n"/>
      <c r="K41" s="146" t="n"/>
      <c r="L41" s="145" t="n"/>
      <c r="M41" s="145" t="n"/>
      <c r="N41" s="145" t="n"/>
      <c r="O41" s="145" t="n"/>
      <c r="P41" s="145" t="n"/>
      <c r="Q41" s="145" t="n"/>
      <c r="R41" s="145" t="n"/>
      <c r="S41" s="145" t="n"/>
      <c r="T41" s="145" t="n"/>
      <c r="U41" s="145" t="n"/>
      <c r="V41" s="145" t="n"/>
      <c r="W41" s="145" t="n"/>
      <c r="X41" s="145" t="n"/>
      <c r="Y41" s="145" t="n"/>
      <c r="Z41" s="145" t="n"/>
      <c r="AA41" s="145" t="n"/>
      <c r="AB41" s="145" t="n"/>
      <c r="AC41" s="145" t="n"/>
      <c r="AD41" s="145" t="n"/>
      <c r="AE41" s="145" t="n"/>
      <c r="AF41" s="145" t="n"/>
      <c r="AG41" s="145" t="n"/>
      <c r="AH41" s="145" t="n"/>
      <c r="AI41" s="145" t="n"/>
      <c r="AJ41" s="145" t="n"/>
      <c r="AK41" s="145" t="n"/>
      <c r="AL41" s="145" t="n"/>
      <c r="AM41" s="145" t="n"/>
      <c r="AN41" s="145" t="n"/>
      <c r="AO41" s="145" t="n"/>
      <c r="AP41" s="145" t="n"/>
      <c r="AQ41" s="145" t="n"/>
      <c r="AR41" s="145" t="n"/>
      <c r="AS41" s="145" t="n"/>
      <c r="AT41" s="145" t="n"/>
      <c r="AU41" s="145" t="n"/>
      <c r="AV41" s="145" t="n"/>
      <c r="AW41" s="145" t="n"/>
      <c r="AX41" s="145" t="n"/>
      <c r="AY41" s="145" t="n"/>
      <c r="AZ41" s="145" t="n"/>
      <c r="BA41" s="145" t="n"/>
      <c r="BB41" s="145" t="n"/>
      <c r="BC41" s="145" t="n"/>
      <c r="BD41" s="145" t="n"/>
      <c r="BE41" s="145" t="n"/>
      <c r="BF41" s="145" t="n"/>
      <c r="BG41" s="145" t="n"/>
      <c r="BH41" s="145" t="n"/>
      <c r="BI41" s="146" t="n"/>
      <c r="BJ41" s="2" t="n"/>
      <c r="BK41" s="2" t="n"/>
      <c r="BL41" s="2" t="n"/>
      <c r="BM41" s="2" t="n"/>
      <c r="BN41" s="2" t="n"/>
      <c r="BO41" s="2" t="n"/>
      <c r="BP41" s="141" t="n"/>
      <c r="BV41" s="142" t="n"/>
      <c r="DU41" s="142"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41" t="n"/>
      <c r="BV42" s="142" t="n"/>
      <c r="DU42" s="142"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41" t="n"/>
      <c r="BV43" s="142" t="n"/>
      <c r="DU43" s="142"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41" t="n"/>
      <c r="BV44" s="142" t="n"/>
      <c r="DU44" s="142"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41" t="n"/>
      <c r="BV45" s="142" t="n"/>
      <c r="DU45" s="142"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41" t="n"/>
      <c r="BV46" s="142" t="n"/>
      <c r="DU46" s="142"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2" t="n"/>
      <c r="BQ47" s="138" t="n"/>
      <c r="BR47" s="173" t="n"/>
      <c r="BS47" s="138" t="n"/>
      <c r="BT47" s="138" t="n"/>
      <c r="BU47" s="28" t="n"/>
      <c r="BV47" s="29" t="n"/>
      <c r="BW47" s="174">
        <f>計算!$Z$32</f>
        <v/>
      </c>
      <c r="BX47" s="138" t="n"/>
      <c r="BY47" s="138" t="n"/>
      <c r="BZ47" s="138" t="n"/>
      <c r="CA47" s="138" t="n"/>
      <c r="CB47" s="138" t="n"/>
      <c r="CC47" s="138" t="n"/>
      <c r="CD47" s="138" t="n"/>
      <c r="CE47" s="138" t="n"/>
      <c r="CF47" s="138" t="n"/>
      <c r="CG47" s="138" t="n"/>
      <c r="CH47" s="138" t="n"/>
      <c r="CI47" s="138" t="n"/>
      <c r="CJ47" s="138" t="n"/>
      <c r="CK47" s="138" t="n"/>
      <c r="CL47" s="138" t="n"/>
      <c r="CM47" s="138" t="n"/>
      <c r="CN47" s="138" t="n"/>
      <c r="CO47" s="138" t="n"/>
      <c r="CP47" s="138" t="n"/>
      <c r="CQ47" s="138" t="n"/>
      <c r="CR47" s="138" t="n"/>
      <c r="CS47" s="138" t="n"/>
      <c r="CT47" s="138" t="n"/>
      <c r="CU47" s="138" t="n"/>
      <c r="CV47" s="138" t="n"/>
      <c r="CW47" s="138" t="n"/>
      <c r="CX47" s="138" t="n"/>
      <c r="CY47" s="138" t="n"/>
      <c r="CZ47" s="138" t="n"/>
      <c r="DA47" s="138" t="n"/>
      <c r="DB47" s="138" t="n"/>
      <c r="DC47" s="138" t="n"/>
      <c r="DD47" s="138" t="n"/>
      <c r="DE47" s="138" t="n"/>
      <c r="DF47" s="138" t="n"/>
      <c r="DG47" s="138" t="n"/>
      <c r="DH47" s="138" t="n"/>
      <c r="DI47" s="138" t="n"/>
      <c r="DJ47" s="138" t="n"/>
      <c r="DK47" s="138" t="n"/>
      <c r="DL47" s="138" t="n"/>
      <c r="DM47" s="138" t="n"/>
      <c r="DN47" s="138" t="n"/>
      <c r="DO47" s="138" t="n"/>
      <c r="DP47" s="138" t="n"/>
      <c r="DQ47" s="138" t="n"/>
      <c r="DR47" s="138" t="n"/>
      <c r="DS47" s="138" t="n"/>
      <c r="DT47" s="138" t="n"/>
      <c r="DU47" s="139"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41" t="n"/>
      <c r="BU48" s="31" t="n"/>
      <c r="BV48" s="32" t="n"/>
      <c r="DU48" s="142"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41" t="n"/>
      <c r="BU49" s="72" t="n"/>
      <c r="BV49" s="142" t="n"/>
      <c r="DU49" s="142"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41" t="n"/>
      <c r="BV50" s="142" t="n"/>
      <c r="DU50" s="142"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41" t="n"/>
      <c r="BV51" s="142" t="n"/>
      <c r="DU51" s="142"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41" t="n"/>
      <c r="BV52" s="142" t="n"/>
      <c r="DU52" s="142" t="n"/>
      <c r="DV52" s="7" t="n"/>
      <c r="DW52" s="2" t="n"/>
      <c r="DX52" s="2" t="n"/>
      <c r="DY52" s="2" t="n"/>
      <c r="DZ52" s="2" t="n"/>
      <c r="EA52" s="2" t="n"/>
      <c r="EB52" s="2" t="n"/>
      <c r="EC52" s="2" t="n"/>
    </row>
    <row r="53" ht="6.75" customHeight="1" s="118">
      <c r="A53" s="2" t="n"/>
      <c r="B53" s="2" t="n"/>
      <c r="C53" s="2" t="n"/>
      <c r="D53" s="2" t="n"/>
      <c r="E53" s="175" t="inlineStr">
        <is>
          <t>在籍校</t>
        </is>
      </c>
      <c r="F53" s="138" t="n"/>
      <c r="G53" s="138" t="n"/>
      <c r="H53" s="138" t="n"/>
      <c r="I53" s="138" t="n"/>
      <c r="J53" s="138" t="n"/>
      <c r="K53" s="139"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8" t="n"/>
      <c r="AY53" s="138" t="n"/>
      <c r="AZ53" s="138" t="n"/>
      <c r="BA53" s="138" t="n"/>
      <c r="BB53" s="138" t="n"/>
      <c r="BC53" s="138" t="n"/>
      <c r="BD53" s="138" t="n"/>
      <c r="BE53" s="138" t="n"/>
      <c r="BF53" s="138" t="n"/>
      <c r="BG53" s="138" t="n"/>
      <c r="BH53" s="138" t="n"/>
      <c r="BI53" s="139" t="n"/>
      <c r="BJ53" s="2" t="n"/>
      <c r="BK53" s="2" t="n"/>
      <c r="BL53" s="2" t="n"/>
      <c r="BM53" s="2" t="n"/>
      <c r="BN53" s="2" t="n"/>
      <c r="BO53" s="2" t="n"/>
      <c r="BP53" s="141" t="n"/>
      <c r="BV53" s="142" t="n"/>
      <c r="DU53" s="142" t="n"/>
      <c r="DV53" s="2" t="n"/>
      <c r="DW53" s="2" t="n"/>
      <c r="DX53" s="2" t="n"/>
      <c r="DY53" s="2" t="n"/>
      <c r="DZ53" s="2" t="n"/>
      <c r="EA53" s="2" t="n"/>
      <c r="EB53" s="2" t="n"/>
      <c r="EC53" s="2" t="n"/>
    </row>
    <row r="54" ht="6.75" customHeight="1" s="118">
      <c r="A54" s="2" t="n"/>
      <c r="B54" s="2" t="n"/>
      <c r="C54" s="2" t="n"/>
      <c r="D54" s="2" t="n"/>
      <c r="E54" s="141" t="n"/>
      <c r="K54" s="142" t="n"/>
      <c r="L54" s="36" t="n"/>
      <c r="M54" s="19" t="n"/>
      <c r="N54" s="19" t="n"/>
      <c r="O54" s="19" t="n"/>
      <c r="P54" s="19" t="n"/>
      <c r="Q54" s="19" t="n"/>
      <c r="R54" s="19" t="n"/>
      <c r="S54" s="19" t="n"/>
      <c r="T54" s="19" t="n"/>
      <c r="U54" s="19" t="n"/>
      <c r="V54" s="19" t="n"/>
      <c r="W54" s="19" t="n"/>
      <c r="X54" s="37" t="n"/>
      <c r="Y54" s="176">
        <f>計算!$N$32</f>
        <v/>
      </c>
      <c r="BI54" s="142" t="n"/>
      <c r="BJ54" s="2" t="n"/>
      <c r="BK54" s="2" t="n"/>
      <c r="BL54" s="2" t="n"/>
      <c r="BM54" s="2" t="n"/>
      <c r="BN54" s="2" t="n"/>
      <c r="BO54" s="2" t="n"/>
      <c r="BP54" s="141" t="n"/>
      <c r="BV54" s="142" t="n"/>
      <c r="DU54" s="142" t="n"/>
      <c r="DV54" s="2" t="n"/>
      <c r="DW54" s="2" t="n"/>
      <c r="DX54" s="2" t="n"/>
      <c r="DY54" s="2" t="n"/>
      <c r="DZ54" s="2" t="n"/>
      <c r="EA54" s="2" t="n"/>
      <c r="EB54" s="2" t="n"/>
      <c r="EC54" s="2" t="n"/>
    </row>
    <row r="55" ht="6.75" customHeight="1" s="118">
      <c r="A55" s="2" t="n"/>
      <c r="B55" s="2" t="n"/>
      <c r="C55" s="2" t="n"/>
      <c r="D55" s="2" t="n"/>
      <c r="E55" s="141" t="n"/>
      <c r="K55" s="142" t="n"/>
      <c r="L55" s="36" t="n"/>
      <c r="M55" s="19" t="n"/>
      <c r="N55" s="19" t="n"/>
      <c r="O55" s="19" t="n"/>
      <c r="P55" s="177">
        <f>設定!$B$6</f>
        <v/>
      </c>
      <c r="S55" s="11" t="n"/>
      <c r="T55" s="11" t="n"/>
      <c r="U55" s="177">
        <f>設定!$B$7</f>
        <v/>
      </c>
      <c r="W55" s="11" t="n"/>
      <c r="X55" s="12" t="n"/>
      <c r="Y55" s="141" t="n"/>
      <c r="BI55" s="142" t="n"/>
      <c r="BJ55" s="2" t="n"/>
      <c r="BK55" s="2" t="n"/>
      <c r="BL55" s="2" t="n"/>
      <c r="BM55" s="2" t="n"/>
      <c r="BN55" s="2" t="n"/>
      <c r="BO55" s="2" t="n"/>
      <c r="BP55" s="141" t="n"/>
      <c r="BV55" s="142" t="n"/>
      <c r="DU55" s="142" t="n"/>
      <c r="DV55" s="2" t="n"/>
      <c r="DW55" s="2" t="n"/>
      <c r="DX55" s="2" t="n"/>
      <c r="DY55" s="2" t="n"/>
      <c r="DZ55" s="2" t="n"/>
      <c r="EA55" s="2" t="n"/>
      <c r="EB55" s="2" t="n"/>
      <c r="EC55" s="2" t="n"/>
    </row>
    <row r="56" ht="6.75" customHeight="1" s="118">
      <c r="A56" s="2" t="n"/>
      <c r="B56" s="2" t="n"/>
      <c r="C56" s="2" t="n"/>
      <c r="D56" s="2" t="n"/>
      <c r="E56" s="141" t="n"/>
      <c r="K56" s="142" t="n"/>
      <c r="L56" s="92" t="inlineStr">
        <is>
          <t>令和</t>
        </is>
      </c>
      <c r="S56" s="52" t="inlineStr">
        <is>
          <t>年</t>
        </is>
      </c>
      <c r="W56" s="53" t="inlineStr">
        <is>
          <t>月</t>
        </is>
      </c>
      <c r="X56" s="142" t="n"/>
      <c r="Y56" s="141" t="n"/>
      <c r="BI56" s="142" t="n"/>
      <c r="BJ56" s="2" t="n"/>
      <c r="BK56" s="2" t="n"/>
      <c r="BL56" s="2" t="n"/>
      <c r="BM56" s="2" t="n"/>
      <c r="BN56" s="2" t="n"/>
      <c r="BO56" s="2" t="n"/>
      <c r="BP56" s="141" t="n"/>
      <c r="BV56" s="142" t="n"/>
      <c r="DU56" s="142" t="n"/>
      <c r="DV56" s="2" t="n"/>
      <c r="DW56" s="2" t="n"/>
      <c r="DX56" s="2" t="n"/>
      <c r="DY56" s="2" t="n"/>
      <c r="DZ56" s="2" t="n"/>
      <c r="EA56" s="2" t="n"/>
      <c r="EB56" s="2" t="n"/>
      <c r="EC56" s="2" t="n"/>
    </row>
    <row r="57" ht="6.75" customHeight="1" s="118">
      <c r="A57" s="2" t="n"/>
      <c r="B57" s="2" t="n"/>
      <c r="C57" s="2" t="n"/>
      <c r="D57" s="2" t="n"/>
      <c r="E57" s="141" t="n"/>
      <c r="K57" s="142" t="n"/>
      <c r="L57" s="141" t="n"/>
      <c r="X57" s="142" t="n"/>
      <c r="Y57" s="141" t="n"/>
      <c r="AW57" s="75" t="inlineStr">
        <is>
          <t>卒業</t>
        </is>
      </c>
      <c r="BI57" s="142" t="n"/>
      <c r="BJ57" s="2" t="n"/>
      <c r="BK57" s="2" t="n"/>
      <c r="BL57" s="2" t="n"/>
      <c r="BM57" s="2" t="n"/>
      <c r="BN57" s="2" t="n"/>
      <c r="BO57" s="2" t="n"/>
      <c r="BP57" s="141" t="n"/>
      <c r="BV57" s="142" t="n"/>
      <c r="DU57" s="142" t="n"/>
      <c r="DV57" s="2" t="n"/>
      <c r="DW57" s="2" t="n"/>
      <c r="DX57" s="2" t="n"/>
      <c r="DY57" s="2" t="n"/>
      <c r="DZ57" s="2" t="n"/>
      <c r="EA57" s="2" t="n"/>
      <c r="EB57" s="2" t="n"/>
      <c r="EC57" s="2" t="n"/>
    </row>
    <row r="58" ht="6.75" customHeight="1" s="118">
      <c r="A58" s="2" t="n"/>
      <c r="B58" s="2" t="n"/>
      <c r="C58" s="2" t="n"/>
      <c r="D58" s="2" t="n"/>
      <c r="E58" s="141" t="n"/>
      <c r="K58" s="142" t="n"/>
      <c r="L58" s="36" t="n"/>
      <c r="M58" s="19" t="n"/>
      <c r="N58" s="19" t="n"/>
      <c r="O58" s="19" t="n"/>
      <c r="P58" s="19" t="n"/>
      <c r="Q58" s="19" t="n"/>
      <c r="R58" s="19" t="n"/>
      <c r="S58" s="19" t="n"/>
      <c r="T58" s="19" t="n"/>
      <c r="U58" s="19" t="n"/>
      <c r="V58" s="19" t="n"/>
      <c r="W58" s="19" t="n"/>
      <c r="X58" s="37" t="n"/>
      <c r="Y58" s="141" t="n"/>
      <c r="BI58" s="142" t="n"/>
      <c r="BJ58" s="2" t="n"/>
      <c r="BK58" s="2" t="n"/>
      <c r="BL58" s="2" t="n"/>
      <c r="BM58" s="2" t="n"/>
      <c r="BN58" s="2" t="n"/>
      <c r="BO58" s="2" t="n"/>
      <c r="BP58" s="141" t="n"/>
      <c r="BV58" s="142" t="n"/>
      <c r="DU58" s="142" t="n"/>
      <c r="DV58" s="2" t="n"/>
      <c r="DW58" s="2" t="n"/>
      <c r="DX58" s="2" t="n"/>
      <c r="DY58" s="2" t="n"/>
      <c r="DZ58" s="2" t="n"/>
      <c r="EA58" s="2" t="n"/>
      <c r="EB58" s="2" t="n"/>
      <c r="EC58" s="2" t="n"/>
    </row>
    <row r="59" ht="6.75" customHeight="1" s="118">
      <c r="A59" s="2" t="n"/>
      <c r="B59" s="2" t="n"/>
      <c r="C59" s="2" t="n"/>
      <c r="D59" s="2" t="n"/>
      <c r="E59" s="141" t="n"/>
      <c r="K59" s="142" t="n"/>
      <c r="L59" s="36" t="n"/>
      <c r="M59" s="19" t="n"/>
      <c r="N59" s="19" t="n"/>
      <c r="O59" s="19" t="n"/>
      <c r="P59" s="19" t="n"/>
      <c r="Q59" s="19" t="n"/>
      <c r="R59" s="19" t="n"/>
      <c r="S59" s="19" t="n"/>
      <c r="T59" s="19" t="n"/>
      <c r="U59" s="19" t="n"/>
      <c r="V59" s="19" t="n"/>
      <c r="W59" s="19" t="n"/>
      <c r="X59" s="37" t="n"/>
      <c r="Y59" s="141" t="n"/>
      <c r="BI59" s="142" t="n"/>
      <c r="BJ59" s="2" t="n"/>
      <c r="BK59" s="2" t="n"/>
      <c r="BL59" s="2" t="n"/>
      <c r="BM59" s="2" t="n"/>
      <c r="BN59" s="2" t="n"/>
      <c r="BO59" s="2" t="n"/>
      <c r="BP59" s="141" t="n"/>
      <c r="BV59" s="142" t="n"/>
      <c r="DU59" s="142" t="n"/>
      <c r="DV59" s="2" t="n"/>
      <c r="DW59" s="2" t="n"/>
      <c r="DX59" s="2" t="n"/>
      <c r="DY59" s="2" t="n"/>
      <c r="DZ59" s="2" t="n"/>
      <c r="EA59" s="2" t="n"/>
      <c r="EB59" s="2" t="n"/>
      <c r="EC59" s="2" t="n"/>
    </row>
    <row r="60" ht="6.75" customHeight="1" s="118">
      <c r="A60" s="2" t="n"/>
      <c r="B60" s="2" t="n"/>
      <c r="C60" s="2" t="n"/>
      <c r="D60" s="2" t="n"/>
      <c r="E60" s="144" t="n"/>
      <c r="F60" s="145" t="n"/>
      <c r="G60" s="145" t="n"/>
      <c r="H60" s="145" t="n"/>
      <c r="I60" s="145" t="n"/>
      <c r="J60" s="145" t="n"/>
      <c r="K60" s="146"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5" t="n"/>
      <c r="AX60" s="145" t="n"/>
      <c r="AY60" s="145" t="n"/>
      <c r="AZ60" s="145" t="n"/>
      <c r="BA60" s="145" t="n"/>
      <c r="BB60" s="145" t="n"/>
      <c r="BC60" s="145" t="n"/>
      <c r="BD60" s="145" t="n"/>
      <c r="BE60" s="145" t="n"/>
      <c r="BF60" s="145" t="n"/>
      <c r="BG60" s="145" t="n"/>
      <c r="BH60" s="145" t="n"/>
      <c r="BI60" s="146" t="n"/>
      <c r="BJ60" s="2" t="n"/>
      <c r="BK60" s="2" t="n"/>
      <c r="BL60" s="2" t="n"/>
      <c r="BM60" s="2" t="n"/>
      <c r="BN60" s="2" t="n"/>
      <c r="BO60" s="2" t="n"/>
      <c r="BP60" s="141" t="n"/>
      <c r="BV60" s="142" t="n"/>
      <c r="DU60" s="142"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8" t="n"/>
      <c r="U61" s="17" t="n"/>
      <c r="V61" s="17" t="n"/>
      <c r="W61" s="76" t="n"/>
      <c r="X61" s="138"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41" t="n"/>
      <c r="BV61" s="142" t="n"/>
      <c r="DU61" s="142"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41" t="n"/>
      <c r="BV62" s="142" t="n"/>
      <c r="DU62" s="142"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41" t="n"/>
      <c r="BV63" s="142" t="n"/>
      <c r="DU63" s="142" t="n"/>
      <c r="DV63" s="2" t="n"/>
      <c r="DW63" s="2" t="n"/>
      <c r="DX63" s="2" t="n"/>
      <c r="DY63" s="2" t="n"/>
      <c r="DZ63" s="2" t="n"/>
      <c r="EA63" s="2" t="n"/>
      <c r="EB63" s="2" t="n"/>
      <c r="EC63" s="2" t="n"/>
    </row>
    <row r="64" ht="6.75" customHeight="1" s="118">
      <c r="A64" s="2" t="n"/>
      <c r="B64" s="2" t="n"/>
      <c r="C64" s="2" t="n"/>
      <c r="D64" s="2" t="n"/>
      <c r="E64" s="178" t="inlineStr">
        <is>
          <t>職　歴</t>
        </is>
      </c>
      <c r="K64" s="142" t="n"/>
      <c r="L64" s="54" t="inlineStr">
        <is>
          <t>平成</t>
        </is>
      </c>
      <c r="M64" s="138" t="n"/>
      <c r="N64" s="138" t="n"/>
      <c r="O64" s="138" t="n"/>
      <c r="P64" s="19" t="n"/>
      <c r="Q64" s="19" t="n"/>
      <c r="R64" s="19" t="n"/>
      <c r="S64" s="19" t="n"/>
      <c r="T64" s="19" t="n"/>
      <c r="U64" s="19" t="n"/>
      <c r="V64" s="19" t="n"/>
      <c r="W64" s="19" t="n"/>
      <c r="X64" s="37" t="n"/>
      <c r="Y64" s="169">
        <f>計算!$AD$32</f>
        <v/>
      </c>
      <c r="BI64" s="142" t="n"/>
      <c r="BJ64" s="2" t="n"/>
      <c r="BK64" s="2" t="n"/>
      <c r="BL64" s="2" t="n"/>
      <c r="BM64" s="2" t="n"/>
      <c r="BN64" s="2" t="n"/>
      <c r="BO64" s="2" t="n"/>
      <c r="BP64" s="141" t="n"/>
      <c r="BV64" s="142" t="n"/>
      <c r="DU64" s="142" t="n"/>
      <c r="DV64" s="2" t="n"/>
      <c r="DW64" s="2" t="n"/>
      <c r="DX64" s="2" t="n"/>
      <c r="DY64" s="2" t="n"/>
      <c r="DZ64" s="2" t="n"/>
      <c r="EA64" s="2" t="n"/>
      <c r="EB64" s="2" t="n"/>
      <c r="EC64" s="2" t="n"/>
    </row>
    <row r="65" ht="6.75" customHeight="1" s="118">
      <c r="A65" s="2" t="n"/>
      <c r="B65" s="2" t="n"/>
      <c r="C65" s="2" t="n"/>
      <c r="D65" s="2" t="n"/>
      <c r="E65" s="141" t="n"/>
      <c r="K65" s="142" t="n"/>
      <c r="L65" s="141" t="n"/>
      <c r="P65" s="19" t="n"/>
      <c r="Q65" s="19" t="n"/>
      <c r="R65" s="19" t="n"/>
      <c r="S65" s="19" t="n"/>
      <c r="T65" s="19" t="n"/>
      <c r="U65" s="19" t="n"/>
      <c r="V65" s="19" t="n"/>
      <c r="W65" s="19" t="n"/>
      <c r="X65" s="37" t="n"/>
      <c r="Y65" s="141" t="n"/>
      <c r="BI65" s="142" t="n"/>
      <c r="BJ65" s="2" t="n"/>
      <c r="BK65" s="2" t="n"/>
      <c r="BL65" s="2" t="n"/>
      <c r="BM65" s="2" t="n"/>
      <c r="BN65" s="2" t="n"/>
      <c r="BO65" s="2" t="n"/>
      <c r="BP65" s="141" t="n"/>
      <c r="BV65" s="142" t="n"/>
      <c r="DU65" s="142" t="n"/>
      <c r="DV65" s="2" t="n"/>
      <c r="DW65" s="2" t="n"/>
      <c r="DX65" s="2" t="n"/>
      <c r="DY65" s="2" t="n"/>
      <c r="DZ65" s="2" t="n"/>
      <c r="EA65" s="2" t="n"/>
      <c r="EB65" s="2" t="n"/>
      <c r="EC65" s="2" t="n"/>
    </row>
    <row r="66" ht="6.75" customHeight="1" s="118">
      <c r="A66" s="2" t="n"/>
      <c r="B66" s="2" t="n"/>
      <c r="C66" s="2" t="n"/>
      <c r="D66" s="2" t="n"/>
      <c r="E66" s="141" t="n"/>
      <c r="K66" s="142" t="n"/>
      <c r="L66" s="141" t="n"/>
      <c r="P66" s="177">
        <f>計算!$AB$32</f>
        <v/>
      </c>
      <c r="S66" s="52" t="inlineStr">
        <is>
          <t>年</t>
        </is>
      </c>
      <c r="U66" s="177">
        <f>計算!$AC$32</f>
        <v/>
      </c>
      <c r="W66" s="53" t="inlineStr">
        <is>
          <t>月</t>
        </is>
      </c>
      <c r="X66" s="142" t="n"/>
      <c r="Y66" s="141" t="n"/>
      <c r="BI66" s="142" t="n"/>
      <c r="BJ66" s="2" t="n"/>
      <c r="BK66" s="2" t="n"/>
      <c r="BL66" s="2" t="n"/>
      <c r="BM66" s="2" t="n"/>
      <c r="BN66" s="2" t="n"/>
      <c r="BO66" s="2" t="n"/>
      <c r="BP66" s="141" t="n"/>
      <c r="BV66" s="142" t="n"/>
      <c r="DU66" s="142" t="n"/>
      <c r="DV66" s="2" t="n"/>
      <c r="DW66" s="2" t="n"/>
      <c r="DX66" s="2" t="n"/>
      <c r="DY66" s="2" t="n"/>
      <c r="DZ66" s="2" t="n"/>
      <c r="EA66" s="2" t="n"/>
      <c r="EB66" s="2" t="n"/>
      <c r="EC66" s="2" t="n"/>
    </row>
    <row r="67" ht="6.75" customHeight="1" s="118">
      <c r="A67" s="2" t="n"/>
      <c r="B67" s="2" t="n"/>
      <c r="C67" s="2" t="n"/>
      <c r="D67" s="2" t="n"/>
      <c r="E67" s="141" t="n"/>
      <c r="K67" s="142" t="n"/>
      <c r="L67" s="49" t="inlineStr">
        <is>
          <t>令和</t>
        </is>
      </c>
      <c r="X67" s="142" t="n"/>
      <c r="Y67" s="141" t="n"/>
      <c r="BI67" s="142" t="n"/>
      <c r="BJ67" s="2" t="n"/>
      <c r="BK67" s="2" t="n"/>
      <c r="BL67" s="2" t="n"/>
      <c r="BM67" s="2" t="n"/>
      <c r="BN67" s="2" t="n"/>
      <c r="BO67" s="2" t="n"/>
      <c r="BP67" s="141" t="n"/>
      <c r="BV67" s="142" t="n"/>
      <c r="DU67" s="142" t="n"/>
      <c r="DV67" s="2" t="n"/>
      <c r="DW67" s="2" t="n"/>
      <c r="DX67" s="2" t="n"/>
      <c r="DY67" s="2" t="n"/>
      <c r="DZ67" s="2" t="n"/>
      <c r="EA67" s="2" t="n"/>
      <c r="EB67" s="2" t="n"/>
      <c r="EC67" s="2" t="n"/>
    </row>
    <row r="68" ht="6.75" customHeight="1" s="118">
      <c r="A68" s="2" t="n"/>
      <c r="B68" s="2" t="n"/>
      <c r="C68" s="2" t="n"/>
      <c r="D68" s="2" t="n"/>
      <c r="E68" s="141" t="n"/>
      <c r="K68" s="142" t="n"/>
      <c r="L68" s="141" t="n"/>
      <c r="P68" s="19" t="n"/>
      <c r="Q68" s="19" t="n"/>
      <c r="R68" s="19" t="n"/>
      <c r="S68" s="19" t="n"/>
      <c r="T68" s="19" t="n"/>
      <c r="U68" s="19" t="n"/>
      <c r="V68" s="19" t="n"/>
      <c r="W68" s="19" t="n"/>
      <c r="X68" s="37" t="n"/>
      <c r="Y68" s="141" t="n"/>
      <c r="BI68" s="142" t="n"/>
      <c r="BJ68" s="2" t="n"/>
      <c r="BK68" s="2" t="n"/>
      <c r="BL68" s="2" t="n"/>
      <c r="BM68" s="2" t="n"/>
      <c r="BN68" s="2" t="n"/>
      <c r="BO68" s="2" t="n"/>
      <c r="BP68" s="141" t="n"/>
      <c r="BV68" s="142" t="n"/>
      <c r="DU68" s="142" t="n"/>
      <c r="DV68" s="2" t="n"/>
      <c r="DW68" s="2" t="n"/>
      <c r="DX68" s="2" t="n"/>
      <c r="DY68" s="2" t="n"/>
      <c r="DZ68" s="2" t="n"/>
      <c r="EA68" s="2" t="n"/>
      <c r="EB68" s="2" t="n"/>
      <c r="EC68" s="2" t="n"/>
    </row>
    <row r="69" ht="5.25" customHeight="1" s="118">
      <c r="A69" s="2" t="n"/>
      <c r="B69" s="2" t="n"/>
      <c r="C69" s="2" t="n"/>
      <c r="D69" s="2" t="n"/>
      <c r="E69" s="141" t="n"/>
      <c r="K69" s="142" t="n"/>
      <c r="L69" s="144" t="n"/>
      <c r="M69" s="145" t="n"/>
      <c r="N69" s="145" t="n"/>
      <c r="O69" s="145" t="n"/>
      <c r="P69" s="20" t="n"/>
      <c r="Q69" s="20" t="n"/>
      <c r="R69" s="20" t="n"/>
      <c r="S69" s="20" t="n"/>
      <c r="T69" s="20" t="n"/>
      <c r="U69" s="20" t="n"/>
      <c r="V69" s="20" t="n"/>
      <c r="W69" s="20" t="n"/>
      <c r="X69" s="39" t="n"/>
      <c r="Y69" s="144" t="n"/>
      <c r="Z69" s="145" t="n"/>
      <c r="AA69" s="145" t="n"/>
      <c r="AB69" s="145" t="n"/>
      <c r="AC69" s="145" t="n"/>
      <c r="AD69" s="145" t="n"/>
      <c r="AE69" s="145" t="n"/>
      <c r="AF69" s="145" t="n"/>
      <c r="AG69" s="145" t="n"/>
      <c r="AH69" s="145" t="n"/>
      <c r="AI69" s="145" t="n"/>
      <c r="AJ69" s="145" t="n"/>
      <c r="AK69" s="145" t="n"/>
      <c r="AL69" s="145" t="n"/>
      <c r="AM69" s="145" t="n"/>
      <c r="AN69" s="145" t="n"/>
      <c r="AO69" s="145" t="n"/>
      <c r="AP69" s="145" t="n"/>
      <c r="AQ69" s="145" t="n"/>
      <c r="AR69" s="145" t="n"/>
      <c r="AS69" s="145" t="n"/>
      <c r="AT69" s="145" t="n"/>
      <c r="AU69" s="145" t="n"/>
      <c r="AV69" s="145" t="n"/>
      <c r="AW69" s="145" t="n"/>
      <c r="AX69" s="145" t="n"/>
      <c r="AY69" s="145" t="n"/>
      <c r="AZ69" s="145" t="n"/>
      <c r="BA69" s="145" t="n"/>
      <c r="BB69" s="145" t="n"/>
      <c r="BC69" s="145" t="n"/>
      <c r="BD69" s="145" t="n"/>
      <c r="BE69" s="145" t="n"/>
      <c r="BF69" s="145" t="n"/>
      <c r="BG69" s="145" t="n"/>
      <c r="BH69" s="145" t="n"/>
      <c r="BI69" s="146" t="n"/>
      <c r="BJ69" s="2" t="n"/>
      <c r="BK69" s="2" t="n"/>
      <c r="BL69" s="2" t="n"/>
      <c r="BM69" s="2" t="n"/>
      <c r="BN69" s="2" t="n"/>
      <c r="BO69" s="2" t="n"/>
      <c r="BP69" s="141" t="n"/>
      <c r="BV69" s="142" t="n"/>
      <c r="DU69" s="142" t="n"/>
      <c r="DV69" s="2" t="n"/>
      <c r="DW69" s="2" t="n"/>
      <c r="DX69" s="2" t="n"/>
      <c r="DY69" s="2" t="n"/>
      <c r="DZ69" s="2" t="n"/>
      <c r="EA69" s="2" t="n"/>
      <c r="EB69" s="2" t="n"/>
      <c r="EC69" s="2" t="n"/>
    </row>
    <row r="70" ht="6.75" customHeight="1" s="118">
      <c r="A70" s="2" t="n"/>
      <c r="B70" s="2" t="n"/>
      <c r="C70" s="2" t="n"/>
      <c r="D70" s="2" t="n"/>
      <c r="E70" s="141" t="n"/>
      <c r="K70" s="142" t="n"/>
      <c r="L70" s="54" t="inlineStr">
        <is>
          <t>平成</t>
        </is>
      </c>
      <c r="M70" s="138" t="n"/>
      <c r="N70" s="138" t="n"/>
      <c r="O70" s="138" t="n"/>
      <c r="P70" s="18" t="n"/>
      <c r="Q70" s="18" t="n"/>
      <c r="R70" s="18" t="n"/>
      <c r="S70" s="18" t="n"/>
      <c r="T70" s="18" t="n"/>
      <c r="U70" s="18" t="n"/>
      <c r="V70" s="18" t="n"/>
      <c r="W70" s="18" t="n"/>
      <c r="X70" s="35" t="n"/>
      <c r="Y70" s="169">
        <f>計算!$AG$32</f>
        <v/>
      </c>
      <c r="BI70" s="142" t="n"/>
      <c r="BJ70" s="2" t="n"/>
      <c r="BK70" s="2" t="n"/>
      <c r="BL70" s="2" t="n"/>
      <c r="BM70" s="2" t="n"/>
      <c r="BN70" s="2" t="n"/>
      <c r="BO70" s="2" t="n"/>
      <c r="BP70" s="141" t="n"/>
      <c r="BV70" s="142" t="n"/>
      <c r="DU70" s="142" t="n"/>
      <c r="DV70" s="2" t="n"/>
      <c r="DW70" s="2" t="n"/>
      <c r="DX70" s="2" t="n"/>
      <c r="DY70" s="2" t="n"/>
      <c r="DZ70" s="2" t="n"/>
      <c r="EA70" s="2" t="n"/>
      <c r="EB70" s="2" t="n"/>
      <c r="EC70" s="2" t="n"/>
    </row>
    <row r="71" ht="6.75" customHeight="1" s="118">
      <c r="A71" s="2" t="n"/>
      <c r="B71" s="2" t="n"/>
      <c r="C71" s="2" t="n"/>
      <c r="D71" s="2" t="n"/>
      <c r="E71" s="141" t="n"/>
      <c r="K71" s="142" t="n"/>
      <c r="L71" s="141" t="n"/>
      <c r="P71" s="19" t="n"/>
      <c r="Q71" s="19" t="n"/>
      <c r="R71" s="19" t="n"/>
      <c r="S71" s="19" t="n"/>
      <c r="T71" s="19" t="n"/>
      <c r="U71" s="19" t="n"/>
      <c r="V71" s="19" t="n"/>
      <c r="W71" s="19" t="n"/>
      <c r="X71" s="37" t="n"/>
      <c r="Y71" s="141" t="n"/>
      <c r="BI71" s="142" t="n"/>
      <c r="BJ71" s="2" t="n"/>
      <c r="BK71" s="2" t="n"/>
      <c r="BL71" s="2" t="n"/>
      <c r="BM71" s="2" t="n"/>
      <c r="BN71" s="2" t="n"/>
      <c r="BO71" s="2" t="n"/>
      <c r="BP71" s="141" t="n"/>
      <c r="BV71" s="142" t="n"/>
      <c r="DU71" s="142" t="n"/>
      <c r="DV71" s="2" t="n"/>
      <c r="DW71" s="2" t="n"/>
      <c r="DX71" s="2" t="n"/>
      <c r="DY71" s="2" t="n"/>
      <c r="DZ71" s="2" t="n"/>
      <c r="EA71" s="2" t="n"/>
      <c r="EB71" s="2" t="n"/>
      <c r="EC71" s="2" t="n"/>
    </row>
    <row r="72" ht="6.75" customHeight="1" s="118">
      <c r="A72" s="2" t="n"/>
      <c r="B72" s="2" t="n"/>
      <c r="C72" s="2" t="n"/>
      <c r="D72" s="2" t="n"/>
      <c r="E72" s="141" t="n"/>
      <c r="K72" s="142" t="n"/>
      <c r="L72" s="141" t="n"/>
      <c r="P72" s="177">
        <f>計算!$AE$32</f>
        <v/>
      </c>
      <c r="S72" s="52" t="inlineStr">
        <is>
          <t>年</t>
        </is>
      </c>
      <c r="U72" s="177">
        <f>計算!$AF$32</f>
        <v/>
      </c>
      <c r="W72" s="53" t="inlineStr">
        <is>
          <t>月</t>
        </is>
      </c>
      <c r="X72" s="142" t="n"/>
      <c r="Y72" s="141" t="n"/>
      <c r="BI72" s="142" t="n"/>
      <c r="BJ72" s="2" t="n"/>
      <c r="BK72" s="2" t="n"/>
      <c r="BL72" s="2" t="n"/>
      <c r="BM72" s="2" t="n"/>
      <c r="BN72" s="2" t="n"/>
      <c r="BO72" s="2" t="n"/>
      <c r="BP72" s="141" t="n"/>
      <c r="BV72" s="142" t="n"/>
      <c r="DU72" s="142" t="n"/>
      <c r="DV72" s="2" t="n"/>
      <c r="DW72" s="2" t="n"/>
      <c r="DX72" s="2" t="n"/>
      <c r="DY72" s="2" t="n"/>
      <c r="DZ72" s="2" t="n"/>
      <c r="EA72" s="2" t="n"/>
      <c r="EB72" s="2" t="n"/>
      <c r="EC72" s="2" t="n"/>
    </row>
    <row r="73" ht="6.75" customHeight="1" s="118">
      <c r="A73" s="2" t="n"/>
      <c r="B73" s="2" t="n"/>
      <c r="C73" s="2" t="n"/>
      <c r="D73" s="2" t="n"/>
      <c r="E73" s="141" t="n"/>
      <c r="K73" s="142" t="n"/>
      <c r="L73" s="49" t="inlineStr">
        <is>
          <t>令和</t>
        </is>
      </c>
      <c r="X73" s="142" t="n"/>
      <c r="Y73" s="141" t="n"/>
      <c r="BI73" s="142" t="n"/>
      <c r="BJ73" s="2" t="n"/>
      <c r="BK73" s="2" t="n"/>
      <c r="BL73" s="2" t="n"/>
      <c r="BM73" s="2" t="n"/>
      <c r="BN73" s="2" t="n"/>
      <c r="BO73" s="2" t="n"/>
      <c r="BP73" s="141" t="n"/>
      <c r="BV73" s="142" t="n"/>
      <c r="DU73" s="142" t="n"/>
      <c r="DV73" s="2" t="n"/>
      <c r="DW73" s="2" t="n"/>
      <c r="DX73" s="2" t="n"/>
      <c r="DY73" s="2" t="n"/>
      <c r="DZ73" s="2" t="n"/>
      <c r="EA73" s="2" t="n"/>
      <c r="EB73" s="2" t="n"/>
      <c r="EC73" s="2" t="n"/>
    </row>
    <row r="74" ht="6.75" customHeight="1" s="118">
      <c r="A74" s="2" t="n"/>
      <c r="B74" s="2" t="n"/>
      <c r="C74" s="2" t="n"/>
      <c r="D74" s="2" t="n"/>
      <c r="E74" s="141" t="n"/>
      <c r="K74" s="142" t="n"/>
      <c r="L74" s="141" t="n"/>
      <c r="P74" s="19" t="n"/>
      <c r="Q74" s="19" t="n"/>
      <c r="R74" s="19" t="n"/>
      <c r="S74" s="19" t="n"/>
      <c r="T74" s="19" t="n"/>
      <c r="U74" s="19" t="n"/>
      <c r="V74" s="19" t="n"/>
      <c r="W74" s="19" t="n"/>
      <c r="X74" s="37" t="n"/>
      <c r="Y74" s="141" t="n"/>
      <c r="BI74" s="142" t="n"/>
      <c r="BJ74" s="2" t="n"/>
      <c r="BK74" s="2" t="n"/>
      <c r="BL74" s="2" t="n"/>
      <c r="BM74" s="2" t="n"/>
      <c r="BN74" s="2" t="n"/>
      <c r="BO74" s="2" t="n"/>
      <c r="BP74" s="141" t="n"/>
      <c r="BU74" s="43" t="n"/>
      <c r="BV74" s="44" t="n"/>
      <c r="DU74" s="142" t="n"/>
      <c r="DV74" s="2" t="n"/>
      <c r="DW74" s="2" t="n"/>
      <c r="DX74" s="2" t="n"/>
      <c r="DY74" s="2" t="n"/>
      <c r="DZ74" s="2" t="n"/>
      <c r="EA74" s="2" t="n"/>
      <c r="EB74" s="2" t="n"/>
      <c r="EC74" s="2" t="n"/>
    </row>
    <row r="75" ht="4.5" customHeight="1" s="118">
      <c r="A75" s="2" t="n"/>
      <c r="B75" s="2" t="n"/>
      <c r="C75" s="2" t="n"/>
      <c r="D75" s="2" t="n"/>
      <c r="E75" s="141" t="n"/>
      <c r="K75" s="142" t="n"/>
      <c r="L75" s="144" t="n"/>
      <c r="M75" s="145" t="n"/>
      <c r="N75" s="145" t="n"/>
      <c r="O75" s="145" t="n"/>
      <c r="P75" s="20" t="n"/>
      <c r="Q75" s="20" t="n"/>
      <c r="R75" s="20" t="n"/>
      <c r="S75" s="20" t="n"/>
      <c r="T75" s="20" t="n"/>
      <c r="U75" s="20" t="n"/>
      <c r="V75" s="20" t="n"/>
      <c r="W75" s="20" t="n"/>
      <c r="X75" s="39" t="n"/>
      <c r="Y75" s="144" t="n"/>
      <c r="Z75" s="145" t="n"/>
      <c r="AA75" s="145" t="n"/>
      <c r="AB75" s="145" t="n"/>
      <c r="AC75" s="145" t="n"/>
      <c r="AD75" s="145" t="n"/>
      <c r="AE75" s="145" t="n"/>
      <c r="AF75" s="145" t="n"/>
      <c r="AG75" s="145" t="n"/>
      <c r="AH75" s="145" t="n"/>
      <c r="AI75" s="145" t="n"/>
      <c r="AJ75" s="145" t="n"/>
      <c r="AK75" s="145" t="n"/>
      <c r="AL75" s="145" t="n"/>
      <c r="AM75" s="145" t="n"/>
      <c r="AN75" s="145" t="n"/>
      <c r="AO75" s="145" t="n"/>
      <c r="AP75" s="145" t="n"/>
      <c r="AQ75" s="145" t="n"/>
      <c r="AR75" s="145" t="n"/>
      <c r="AS75" s="145" t="n"/>
      <c r="AT75" s="145" t="n"/>
      <c r="AU75" s="145" t="n"/>
      <c r="AV75" s="145" t="n"/>
      <c r="AW75" s="145" t="n"/>
      <c r="AX75" s="145" t="n"/>
      <c r="AY75" s="145" t="n"/>
      <c r="AZ75" s="145" t="n"/>
      <c r="BA75" s="145" t="n"/>
      <c r="BB75" s="145" t="n"/>
      <c r="BC75" s="145" t="n"/>
      <c r="BD75" s="145" t="n"/>
      <c r="BE75" s="145" t="n"/>
      <c r="BF75" s="145" t="n"/>
      <c r="BG75" s="145" t="n"/>
      <c r="BH75" s="145" t="n"/>
      <c r="BI75" s="146" t="n"/>
      <c r="BJ75" s="2" t="n"/>
      <c r="BK75" s="2" t="n"/>
      <c r="BL75" s="2" t="n"/>
      <c r="BM75" s="2" t="n"/>
      <c r="BN75" s="2" t="n"/>
      <c r="BO75" s="2" t="n"/>
      <c r="BP75" s="144" t="n"/>
      <c r="BQ75" s="145" t="n"/>
      <c r="BR75" s="145" t="n"/>
      <c r="BS75" s="145" t="n"/>
      <c r="BT75" s="145" t="n"/>
      <c r="BU75" s="42" t="n"/>
      <c r="BV75" s="45" t="n"/>
      <c r="BW75" s="145" t="n"/>
      <c r="BX75" s="145" t="n"/>
      <c r="BY75" s="145" t="n"/>
      <c r="BZ75" s="145" t="n"/>
      <c r="CA75" s="145" t="n"/>
      <c r="CB75" s="145" t="n"/>
      <c r="CC75" s="145" t="n"/>
      <c r="CD75" s="145" t="n"/>
      <c r="CE75" s="145" t="n"/>
      <c r="CF75" s="145" t="n"/>
      <c r="CG75" s="145" t="n"/>
      <c r="CH75" s="145" t="n"/>
      <c r="CI75" s="145" t="n"/>
      <c r="CJ75" s="145" t="n"/>
      <c r="CK75" s="145" t="n"/>
      <c r="CL75" s="145" t="n"/>
      <c r="CM75" s="145" t="n"/>
      <c r="CN75" s="145" t="n"/>
      <c r="CO75" s="145" t="n"/>
      <c r="CP75" s="145" t="n"/>
      <c r="CQ75" s="145" t="n"/>
      <c r="CR75" s="145" t="n"/>
      <c r="CS75" s="145" t="n"/>
      <c r="CT75" s="145" t="n"/>
      <c r="CU75" s="145" t="n"/>
      <c r="CV75" s="145" t="n"/>
      <c r="CW75" s="145" t="n"/>
      <c r="CX75" s="145" t="n"/>
      <c r="CY75" s="145" t="n"/>
      <c r="CZ75" s="145" t="n"/>
      <c r="DA75" s="145" t="n"/>
      <c r="DB75" s="145" t="n"/>
      <c r="DC75" s="145" t="n"/>
      <c r="DD75" s="145" t="n"/>
      <c r="DE75" s="145" t="n"/>
      <c r="DF75" s="145" t="n"/>
      <c r="DG75" s="145" t="n"/>
      <c r="DH75" s="145" t="n"/>
      <c r="DI75" s="145" t="n"/>
      <c r="DJ75" s="145" t="n"/>
      <c r="DK75" s="145" t="n"/>
      <c r="DL75" s="145" t="n"/>
      <c r="DM75" s="145" t="n"/>
      <c r="DN75" s="145" t="n"/>
      <c r="DO75" s="145" t="n"/>
      <c r="DP75" s="145" t="n"/>
      <c r="DQ75" s="145" t="n"/>
      <c r="DR75" s="145" t="n"/>
      <c r="DS75" s="145" t="n"/>
      <c r="DT75" s="145" t="n"/>
      <c r="DU75" s="146" t="n"/>
      <c r="DV75" s="2" t="n"/>
      <c r="DW75" s="2" t="n"/>
      <c r="DX75" s="2" t="n"/>
      <c r="DY75" s="2" t="n"/>
      <c r="DZ75" s="2" t="n"/>
      <c r="EA75" s="2" t="n"/>
      <c r="EB75" s="2" t="n"/>
      <c r="EC75" s="2" t="n"/>
    </row>
    <row r="76" ht="6.75" customHeight="1" s="118">
      <c r="A76" s="2" t="n"/>
      <c r="B76" s="2" t="n"/>
      <c r="C76" s="2" t="n"/>
      <c r="D76" s="2" t="n"/>
      <c r="E76" s="141" t="n"/>
      <c r="K76" s="142" t="n"/>
      <c r="L76" s="54" t="inlineStr">
        <is>
          <t>平成</t>
        </is>
      </c>
      <c r="M76" s="138" t="n"/>
      <c r="N76" s="138" t="n"/>
      <c r="O76" s="138"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7" t="inlineStr">
        <is>
          <t>備　考</t>
        </is>
      </c>
      <c r="BQ76" s="138" t="n"/>
      <c r="BR76" s="138" t="n"/>
      <c r="BS76" s="138" t="n"/>
      <c r="BT76" s="138" t="n"/>
      <c r="BU76" s="138" t="n"/>
      <c r="BV76" s="139" t="n"/>
      <c r="BW76" s="174">
        <f>計算!$AA$32</f>
        <v/>
      </c>
      <c r="BX76" s="138" t="n"/>
      <c r="BY76" s="138" t="n"/>
      <c r="BZ76" s="138" t="n"/>
      <c r="CA76" s="138" t="n"/>
      <c r="CB76" s="138" t="n"/>
      <c r="CC76" s="138" t="n"/>
      <c r="CD76" s="138" t="n"/>
      <c r="CE76" s="138" t="n"/>
      <c r="CF76" s="138" t="n"/>
      <c r="CG76" s="138" t="n"/>
      <c r="CH76" s="138" t="n"/>
      <c r="CI76" s="138" t="n"/>
      <c r="CJ76" s="138" t="n"/>
      <c r="CK76" s="138" t="n"/>
      <c r="CL76" s="138" t="n"/>
      <c r="CM76" s="138" t="n"/>
      <c r="CN76" s="138" t="n"/>
      <c r="CO76" s="138" t="n"/>
      <c r="CP76" s="138" t="n"/>
      <c r="CQ76" s="138" t="n"/>
      <c r="CR76" s="138" t="n"/>
      <c r="CS76" s="138" t="n"/>
      <c r="CT76" s="138" t="n"/>
      <c r="CU76" s="138" t="n"/>
      <c r="CV76" s="138" t="n"/>
      <c r="CW76" s="138" t="n"/>
      <c r="CX76" s="138" t="n"/>
      <c r="CY76" s="138" t="n"/>
      <c r="CZ76" s="138" t="n"/>
      <c r="DA76" s="138" t="n"/>
      <c r="DB76" s="138" t="n"/>
      <c r="DC76" s="138" t="n"/>
      <c r="DD76" s="138" t="n"/>
      <c r="DE76" s="138" t="n"/>
      <c r="DF76" s="138" t="n"/>
      <c r="DG76" s="138" t="n"/>
      <c r="DH76" s="138" t="n"/>
      <c r="DI76" s="138" t="n"/>
      <c r="DJ76" s="138" t="n"/>
      <c r="DK76" s="138" t="n"/>
      <c r="DL76" s="138" t="n"/>
      <c r="DM76" s="138" t="n"/>
      <c r="DN76" s="138" t="n"/>
      <c r="DO76" s="138" t="n"/>
      <c r="DP76" s="138" t="n"/>
      <c r="DQ76" s="138" t="n"/>
      <c r="DR76" s="138" t="n"/>
      <c r="DS76" s="138" t="n"/>
      <c r="DT76" s="138" t="n"/>
      <c r="DU76" s="139" t="n"/>
      <c r="DV76" s="2" t="n"/>
      <c r="DW76" s="2" t="n"/>
      <c r="DX76" s="2" t="n"/>
      <c r="DY76" s="2" t="n"/>
      <c r="DZ76" s="2" t="n"/>
      <c r="EA76" s="2" t="n"/>
      <c r="EB76" s="2" t="n"/>
      <c r="EC76" s="2" t="n"/>
    </row>
    <row r="77" ht="6.75" customHeight="1" s="118">
      <c r="A77" s="2" t="n"/>
      <c r="B77" s="2" t="n"/>
      <c r="C77" s="2" t="n"/>
      <c r="D77" s="2" t="n"/>
      <c r="E77" s="141" t="n"/>
      <c r="K77" s="142" t="n"/>
      <c r="L77" s="141"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41" t="n"/>
      <c r="BV77" s="142" t="n"/>
      <c r="DU77" s="142" t="n"/>
      <c r="DV77" s="2" t="n"/>
      <c r="DW77" s="2" t="n"/>
      <c r="DX77" s="2" t="n"/>
      <c r="DY77" s="2" t="n"/>
      <c r="DZ77" s="2" t="n"/>
      <c r="EA77" s="2" t="n"/>
      <c r="EB77" s="2" t="n"/>
      <c r="EC77" s="2" t="n"/>
    </row>
    <row r="78" ht="6.75" customHeight="1" s="118">
      <c r="A78" s="2" t="n"/>
      <c r="B78" s="2" t="n"/>
      <c r="C78" s="2" t="n"/>
      <c r="D78" s="2" t="n"/>
      <c r="E78" s="141" t="n"/>
      <c r="K78" s="142" t="n"/>
      <c r="L78" s="141" t="n"/>
      <c r="P78" s="19" t="n"/>
      <c r="Q78" s="19" t="n"/>
      <c r="R78" s="19" t="n"/>
      <c r="S78" s="52" t="inlineStr">
        <is>
          <t>年</t>
        </is>
      </c>
      <c r="U78" s="11" t="n"/>
      <c r="V78" s="11" t="n"/>
      <c r="W78" s="53" t="inlineStr">
        <is>
          <t>月</t>
        </is>
      </c>
      <c r="X78" s="142"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41" t="n"/>
      <c r="BV78" s="142" t="n"/>
      <c r="DU78" s="142" t="n"/>
      <c r="DV78" s="2" t="n"/>
      <c r="DW78" s="2" t="n"/>
      <c r="DX78" s="2" t="n"/>
      <c r="DY78" s="2" t="n"/>
      <c r="DZ78" s="2" t="n"/>
      <c r="EA78" s="2" t="n"/>
      <c r="EB78" s="2" t="n"/>
      <c r="EC78" s="2" t="n"/>
    </row>
    <row r="79" ht="6.75" customHeight="1" s="118">
      <c r="A79" s="2" t="n"/>
      <c r="B79" s="2" t="n"/>
      <c r="C79" s="2" t="n"/>
      <c r="D79" s="2" t="n"/>
      <c r="E79" s="141" t="n"/>
      <c r="K79" s="142" t="n"/>
      <c r="L79" s="49" t="inlineStr">
        <is>
          <t>令和</t>
        </is>
      </c>
      <c r="P79" s="19" t="n"/>
      <c r="Q79" s="19" t="n"/>
      <c r="R79" s="19" t="n"/>
      <c r="U79" s="11" t="n"/>
      <c r="V79" s="11" t="n"/>
      <c r="X79" s="142"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41" t="n"/>
      <c r="BV79" s="142" t="n"/>
      <c r="DU79" s="142" t="n"/>
      <c r="DV79" s="2" t="n"/>
      <c r="DW79" s="2" t="n"/>
      <c r="DX79" s="2" t="n"/>
      <c r="DY79" s="2" t="n"/>
      <c r="DZ79" s="2" t="n"/>
      <c r="EA79" s="2" t="n"/>
      <c r="EB79" s="2" t="n"/>
      <c r="EC79" s="2" t="n"/>
    </row>
    <row r="80" ht="6.75" customHeight="1" s="118">
      <c r="A80" s="2" t="n"/>
      <c r="B80" s="2" t="n"/>
      <c r="C80" s="2" t="n"/>
      <c r="D80" s="2" t="n"/>
      <c r="E80" s="141" t="n"/>
      <c r="K80" s="142" t="n"/>
      <c r="L80" s="141"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41" t="n"/>
      <c r="BV80" s="142" t="n"/>
      <c r="DU80" s="142" t="n"/>
      <c r="DV80" s="2" t="n"/>
      <c r="DW80" s="2" t="n"/>
      <c r="DX80" s="2" t="n"/>
      <c r="DY80" s="2" t="n"/>
      <c r="DZ80" s="2" t="n"/>
      <c r="EA80" s="2" t="n"/>
      <c r="EB80" s="2" t="n"/>
      <c r="EC80" s="2" t="n"/>
    </row>
    <row r="81" ht="3.75" customHeight="1" s="118">
      <c r="A81" s="2" t="n"/>
      <c r="B81" s="2" t="n"/>
      <c r="C81" s="2" t="n"/>
      <c r="D81" s="2" t="n"/>
      <c r="E81" s="141" t="n"/>
      <c r="K81" s="142" t="n"/>
      <c r="L81" s="144" t="n"/>
      <c r="M81" s="145" t="n"/>
      <c r="N81" s="145" t="n"/>
      <c r="O81" s="145"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41" t="n"/>
      <c r="BV81" s="142" t="n"/>
      <c r="DU81" s="142" t="n"/>
      <c r="DV81" s="2" t="n"/>
      <c r="DW81" s="2" t="n"/>
      <c r="DX81" s="2" t="n"/>
      <c r="DY81" s="2" t="n"/>
      <c r="DZ81" s="2" t="n"/>
      <c r="EA81" s="2" t="n"/>
      <c r="EB81" s="2" t="n"/>
      <c r="EC81" s="2" t="n"/>
    </row>
    <row r="82" ht="6.75" customHeight="1" s="118">
      <c r="A82" s="2" t="n"/>
      <c r="B82" s="2" t="n"/>
      <c r="C82" s="2" t="n"/>
      <c r="D82" s="2" t="n"/>
      <c r="E82" s="141" t="n"/>
      <c r="K82" s="142" t="n"/>
      <c r="L82" s="54" t="inlineStr">
        <is>
          <t>平成</t>
        </is>
      </c>
      <c r="M82" s="138" t="n"/>
      <c r="N82" s="138" t="n"/>
      <c r="O82" s="138"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41" t="n"/>
      <c r="BV82" s="142" t="n"/>
      <c r="DU82" s="142" t="n"/>
      <c r="DV82" s="2" t="n"/>
      <c r="DW82" s="2" t="n"/>
      <c r="DX82" s="2" t="n"/>
      <c r="DY82" s="2" t="n"/>
      <c r="DZ82" s="2" t="n"/>
      <c r="EA82" s="2" t="n"/>
      <c r="EB82" s="2" t="n"/>
      <c r="EC82" s="2" t="n"/>
    </row>
    <row r="83" ht="6.75" customHeight="1" s="118">
      <c r="A83" s="2" t="n"/>
      <c r="B83" s="2" t="n"/>
      <c r="C83" s="2" t="n"/>
      <c r="D83" s="2" t="n"/>
      <c r="E83" s="141" t="n"/>
      <c r="K83" s="142" t="n"/>
      <c r="L83" s="141"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41" t="n"/>
      <c r="BV83" s="142" t="n"/>
      <c r="DU83" s="142" t="n"/>
      <c r="DV83" s="2" t="n"/>
      <c r="DW83" s="2" t="n"/>
      <c r="DX83" s="2" t="n"/>
      <c r="DY83" s="2" t="n"/>
      <c r="DZ83" s="2" t="n"/>
      <c r="EA83" s="2" t="n"/>
      <c r="EB83" s="2" t="n"/>
      <c r="EC83" s="2" t="n"/>
    </row>
    <row r="84" ht="6.75" customHeight="1" s="118">
      <c r="A84" s="2" t="n"/>
      <c r="B84" s="2" t="n"/>
      <c r="C84" s="2" t="n"/>
      <c r="D84" s="2" t="n"/>
      <c r="E84" s="141" t="n"/>
      <c r="K84" s="142" t="n"/>
      <c r="L84" s="141" t="n"/>
      <c r="P84" s="19" t="n"/>
      <c r="Q84" s="19" t="n"/>
      <c r="R84" s="19" t="n"/>
      <c r="S84" s="52" t="inlineStr">
        <is>
          <t>年</t>
        </is>
      </c>
      <c r="U84" s="11" t="n"/>
      <c r="V84" s="11" t="n"/>
      <c r="W84" s="53" t="inlineStr">
        <is>
          <t>月</t>
        </is>
      </c>
      <c r="X84" s="142"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41" t="n"/>
      <c r="BV84" s="142" t="n"/>
      <c r="DU84" s="142" t="n"/>
      <c r="DV84" s="2" t="n"/>
      <c r="DW84" s="2" t="n"/>
      <c r="DX84" s="2" t="n"/>
      <c r="DY84" s="2" t="n"/>
      <c r="DZ84" s="2" t="n"/>
      <c r="EA84" s="2" t="n"/>
      <c r="EB84" s="2" t="n"/>
      <c r="EC84" s="2" t="n"/>
    </row>
    <row r="85" ht="6.75" customHeight="1" s="118">
      <c r="A85" s="2" t="n"/>
      <c r="B85" s="2" t="n"/>
      <c r="C85" s="2" t="n"/>
      <c r="D85" s="2" t="n"/>
      <c r="E85" s="141" t="n"/>
      <c r="K85" s="142" t="n"/>
      <c r="L85" s="49" t="inlineStr">
        <is>
          <t>令和</t>
        </is>
      </c>
      <c r="P85" s="19" t="n"/>
      <c r="Q85" s="19" t="n"/>
      <c r="R85" s="19" t="n"/>
      <c r="U85" s="11" t="n"/>
      <c r="V85" s="11" t="n"/>
      <c r="X85" s="142"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41" t="n"/>
      <c r="BV85" s="142" t="n"/>
      <c r="DU85" s="142" t="n"/>
      <c r="DV85" s="2" t="n"/>
      <c r="DW85" s="2" t="n"/>
      <c r="DX85" s="2" t="n"/>
      <c r="DY85" s="2" t="n"/>
      <c r="DZ85" s="2" t="n"/>
      <c r="EA85" s="2" t="n"/>
      <c r="EB85" s="2" t="n"/>
      <c r="EC85" s="2" t="n"/>
    </row>
    <row r="86" ht="6.75" customHeight="1" s="118">
      <c r="A86" s="2" t="n"/>
      <c r="B86" s="2" t="n"/>
      <c r="C86" s="2" t="n"/>
      <c r="D86" s="2" t="n"/>
      <c r="E86" s="141" t="n"/>
      <c r="K86" s="142" t="n"/>
      <c r="L86" s="141"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41" t="n"/>
      <c r="BV86" s="142" t="n"/>
      <c r="DU86" s="142" t="n"/>
      <c r="DV86" s="2" t="n"/>
      <c r="DW86" s="2" t="n"/>
      <c r="DX86" s="2" t="n"/>
      <c r="DY86" s="2" t="n"/>
      <c r="DZ86" s="2" t="n"/>
      <c r="EA86" s="2" t="n"/>
      <c r="EB86" s="2" t="n"/>
      <c r="EC86" s="2" t="n"/>
    </row>
    <row r="87" ht="6.75" customHeight="1" s="118">
      <c r="A87" s="2" t="n"/>
      <c r="B87" s="2" t="n"/>
      <c r="C87" s="2" t="n"/>
      <c r="D87" s="2" t="n"/>
      <c r="E87" s="144" t="n"/>
      <c r="F87" s="145" t="n"/>
      <c r="G87" s="145" t="n"/>
      <c r="H87" s="145" t="n"/>
      <c r="I87" s="145" t="n"/>
      <c r="J87" s="145" t="n"/>
      <c r="K87" s="146" t="n"/>
      <c r="L87" s="144" t="n"/>
      <c r="M87" s="145" t="n"/>
      <c r="N87" s="145" t="n"/>
      <c r="O87" s="145"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4" t="n"/>
      <c r="BQ87" s="145" t="n"/>
      <c r="BR87" s="145" t="n"/>
      <c r="BS87" s="145" t="n"/>
      <c r="BT87" s="145" t="n"/>
      <c r="BU87" s="145" t="n"/>
      <c r="BV87" s="146" t="n"/>
      <c r="BW87" s="145" t="n"/>
      <c r="BX87" s="145" t="n"/>
      <c r="BY87" s="145" t="n"/>
      <c r="BZ87" s="145" t="n"/>
      <c r="CA87" s="145" t="n"/>
      <c r="CB87" s="145" t="n"/>
      <c r="CC87" s="145" t="n"/>
      <c r="CD87" s="145" t="n"/>
      <c r="CE87" s="145" t="n"/>
      <c r="CF87" s="145" t="n"/>
      <c r="CG87" s="145" t="n"/>
      <c r="CH87" s="145" t="n"/>
      <c r="CI87" s="145" t="n"/>
      <c r="CJ87" s="145" t="n"/>
      <c r="CK87" s="145" t="n"/>
      <c r="CL87" s="145" t="n"/>
      <c r="CM87" s="145" t="n"/>
      <c r="CN87" s="145" t="n"/>
      <c r="CO87" s="145" t="n"/>
      <c r="CP87" s="145" t="n"/>
      <c r="CQ87" s="145" t="n"/>
      <c r="CR87" s="145" t="n"/>
      <c r="CS87" s="145" t="n"/>
      <c r="CT87" s="145" t="n"/>
      <c r="CU87" s="145" t="n"/>
      <c r="CV87" s="145" t="n"/>
      <c r="CW87" s="145" t="n"/>
      <c r="CX87" s="145" t="n"/>
      <c r="CY87" s="145" t="n"/>
      <c r="CZ87" s="145" t="n"/>
      <c r="DA87" s="145" t="n"/>
      <c r="DB87" s="145" t="n"/>
      <c r="DC87" s="145" t="n"/>
      <c r="DD87" s="145" t="n"/>
      <c r="DE87" s="145" t="n"/>
      <c r="DF87" s="145" t="n"/>
      <c r="DG87" s="145" t="n"/>
      <c r="DH87" s="145" t="n"/>
      <c r="DI87" s="145" t="n"/>
      <c r="DJ87" s="145" t="n"/>
      <c r="DK87" s="145" t="n"/>
      <c r="DL87" s="145" t="n"/>
      <c r="DM87" s="145" t="n"/>
      <c r="DN87" s="145" t="n"/>
      <c r="DO87" s="145" t="n"/>
      <c r="DP87" s="145" t="n"/>
      <c r="DQ87" s="145" t="n"/>
      <c r="DR87" s="145" t="n"/>
      <c r="DS87" s="145" t="n"/>
      <c r="DT87" s="145" t="n"/>
      <c r="DU87" s="146"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40.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7" t="inlineStr">
        <is>
          <t xml:space="preserve">資 　格  等      </t>
        </is>
      </c>
      <c r="BQ5" s="138" t="n"/>
      <c r="BR5" s="138" t="n"/>
      <c r="BS5" s="138" t="n"/>
      <c r="BT5" s="138" t="n"/>
      <c r="BU5" s="138" t="n"/>
      <c r="BV5" s="139" t="n"/>
      <c r="BW5" s="140" t="inlineStr">
        <is>
          <t>取  得  年  月</t>
        </is>
      </c>
      <c r="BX5" s="138" t="n"/>
      <c r="BY5" s="138" t="n"/>
      <c r="BZ5" s="138" t="n"/>
      <c r="CA5" s="138" t="n"/>
      <c r="CB5" s="138" t="n"/>
      <c r="CC5" s="138" t="n"/>
      <c r="CD5" s="138" t="n"/>
      <c r="CE5" s="138" t="n"/>
      <c r="CF5" s="138" t="n"/>
      <c r="CG5" s="139" t="n"/>
      <c r="CH5" s="140" t="inlineStr">
        <is>
          <t>資       格       等       の       名       称</t>
        </is>
      </c>
      <c r="CI5" s="138" t="n"/>
      <c r="CJ5" s="138" t="n"/>
      <c r="CK5" s="138" t="n"/>
      <c r="CL5" s="138" t="n"/>
      <c r="CM5" s="138" t="n"/>
      <c r="CN5" s="138" t="n"/>
      <c r="CO5" s="138" t="n"/>
      <c r="CP5" s="138" t="n"/>
      <c r="CQ5" s="138" t="n"/>
      <c r="CR5" s="138" t="n"/>
      <c r="CS5" s="138" t="n"/>
      <c r="CT5" s="138" t="n"/>
      <c r="CU5" s="138" t="n"/>
      <c r="CV5" s="138" t="n"/>
      <c r="CW5" s="138" t="n"/>
      <c r="CX5" s="138" t="n"/>
      <c r="CY5" s="138" t="n"/>
      <c r="CZ5" s="138" t="n"/>
      <c r="DA5" s="138" t="n"/>
      <c r="DB5" s="138" t="n"/>
      <c r="DC5" s="138" t="n"/>
      <c r="DD5" s="138" t="n"/>
      <c r="DE5" s="138" t="n"/>
      <c r="DF5" s="138" t="n"/>
      <c r="DG5" s="138" t="n"/>
      <c r="DH5" s="138" t="n"/>
      <c r="DI5" s="138" t="n"/>
      <c r="DJ5" s="138" t="n"/>
      <c r="DK5" s="138" t="n"/>
      <c r="DL5" s="138" t="n"/>
      <c r="DM5" s="138" t="n"/>
      <c r="DN5" s="138" t="n"/>
      <c r="DO5" s="138" t="n"/>
      <c r="DP5" s="138" t="n"/>
      <c r="DQ5" s="138" t="n"/>
      <c r="DR5" s="138" t="n"/>
      <c r="DS5" s="138" t="n"/>
      <c r="DT5" s="138" t="n"/>
      <c r="DU5" s="139"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41" t="n"/>
      <c r="BV6" s="142" t="n"/>
      <c r="BW6" s="141" t="n"/>
      <c r="CG6" s="142" t="n"/>
      <c r="CH6" s="141" t="n"/>
      <c r="DU6" s="142"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41" t="n"/>
      <c r="BV7" s="142" t="n"/>
      <c r="BW7" s="141" t="n"/>
      <c r="CG7" s="142" t="n"/>
      <c r="CH7" s="141" t="n"/>
      <c r="DU7" s="142"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3">
        <f>IF(N(設定!$B$3)=0,"",YEAR(設定!$B$3)-2018)</f>
        <v/>
      </c>
      <c r="AG8" s="95" t="inlineStr">
        <is>
          <t>年</t>
        </is>
      </c>
      <c r="AI8" s="143">
        <f>IF(N(設定!$B$3)=0,"",MONTH(設定!$B$3))</f>
        <v/>
      </c>
      <c r="AL8" s="95" t="inlineStr">
        <is>
          <t>月</t>
        </is>
      </c>
      <c r="AN8" s="143">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41" t="n"/>
      <c r="BV8" s="142" t="n"/>
      <c r="BW8" s="144" t="n"/>
      <c r="BX8" s="145" t="n"/>
      <c r="BY8" s="145" t="n"/>
      <c r="BZ8" s="145" t="n"/>
      <c r="CA8" s="145" t="n"/>
      <c r="CB8" s="145" t="n"/>
      <c r="CC8" s="145" t="n"/>
      <c r="CD8" s="145" t="n"/>
      <c r="CE8" s="145" t="n"/>
      <c r="CF8" s="145" t="n"/>
      <c r="CG8" s="146" t="n"/>
      <c r="CH8" s="144" t="n"/>
      <c r="CI8" s="145" t="n"/>
      <c r="CJ8" s="145" t="n"/>
      <c r="CK8" s="145" t="n"/>
      <c r="CL8" s="145" t="n"/>
      <c r="CM8" s="145" t="n"/>
      <c r="CN8" s="145" t="n"/>
      <c r="CO8" s="145" t="n"/>
      <c r="CP8" s="145" t="n"/>
      <c r="CQ8" s="145" t="n"/>
      <c r="CR8" s="145" t="n"/>
      <c r="CS8" s="145" t="n"/>
      <c r="CT8" s="145" t="n"/>
      <c r="CU8" s="145" t="n"/>
      <c r="CV8" s="145" t="n"/>
      <c r="CW8" s="145" t="n"/>
      <c r="CX8" s="145" t="n"/>
      <c r="CY8" s="145" t="n"/>
      <c r="CZ8" s="145" t="n"/>
      <c r="DA8" s="145" t="n"/>
      <c r="DB8" s="145" t="n"/>
      <c r="DC8" s="145" t="n"/>
      <c r="DD8" s="145" t="n"/>
      <c r="DE8" s="145" t="n"/>
      <c r="DF8" s="145" t="n"/>
      <c r="DG8" s="145" t="n"/>
      <c r="DH8" s="145" t="n"/>
      <c r="DI8" s="145" t="n"/>
      <c r="DJ8" s="145" t="n"/>
      <c r="DK8" s="145" t="n"/>
      <c r="DL8" s="145" t="n"/>
      <c r="DM8" s="145" t="n"/>
      <c r="DN8" s="145" t="n"/>
      <c r="DO8" s="145" t="n"/>
      <c r="DP8" s="145" t="n"/>
      <c r="DQ8" s="145" t="n"/>
      <c r="DR8" s="145" t="n"/>
      <c r="DS8" s="145" t="n"/>
      <c r="DT8" s="145" t="n"/>
      <c r="DU8" s="146"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41" t="n"/>
      <c r="BV9" s="142" t="n"/>
      <c r="BW9" s="147">
        <f>計算!$O$33</f>
        <v/>
      </c>
      <c r="CG9" s="142" t="n"/>
      <c r="CH9" s="148">
        <f>計算!$P$33</f>
        <v/>
      </c>
      <c r="DU9" s="142"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5" t="n"/>
      <c r="AA10" s="145" t="n"/>
      <c r="AB10" s="145" t="n"/>
      <c r="AC10" s="145" t="n"/>
      <c r="AD10" s="145" t="n"/>
      <c r="AE10" s="145" t="n"/>
      <c r="AF10" s="145" t="n"/>
      <c r="AG10" s="145" t="n"/>
      <c r="AH10" s="145" t="n"/>
      <c r="AI10" s="145" t="n"/>
      <c r="AJ10" s="145" t="n"/>
      <c r="AK10" s="145" t="n"/>
      <c r="AL10" s="145" t="n"/>
      <c r="AM10" s="145" t="n"/>
      <c r="AN10" s="145" t="n"/>
      <c r="AO10" s="145" t="n"/>
      <c r="AP10" s="145" t="n"/>
      <c r="AQ10" s="145" t="n"/>
      <c r="AR10" s="145" t="n"/>
      <c r="AS10" s="145" t="n"/>
      <c r="AT10" s="145" t="n"/>
      <c r="AU10" s="12" t="n"/>
      <c r="AV10" s="7" t="n"/>
      <c r="BI10" s="8" t="n"/>
      <c r="BJ10" s="7" t="n"/>
      <c r="BK10" s="2" t="n"/>
      <c r="BL10" s="2" t="n"/>
      <c r="BM10" s="2" t="n"/>
      <c r="BN10" s="2" t="n"/>
      <c r="BO10" s="2" t="n"/>
      <c r="BP10" s="141" t="n"/>
      <c r="BV10" s="142" t="n"/>
      <c r="BW10" s="141" t="n"/>
      <c r="CG10" s="142" t="n"/>
      <c r="DU10" s="142" t="n"/>
      <c r="DV10" s="2" t="n"/>
      <c r="DW10" s="2" t="n"/>
      <c r="DX10" s="2" t="n"/>
      <c r="DY10" s="2" t="n"/>
      <c r="DZ10" s="2" t="n"/>
      <c r="EA10" s="2" t="n"/>
      <c r="EB10" s="2" t="n"/>
      <c r="EC10" s="2" t="n"/>
    </row>
    <row r="11" ht="6.75" customHeight="1" s="118">
      <c r="A11" s="2" t="n"/>
      <c r="B11" s="2" t="n"/>
      <c r="C11" s="2" t="n"/>
      <c r="D11" s="2" t="n"/>
      <c r="E11" s="140" t="inlineStr">
        <is>
          <t>ふ り が な</t>
        </is>
      </c>
      <c r="F11" s="138" t="n"/>
      <c r="G11" s="138" t="n"/>
      <c r="H11" s="138" t="n"/>
      <c r="I11" s="138" t="n"/>
      <c r="J11" s="138" t="n"/>
      <c r="K11" s="139" t="n"/>
      <c r="L11" s="149">
        <f>計算!$C$33</f>
        <v/>
      </c>
      <c r="M11" s="138" t="n"/>
      <c r="N11" s="138" t="n"/>
      <c r="O11" s="138" t="n"/>
      <c r="P11" s="138" t="n"/>
      <c r="Q11" s="138" t="n"/>
      <c r="R11" s="138" t="n"/>
      <c r="S11" s="138" t="n"/>
      <c r="T11" s="138" t="n"/>
      <c r="U11" s="138" t="n"/>
      <c r="V11" s="138" t="n"/>
      <c r="W11" s="138" t="n"/>
      <c r="X11" s="138" t="n"/>
      <c r="Y11" s="138" t="n"/>
      <c r="Z11" s="138" t="n"/>
      <c r="AA11" s="138" t="n"/>
      <c r="AB11" s="138" t="n"/>
      <c r="AC11" s="138" t="n"/>
      <c r="AD11" s="138" t="n"/>
      <c r="AE11" s="138" t="n"/>
      <c r="AF11" s="138" t="n"/>
      <c r="AG11" s="138" t="n"/>
      <c r="AH11" s="138" t="n"/>
      <c r="AI11" s="138" t="n"/>
      <c r="AJ11" s="138" t="n"/>
      <c r="AK11" s="138" t="n"/>
      <c r="AL11" s="138" t="n"/>
      <c r="AM11" s="138" t="n"/>
      <c r="AN11" s="138" t="n"/>
      <c r="AO11" s="138" t="n"/>
      <c r="AP11" s="138" t="n"/>
      <c r="AQ11" s="138" t="n"/>
      <c r="AR11" s="138" t="n"/>
      <c r="AS11" s="138" t="n"/>
      <c r="AT11" s="139"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41" t="n"/>
      <c r="BV11" s="142" t="n"/>
      <c r="BW11" s="141" t="n"/>
      <c r="CG11" s="142" t="n"/>
      <c r="DU11" s="142" t="n"/>
      <c r="DV11" s="2" t="n"/>
      <c r="DW11" s="2" t="n"/>
      <c r="DX11" s="2" t="n"/>
      <c r="DY11" s="2" t="n"/>
      <c r="DZ11" s="2" t="n"/>
      <c r="EA11" s="2" t="n"/>
      <c r="EB11" s="2" t="n"/>
      <c r="EC11" s="2" t="n"/>
    </row>
    <row r="12" ht="6.75" customHeight="1" s="118">
      <c r="A12" s="2" t="n"/>
      <c r="B12" s="2" t="n"/>
      <c r="C12" s="2" t="n"/>
      <c r="D12" s="2" t="n"/>
      <c r="E12" s="141" t="n"/>
      <c r="K12" s="142" t="n"/>
      <c r="AT12" s="142"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41" t="n"/>
      <c r="BV12" s="142" t="n"/>
      <c r="BW12" s="141" t="n"/>
      <c r="CG12" s="142" t="n"/>
      <c r="DU12" s="142" t="n"/>
      <c r="DV12" s="2" t="n"/>
      <c r="DW12" s="2" t="n"/>
      <c r="DX12" s="2" t="n"/>
      <c r="DY12" s="2" t="n"/>
      <c r="DZ12" s="2" t="n"/>
      <c r="EA12" s="2" t="n"/>
      <c r="EB12" s="2" t="n"/>
      <c r="EC12" s="2" t="n"/>
    </row>
    <row r="13" ht="6.75" customHeight="1" s="118">
      <c r="A13" s="2" t="n"/>
      <c r="B13" s="2" t="n"/>
      <c r="C13" s="2" t="n"/>
      <c r="D13" s="2" t="n"/>
      <c r="E13" s="141" t="n"/>
      <c r="K13" s="142" t="n"/>
      <c r="AT13" s="142"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41" t="n"/>
      <c r="BV13" s="142" t="n"/>
      <c r="BW13" s="147">
        <f>計算!$Q$33</f>
        <v/>
      </c>
      <c r="CG13" s="142" t="n"/>
      <c r="CH13" s="148">
        <f>計算!$R$33</f>
        <v/>
      </c>
      <c r="DU13" s="142" t="n"/>
      <c r="DV13" s="2" t="n"/>
      <c r="DW13" s="2" t="n"/>
      <c r="DX13" s="2" t="n"/>
      <c r="DY13" s="2" t="n"/>
      <c r="DZ13" s="2" t="n"/>
      <c r="EA13" s="2" t="n"/>
      <c r="EB13" s="2" t="n"/>
      <c r="EC13" s="2" t="n"/>
    </row>
    <row r="14" ht="6.75" customHeight="1" s="118">
      <c r="A14" s="2" t="n"/>
      <c r="B14" s="2" t="n"/>
      <c r="C14" s="2" t="n"/>
      <c r="D14" s="2" t="n"/>
      <c r="E14" s="144" t="n"/>
      <c r="F14" s="145" t="n"/>
      <c r="G14" s="145" t="n"/>
      <c r="H14" s="145" t="n"/>
      <c r="I14" s="145" t="n"/>
      <c r="J14" s="145" t="n"/>
      <c r="K14" s="146" t="n"/>
      <c r="L14" s="145" t="n"/>
      <c r="M14" s="145" t="n"/>
      <c r="N14" s="145" t="n"/>
      <c r="O14" s="145" t="n"/>
      <c r="P14" s="145" t="n"/>
      <c r="Q14" s="145" t="n"/>
      <c r="R14" s="145" t="n"/>
      <c r="S14" s="145" t="n"/>
      <c r="T14" s="145" t="n"/>
      <c r="U14" s="145" t="n"/>
      <c r="V14" s="145" t="n"/>
      <c r="W14" s="145" t="n"/>
      <c r="X14" s="145" t="n"/>
      <c r="Y14" s="145" t="n"/>
      <c r="Z14" s="145" t="n"/>
      <c r="AA14" s="145" t="n"/>
      <c r="AB14" s="145" t="n"/>
      <c r="AC14" s="145" t="n"/>
      <c r="AD14" s="145" t="n"/>
      <c r="AE14" s="145" t="n"/>
      <c r="AF14" s="145" t="n"/>
      <c r="AG14" s="145" t="n"/>
      <c r="AH14" s="145" t="n"/>
      <c r="AI14" s="145" t="n"/>
      <c r="AJ14" s="145" t="n"/>
      <c r="AK14" s="145" t="n"/>
      <c r="AL14" s="145" t="n"/>
      <c r="AM14" s="145" t="n"/>
      <c r="AN14" s="145" t="n"/>
      <c r="AO14" s="145" t="n"/>
      <c r="AP14" s="145" t="n"/>
      <c r="AQ14" s="145" t="n"/>
      <c r="AR14" s="145" t="n"/>
      <c r="AS14" s="145" t="n"/>
      <c r="AT14" s="146"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41" t="n"/>
      <c r="BV14" s="142" t="n"/>
      <c r="BW14" s="141" t="n"/>
      <c r="CG14" s="142" t="n"/>
      <c r="DU14" s="142" t="n"/>
      <c r="DV14" s="2" t="n"/>
      <c r="DW14" s="2" t="n"/>
      <c r="DX14" s="2" t="n"/>
      <c r="DY14" s="2" t="n"/>
      <c r="DZ14" s="2" t="n"/>
      <c r="EA14" s="2" t="n"/>
      <c r="EB14" s="2" t="n"/>
      <c r="EC14" s="2" t="n"/>
    </row>
    <row r="15" ht="6.75" customHeight="1" s="118">
      <c r="A15" s="2" t="n"/>
      <c r="B15" s="2" t="n"/>
      <c r="C15" s="2" t="n"/>
      <c r="D15" s="2" t="n"/>
      <c r="E15" s="150" t="inlineStr">
        <is>
          <t>名　前</t>
        </is>
      </c>
      <c r="F15" s="138" t="n"/>
      <c r="G15" s="138" t="n"/>
      <c r="H15" s="138" t="n"/>
      <c r="I15" s="138" t="n"/>
      <c r="J15" s="138" t="n"/>
      <c r="K15" s="139" t="n"/>
      <c r="L15" s="151">
        <f>計算!$B$33</f>
        <v/>
      </c>
      <c r="M15" s="138" t="n"/>
      <c r="N15" s="138" t="n"/>
      <c r="O15" s="138" t="n"/>
      <c r="P15" s="138" t="n"/>
      <c r="Q15" s="138" t="n"/>
      <c r="R15" s="138" t="n"/>
      <c r="S15" s="138" t="n"/>
      <c r="T15" s="138" t="n"/>
      <c r="U15" s="138" t="n"/>
      <c r="V15" s="138" t="n"/>
      <c r="W15" s="138" t="n"/>
      <c r="X15" s="138" t="n"/>
      <c r="Y15" s="138" t="n"/>
      <c r="Z15" s="138" t="n"/>
      <c r="AA15" s="138" t="n"/>
      <c r="AB15" s="138" t="n"/>
      <c r="AC15" s="138" t="n"/>
      <c r="AD15" s="138" t="n"/>
      <c r="AE15" s="138" t="n"/>
      <c r="AF15" s="138" t="n"/>
      <c r="AG15" s="138" t="n"/>
      <c r="AH15" s="138" t="n"/>
      <c r="AI15" s="138" t="n"/>
      <c r="AJ15" s="138" t="n"/>
      <c r="AK15" s="138" t="n"/>
      <c r="AL15" s="138" t="n"/>
      <c r="AM15" s="138" t="n"/>
      <c r="AN15" s="138" t="n"/>
      <c r="AO15" s="138" t="n"/>
      <c r="AP15" s="138" t="n"/>
      <c r="AQ15" s="138" t="n"/>
      <c r="AR15" s="138" t="n"/>
      <c r="AS15" s="138" t="n"/>
      <c r="AT15" s="139"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41" t="n"/>
      <c r="BV15" s="142" t="n"/>
      <c r="BW15" s="141" t="n"/>
      <c r="CG15" s="142" t="n"/>
      <c r="DU15" s="142" t="n"/>
      <c r="DV15" s="2" t="n"/>
      <c r="DW15" s="2" t="n"/>
      <c r="DX15" s="2" t="n"/>
      <c r="DY15" s="2" t="n"/>
      <c r="DZ15" s="2" t="n"/>
      <c r="EA15" s="2" t="n"/>
      <c r="EB15" s="2" t="n"/>
      <c r="EC15" s="2" t="n"/>
    </row>
    <row r="16" ht="6.75" customHeight="1" s="118">
      <c r="A16" s="2" t="n"/>
      <c r="B16" s="2" t="n"/>
      <c r="C16" s="2" t="n"/>
      <c r="D16" s="2" t="n"/>
      <c r="E16" s="141" t="n"/>
      <c r="K16" s="142" t="n"/>
      <c r="L16" s="141" t="n"/>
      <c r="AT16" s="142" t="n"/>
      <c r="AU16" s="8" t="n"/>
      <c r="AV16" s="7" t="n"/>
      <c r="AW16" s="2" t="n"/>
      <c r="AX16" s="52" t="inlineStr">
        <is>
          <t>（30×40mm）</t>
        </is>
      </c>
      <c r="BH16" s="2" t="n"/>
      <c r="BI16" s="8" t="n"/>
      <c r="BJ16" s="7" t="n"/>
      <c r="BK16" s="2" t="n"/>
      <c r="BL16" s="2" t="n"/>
      <c r="BM16" s="2" t="n"/>
      <c r="BN16" s="2" t="n"/>
      <c r="BO16" s="2" t="n"/>
      <c r="BP16" s="141" t="n"/>
      <c r="BV16" s="142" t="n"/>
      <c r="BW16" s="141" t="n"/>
      <c r="CG16" s="142" t="n"/>
      <c r="DU16" s="142" t="n"/>
      <c r="DV16" s="2" t="n"/>
      <c r="DW16" s="2" t="n"/>
      <c r="DX16" s="2" t="n"/>
      <c r="DY16" s="2" t="n"/>
      <c r="DZ16" s="2" t="n"/>
      <c r="EA16" s="2" t="n"/>
      <c r="EB16" s="2" t="n"/>
      <c r="EC16" s="2" t="n"/>
    </row>
    <row r="17" ht="6.75" customHeight="1" s="118">
      <c r="A17" s="2" t="n"/>
      <c r="B17" s="2" t="n"/>
      <c r="C17" s="2" t="n"/>
      <c r="D17" s="2" t="n"/>
      <c r="E17" s="141" t="n"/>
      <c r="K17" s="142" t="n"/>
      <c r="L17" s="141" t="n"/>
      <c r="AT17" s="142" t="n"/>
      <c r="AU17" s="8" t="n"/>
      <c r="AV17" s="7" t="n"/>
      <c r="AW17" s="2" t="n"/>
      <c r="BH17" s="2" t="n"/>
      <c r="BI17" s="8" t="n"/>
      <c r="BJ17" s="7" t="n"/>
      <c r="BK17" s="2" t="n"/>
      <c r="BL17" s="2" t="n"/>
      <c r="BM17" s="2" t="n"/>
      <c r="BN17" s="2" t="n"/>
      <c r="BO17" s="2" t="n"/>
      <c r="BP17" s="141" t="n"/>
      <c r="BV17" s="142" t="n"/>
      <c r="BW17" s="147">
        <f>計算!$S$33</f>
        <v/>
      </c>
      <c r="CG17" s="142" t="n"/>
      <c r="CH17" s="148">
        <f>計算!$T$33</f>
        <v/>
      </c>
      <c r="DU17" s="142" t="n"/>
      <c r="DV17" s="2" t="n"/>
      <c r="DW17" s="2" t="n"/>
      <c r="DX17" s="2" t="n"/>
      <c r="DY17" s="2" t="n"/>
      <c r="DZ17" s="2" t="n"/>
      <c r="EA17" s="2" t="n"/>
      <c r="EB17" s="2" t="n"/>
      <c r="EC17" s="2" t="n"/>
    </row>
    <row r="18" ht="6.75" customHeight="1" s="118">
      <c r="A18" s="2" t="n"/>
      <c r="B18" s="2" t="n"/>
      <c r="C18" s="2" t="n"/>
      <c r="D18" s="2" t="n"/>
      <c r="E18" s="141" t="n"/>
      <c r="K18" s="142" t="n"/>
      <c r="L18" s="141" t="n"/>
      <c r="AT18" s="142"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41" t="n"/>
      <c r="BV18" s="142" t="n"/>
      <c r="BW18" s="141" t="n"/>
      <c r="CG18" s="142" t="n"/>
      <c r="DU18" s="142" t="n"/>
      <c r="DV18" s="2" t="n"/>
      <c r="DW18" s="2" t="n"/>
      <c r="DX18" s="2" t="n"/>
      <c r="DY18" s="2" t="n"/>
      <c r="DZ18" s="2" t="n"/>
      <c r="EA18" s="2" t="n"/>
      <c r="EB18" s="2" t="n"/>
      <c r="EC18" s="2" t="n"/>
    </row>
    <row r="19" ht="6.75" customHeight="1" s="118">
      <c r="A19" s="2" t="n"/>
      <c r="B19" s="2" t="n"/>
      <c r="C19" s="2" t="n"/>
      <c r="D19" s="2" t="n"/>
      <c r="E19" s="141" t="n"/>
      <c r="K19" s="142" t="n"/>
      <c r="L19" s="141" t="n"/>
      <c r="AT19" s="142"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41" t="n"/>
      <c r="BV19" s="142" t="n"/>
      <c r="BW19" s="141" t="n"/>
      <c r="CG19" s="142" t="n"/>
      <c r="DU19" s="142" t="n"/>
      <c r="DV19" s="2" t="n"/>
      <c r="DW19" s="2" t="n"/>
      <c r="DX19" s="2" t="n"/>
      <c r="DY19" s="2" t="n"/>
      <c r="DZ19" s="2" t="n"/>
      <c r="EA19" s="2" t="n"/>
      <c r="EB19" s="2" t="n"/>
      <c r="EC19" s="2" t="n"/>
    </row>
    <row r="20" ht="4.5" customHeight="1" s="118">
      <c r="A20" s="2" t="n"/>
      <c r="B20" s="2" t="n"/>
      <c r="C20" s="2" t="n"/>
      <c r="D20" s="2" t="n"/>
      <c r="E20" s="144" t="n"/>
      <c r="F20" s="145" t="n"/>
      <c r="G20" s="145" t="n"/>
      <c r="H20" s="145" t="n"/>
      <c r="I20" s="145" t="n"/>
      <c r="J20" s="145" t="n"/>
      <c r="K20" s="146" t="n"/>
      <c r="L20" s="144" t="n"/>
      <c r="M20" s="145" t="n"/>
      <c r="N20" s="145" t="n"/>
      <c r="O20" s="145" t="n"/>
      <c r="P20" s="145" t="n"/>
      <c r="Q20" s="145" t="n"/>
      <c r="R20" s="145" t="n"/>
      <c r="S20" s="145" t="n"/>
      <c r="T20" s="145" t="n"/>
      <c r="U20" s="145" t="n"/>
      <c r="V20" s="145" t="n"/>
      <c r="W20" s="145" t="n"/>
      <c r="X20" s="145" t="n"/>
      <c r="Y20" s="145" t="n"/>
      <c r="Z20" s="145" t="n"/>
      <c r="AA20" s="145" t="n"/>
      <c r="AB20" s="145" t="n"/>
      <c r="AC20" s="145" t="n"/>
      <c r="AD20" s="145" t="n"/>
      <c r="AE20" s="145" t="n"/>
      <c r="AF20" s="145" t="n"/>
      <c r="AG20" s="145" t="n"/>
      <c r="AH20" s="145" t="n"/>
      <c r="AI20" s="145" t="n"/>
      <c r="AJ20" s="145" t="n"/>
      <c r="AK20" s="145" t="n"/>
      <c r="AL20" s="145" t="n"/>
      <c r="AM20" s="145" t="n"/>
      <c r="AN20" s="145" t="n"/>
      <c r="AO20" s="145" t="n"/>
      <c r="AP20" s="145" t="n"/>
      <c r="AQ20" s="145" t="n"/>
      <c r="AR20" s="145" t="n"/>
      <c r="AS20" s="145" t="n"/>
      <c r="AT20" s="146"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41" t="n"/>
      <c r="BV20" s="142" t="n"/>
      <c r="BW20" s="141" t="n"/>
      <c r="CG20" s="142" t="n"/>
      <c r="DU20" s="142" t="n"/>
      <c r="DV20" s="2" t="n"/>
      <c r="DW20" s="2" t="n"/>
      <c r="DX20" s="2" t="n"/>
      <c r="DY20" s="2" t="n"/>
      <c r="DZ20" s="2" t="n"/>
      <c r="EA20" s="2" t="n"/>
      <c r="EB20" s="2" t="n"/>
      <c r="EC20" s="2" t="n"/>
    </row>
    <row r="21" ht="6.75" customHeight="1" s="118">
      <c r="A21" s="2" t="n"/>
      <c r="B21" s="2" t="n"/>
      <c r="C21" s="2" t="n"/>
      <c r="D21" s="2" t="n"/>
      <c r="E21" s="150" t="inlineStr">
        <is>
          <t>生年月日</t>
        </is>
      </c>
      <c r="F21" s="138" t="n"/>
      <c r="G21" s="138" t="n"/>
      <c r="H21" s="138" t="n"/>
      <c r="I21" s="138" t="n"/>
      <c r="J21" s="138" t="n"/>
      <c r="K21" s="139" t="n"/>
      <c r="L21" s="152" t="inlineStr">
        <is>
          <t>昭和 ・ 平成</t>
        </is>
      </c>
      <c r="M21" s="138" t="n"/>
      <c r="N21" s="138" t="n"/>
      <c r="O21" s="138" t="n"/>
      <c r="P21" s="138" t="n"/>
      <c r="Q21" s="138" t="n"/>
      <c r="R21" s="138" t="n"/>
      <c r="S21" s="138" t="n"/>
      <c r="T21" s="138" t="n"/>
      <c r="U21" s="138" t="n"/>
      <c r="V21" s="153">
        <f>計算!$D$33</f>
        <v/>
      </c>
      <c r="W21" s="138" t="n"/>
      <c r="X21" s="154" t="inlineStr">
        <is>
          <t>年</t>
        </is>
      </c>
      <c r="Y21" s="138" t="n"/>
      <c r="Z21" s="153">
        <f>計算!$E$33</f>
        <v/>
      </c>
      <c r="AA21" s="138" t="n"/>
      <c r="AB21" s="138" t="n"/>
      <c r="AC21" s="154" t="inlineStr">
        <is>
          <t>月</t>
        </is>
      </c>
      <c r="AD21" s="138" t="n"/>
      <c r="AE21" s="153">
        <f>計算!$F$33</f>
        <v/>
      </c>
      <c r="AF21" s="138" t="n"/>
      <c r="AG21" s="138" t="n"/>
      <c r="AH21" s="154" t="inlineStr">
        <is>
          <t>日　生 （満</t>
        </is>
      </c>
      <c r="AI21" s="138" t="n"/>
      <c r="AJ21" s="138" t="n"/>
      <c r="AK21" s="138" t="n"/>
      <c r="AL21" s="138" t="n"/>
      <c r="AM21" s="138" t="n"/>
      <c r="AN21" s="138" t="n"/>
      <c r="AO21" s="138" t="n"/>
      <c r="AP21" s="155">
        <f>計算!$G$33</f>
        <v/>
      </c>
      <c r="AQ21" s="138" t="n"/>
      <c r="AR21" s="156" t="inlineStr">
        <is>
          <t>歳）</t>
        </is>
      </c>
      <c r="AS21" s="138" t="n"/>
      <c r="AT21" s="139"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41" t="n"/>
      <c r="BV21" s="142" t="n"/>
      <c r="BW21" s="147">
        <f>計算!$U$33</f>
        <v/>
      </c>
      <c r="CG21" s="142" t="n"/>
      <c r="CH21" s="148">
        <f>計算!$V$33</f>
        <v/>
      </c>
      <c r="DU21" s="142" t="n"/>
      <c r="DV21" s="2" t="n"/>
      <c r="DW21" s="2" t="n"/>
      <c r="DX21" s="2" t="n"/>
      <c r="DY21" s="2" t="n"/>
      <c r="DZ21" s="2" t="n"/>
      <c r="EA21" s="2" t="n"/>
      <c r="EB21" s="2" t="n"/>
      <c r="EC21" s="2" t="n"/>
    </row>
    <row r="22" ht="6.75" customHeight="1" s="118">
      <c r="A22" s="2" t="n"/>
      <c r="B22" s="2" t="n"/>
      <c r="C22" s="2" t="n"/>
      <c r="D22" s="2" t="n"/>
      <c r="E22" s="141" t="n"/>
      <c r="K22" s="142" t="n"/>
      <c r="L22" s="141" t="n"/>
      <c r="AT22" s="142"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41" t="n"/>
      <c r="BV22" s="142" t="n"/>
      <c r="BW22" s="141" t="n"/>
      <c r="CG22" s="142" t="n"/>
      <c r="DU22" s="142" t="n"/>
      <c r="DV22" s="2" t="n"/>
      <c r="DW22" s="2" t="n"/>
      <c r="DX22" s="2" t="n"/>
      <c r="DY22" s="2" t="n"/>
      <c r="DZ22" s="2" t="n"/>
      <c r="EA22" s="2" t="n"/>
      <c r="EB22" s="2" t="n"/>
      <c r="EC22" s="2" t="n"/>
    </row>
    <row r="23" ht="6.75" customHeight="1" s="118">
      <c r="A23" s="2" t="n"/>
      <c r="B23" s="2" t="n"/>
      <c r="C23" s="2" t="n"/>
      <c r="D23" s="2" t="n"/>
      <c r="E23" s="141" t="n"/>
      <c r="K23" s="142" t="n"/>
      <c r="L23" s="141" t="n"/>
      <c r="AT23" s="142"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41" t="n"/>
      <c r="BV23" s="142" t="n"/>
      <c r="BW23" s="141" t="n"/>
      <c r="CG23" s="142" t="n"/>
      <c r="DU23" s="142" t="n"/>
      <c r="DV23" s="2" t="n"/>
      <c r="DW23" s="2" t="n"/>
      <c r="DX23" s="2" t="n"/>
      <c r="DY23" s="2" t="n"/>
      <c r="DZ23" s="2" t="n"/>
      <c r="EA23" s="2" t="n"/>
      <c r="EB23" s="2" t="n"/>
      <c r="EC23" s="2" t="n"/>
    </row>
    <row r="24" ht="3.75" customHeight="1" s="118">
      <c r="A24" s="2" t="n"/>
      <c r="B24" s="2" t="n"/>
      <c r="C24" s="2" t="n"/>
      <c r="D24" s="2" t="n"/>
      <c r="E24" s="144" t="n"/>
      <c r="F24" s="145" t="n"/>
      <c r="G24" s="145" t="n"/>
      <c r="H24" s="145" t="n"/>
      <c r="I24" s="145" t="n"/>
      <c r="J24" s="145" t="n"/>
      <c r="K24" s="146" t="n"/>
      <c r="L24" s="144" t="n"/>
      <c r="M24" s="145" t="n"/>
      <c r="N24" s="145" t="n"/>
      <c r="O24" s="145" t="n"/>
      <c r="P24" s="145" t="n"/>
      <c r="Q24" s="145" t="n"/>
      <c r="R24" s="145" t="n"/>
      <c r="S24" s="145" t="n"/>
      <c r="T24" s="145" t="n"/>
      <c r="U24" s="145" t="n"/>
      <c r="X24" s="145" t="n"/>
      <c r="Y24" s="145" t="n"/>
      <c r="AC24" s="145" t="n"/>
      <c r="AD24" s="145" t="n"/>
      <c r="AH24" s="145" t="n"/>
      <c r="AI24" s="145" t="n"/>
      <c r="AJ24" s="145" t="n"/>
      <c r="AK24" s="145" t="n"/>
      <c r="AL24" s="145" t="n"/>
      <c r="AM24" s="145" t="n"/>
      <c r="AN24" s="145" t="n"/>
      <c r="AO24" s="145" t="n"/>
      <c r="AP24" s="145" t="n"/>
      <c r="AQ24" s="145" t="n"/>
      <c r="AR24" s="145" t="n"/>
      <c r="AS24" s="145" t="n"/>
      <c r="AT24" s="146"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41" t="n"/>
      <c r="BV24" s="142" t="n"/>
      <c r="BW24" s="141" t="n"/>
      <c r="CG24" s="142" t="n"/>
      <c r="DU24" s="142" t="n"/>
      <c r="DV24" s="2" t="n"/>
      <c r="DW24" s="2" t="n"/>
      <c r="DX24" s="2" t="n"/>
      <c r="DY24" s="2" t="n"/>
      <c r="DZ24" s="2" t="n"/>
      <c r="EA24" s="2" t="n"/>
      <c r="EB24" s="2" t="n"/>
      <c r="EC24" s="2" t="n"/>
    </row>
    <row r="25" ht="6.75" customHeight="1" s="118">
      <c r="A25" s="2" t="n"/>
      <c r="B25" s="2" t="n"/>
      <c r="C25" s="2" t="n"/>
      <c r="D25" s="2" t="n"/>
      <c r="E25" s="157" t="inlineStr">
        <is>
          <t>ふ り が な</t>
        </is>
      </c>
      <c r="F25" s="138" t="n"/>
      <c r="G25" s="138" t="n"/>
      <c r="H25" s="138" t="n"/>
      <c r="I25" s="138" t="n"/>
      <c r="J25" s="138" t="n"/>
      <c r="K25" s="139" t="n"/>
      <c r="L25" s="158">
        <f>計算!$J$33</f>
        <v/>
      </c>
      <c r="M25" s="138" t="n"/>
      <c r="N25" s="138" t="n"/>
      <c r="O25" s="138" t="n"/>
      <c r="P25" s="138" t="n"/>
      <c r="Q25" s="138" t="n"/>
      <c r="R25" s="138" t="n"/>
      <c r="S25" s="138" t="n"/>
      <c r="T25" s="138" t="n"/>
      <c r="U25" s="138" t="n"/>
      <c r="V25" s="138" t="n"/>
      <c r="W25" s="138" t="n"/>
      <c r="X25" s="138" t="n"/>
      <c r="Y25" s="138" t="n"/>
      <c r="Z25" s="138" t="n"/>
      <c r="AA25" s="138" t="n"/>
      <c r="AB25" s="138" t="n"/>
      <c r="AC25" s="138" t="n"/>
      <c r="AD25" s="138" t="n"/>
      <c r="AE25" s="138" t="n"/>
      <c r="AF25" s="138" t="n"/>
      <c r="AG25" s="138" t="n"/>
      <c r="AH25" s="138" t="n"/>
      <c r="AI25" s="138" t="n"/>
      <c r="AJ25" s="138" t="n"/>
      <c r="AK25" s="138" t="n"/>
      <c r="AL25" s="138" t="n"/>
      <c r="AM25" s="138" t="n"/>
      <c r="AN25" s="138" t="n"/>
      <c r="AO25" s="138" t="n"/>
      <c r="AP25" s="138" t="n"/>
      <c r="AQ25" s="138" t="n"/>
      <c r="AR25" s="138" t="n"/>
      <c r="AS25" s="138" t="n"/>
      <c r="AT25" s="138" t="n"/>
      <c r="AU25" s="138" t="n"/>
      <c r="AV25" s="138" t="n"/>
      <c r="AW25" s="138" t="n"/>
      <c r="AX25" s="138" t="n"/>
      <c r="AY25" s="138" t="n"/>
      <c r="AZ25" s="138" t="n"/>
      <c r="BA25" s="138" t="n"/>
      <c r="BB25" s="138" t="n"/>
      <c r="BC25" s="138" t="n"/>
      <c r="BD25" s="138" t="n"/>
      <c r="BE25" s="138" t="n"/>
      <c r="BF25" s="138" t="n"/>
      <c r="BG25" s="138" t="n"/>
      <c r="BH25" s="138" t="n"/>
      <c r="BI25" s="139" t="n"/>
      <c r="BJ25" s="2" t="n"/>
      <c r="BK25" s="2" t="n"/>
      <c r="BL25" s="2" t="n"/>
      <c r="BM25" s="2" t="n"/>
      <c r="BN25" s="2" t="n"/>
      <c r="BO25" s="2" t="n"/>
      <c r="BP25" s="141" t="n"/>
      <c r="BV25" s="142" t="n"/>
      <c r="BW25" s="159">
        <f>計算!$W$33</f>
        <v/>
      </c>
      <c r="CG25" s="142" t="n"/>
      <c r="CH25" s="148">
        <f>計算!$X$33</f>
        <v/>
      </c>
      <c r="DU25" s="142" t="n"/>
      <c r="DV25" s="2" t="n"/>
      <c r="DW25" s="2" t="n"/>
      <c r="DX25" s="2" t="n"/>
      <c r="DY25" s="2" t="n"/>
      <c r="DZ25" s="2" t="n"/>
      <c r="EA25" s="2" t="n"/>
      <c r="EB25" s="2" t="n"/>
      <c r="EC25" s="2" t="n"/>
    </row>
    <row r="26" ht="6.75" customHeight="1" s="118">
      <c r="A26" s="2" t="n"/>
      <c r="B26" s="2" t="n"/>
      <c r="C26" s="2" t="n"/>
      <c r="D26" s="2" t="n"/>
      <c r="E26" s="141" t="n"/>
      <c r="K26" s="142" t="n"/>
      <c r="BI26" s="142" t="n"/>
      <c r="BJ26" s="2" t="n"/>
      <c r="BK26" s="2" t="n"/>
      <c r="BL26" s="2" t="n"/>
      <c r="BM26" s="2" t="n"/>
      <c r="BN26" s="2" t="n"/>
      <c r="BO26" s="2" t="n"/>
      <c r="BP26" s="141" t="n"/>
      <c r="BV26" s="142" t="n"/>
      <c r="BW26" s="141" t="n"/>
      <c r="CG26" s="142" t="n"/>
      <c r="DU26" s="142" t="n"/>
      <c r="DV26" s="2" t="n"/>
      <c r="DW26" s="2" t="n"/>
      <c r="DX26" s="2" t="n"/>
      <c r="DY26" s="2" t="n"/>
      <c r="DZ26" s="2" t="n"/>
      <c r="EA26" s="2" t="n"/>
      <c r="EB26" s="2" t="n"/>
      <c r="EC26" s="2" t="n"/>
    </row>
    <row r="27" ht="6.75" customHeight="1" s="118">
      <c r="A27" s="2" t="n"/>
      <c r="B27" s="2" t="n"/>
      <c r="C27" s="2" t="n"/>
      <c r="D27" s="2" t="n"/>
      <c r="E27" s="160" t="n"/>
      <c r="F27" s="161" t="n"/>
      <c r="G27" s="161" t="n"/>
      <c r="H27" s="161" t="n"/>
      <c r="I27" s="161" t="n"/>
      <c r="J27" s="161" t="n"/>
      <c r="K27" s="162" t="n"/>
      <c r="L27" s="161" t="n"/>
      <c r="M27" s="161" t="n"/>
      <c r="N27" s="161" t="n"/>
      <c r="O27" s="161" t="n"/>
      <c r="P27" s="161" t="n"/>
      <c r="Q27" s="161" t="n"/>
      <c r="R27" s="161" t="n"/>
      <c r="S27" s="161" t="n"/>
      <c r="T27" s="161" t="n"/>
      <c r="U27" s="161" t="n"/>
      <c r="V27" s="161" t="n"/>
      <c r="W27" s="161" t="n"/>
      <c r="X27" s="161" t="n"/>
      <c r="Y27" s="161" t="n"/>
      <c r="Z27" s="161" t="n"/>
      <c r="AA27" s="161" t="n"/>
      <c r="AB27" s="161" t="n"/>
      <c r="AC27" s="161" t="n"/>
      <c r="AD27" s="161" t="n"/>
      <c r="AE27" s="161" t="n"/>
      <c r="AF27" s="161" t="n"/>
      <c r="AG27" s="161" t="n"/>
      <c r="AH27" s="161" t="n"/>
      <c r="AI27" s="161" t="n"/>
      <c r="AJ27" s="161" t="n"/>
      <c r="AK27" s="161" t="n"/>
      <c r="AL27" s="161" t="n"/>
      <c r="AM27" s="161" t="n"/>
      <c r="AN27" s="161" t="n"/>
      <c r="AO27" s="161" t="n"/>
      <c r="AP27" s="161" t="n"/>
      <c r="AQ27" s="161" t="n"/>
      <c r="AR27" s="161" t="n"/>
      <c r="AS27" s="161" t="n"/>
      <c r="AT27" s="161" t="n"/>
      <c r="AU27" s="161" t="n"/>
      <c r="AV27" s="161" t="n"/>
      <c r="AW27" s="161" t="n"/>
      <c r="AX27" s="161" t="n"/>
      <c r="AY27" s="161" t="n"/>
      <c r="AZ27" s="161" t="n"/>
      <c r="BA27" s="161" t="n"/>
      <c r="BB27" s="161" t="n"/>
      <c r="BC27" s="161" t="n"/>
      <c r="BD27" s="161" t="n"/>
      <c r="BE27" s="161" t="n"/>
      <c r="BF27" s="161" t="n"/>
      <c r="BG27" s="161" t="n"/>
      <c r="BH27" s="161" t="n"/>
      <c r="BI27" s="162" t="n"/>
      <c r="BJ27" s="2" t="n"/>
      <c r="BK27" s="2" t="n"/>
      <c r="BL27" s="2" t="n"/>
      <c r="BM27" s="2" t="n"/>
      <c r="BN27" s="2" t="n"/>
      <c r="BO27" s="2" t="n"/>
      <c r="BP27" s="141" t="n"/>
      <c r="BV27" s="142" t="n"/>
      <c r="BW27" s="141" t="n"/>
      <c r="CG27" s="142" t="n"/>
      <c r="DU27" s="142" t="n"/>
      <c r="DV27" s="2" t="n"/>
      <c r="DW27" s="2" t="n"/>
      <c r="DX27" s="2" t="n"/>
      <c r="DY27" s="2" t="n"/>
      <c r="DZ27" s="2" t="n"/>
      <c r="EA27" s="2" t="n"/>
      <c r="EB27" s="2" t="n"/>
      <c r="EC27" s="2" t="n"/>
    </row>
    <row r="28" ht="6.75" customHeight="1" s="118">
      <c r="A28" s="2" t="n"/>
      <c r="B28" s="2" t="n"/>
      <c r="C28" s="2" t="n"/>
      <c r="D28" s="2" t="n"/>
      <c r="E28" s="163" t="inlineStr">
        <is>
          <t>現住所</t>
        </is>
      </c>
      <c r="F28" s="164" t="n"/>
      <c r="G28" s="164" t="n"/>
      <c r="H28" s="164" t="n"/>
      <c r="I28" s="164" t="n"/>
      <c r="J28" s="164" t="n"/>
      <c r="K28" s="165" t="n"/>
      <c r="L28" s="107" t="inlineStr">
        <is>
          <t>〒</t>
        </is>
      </c>
      <c r="M28" s="164" t="n"/>
      <c r="N28" s="164" t="n"/>
      <c r="O28" s="164" t="n"/>
      <c r="P28" s="166">
        <f>計算!$H$33</f>
        <v/>
      </c>
      <c r="Q28" s="164" t="n"/>
      <c r="R28" s="164" t="n"/>
      <c r="S28" s="164" t="n"/>
      <c r="T28" s="164" t="n"/>
      <c r="U28" s="164" t="n"/>
      <c r="V28" s="164" t="n"/>
      <c r="W28" s="164" t="n"/>
      <c r="X28" s="164" t="n"/>
      <c r="Y28" s="164" t="n"/>
      <c r="Z28" s="164" t="n"/>
      <c r="AA28" s="164" t="n"/>
      <c r="AB28" s="164" t="n"/>
      <c r="AC28" s="164" t="n"/>
      <c r="AD28" s="164" t="n"/>
      <c r="AE28" s="164" t="n"/>
      <c r="AF28" s="164" t="n"/>
      <c r="AG28" s="164" t="n"/>
      <c r="AH28" s="164" t="n"/>
      <c r="AI28" s="164" t="n"/>
      <c r="AJ28" s="164"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41" t="n"/>
      <c r="BV28" s="142" t="n"/>
      <c r="BW28" s="141" t="n"/>
      <c r="CG28" s="142" t="n"/>
      <c r="DU28" s="142" t="n"/>
      <c r="DV28" s="2" t="n"/>
      <c r="DW28" s="2" t="n"/>
      <c r="DX28" s="2" t="n"/>
      <c r="DY28" s="2" t="n"/>
      <c r="DZ28" s="2" t="n"/>
      <c r="EA28" s="2" t="n"/>
      <c r="EB28" s="2" t="n"/>
      <c r="EC28" s="2" t="n"/>
    </row>
    <row r="29" ht="4.5" customHeight="1" s="118">
      <c r="A29" s="2" t="n"/>
      <c r="B29" s="2" t="n"/>
      <c r="C29" s="2" t="n"/>
      <c r="D29" s="2" t="n"/>
      <c r="E29" s="141" t="n"/>
      <c r="K29" s="142" t="n"/>
      <c r="L29" s="141"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4" t="n"/>
      <c r="BQ29" s="145" t="n"/>
      <c r="BR29" s="145" t="n"/>
      <c r="BS29" s="145" t="n"/>
      <c r="BT29" s="145" t="n"/>
      <c r="BU29" s="145" t="n"/>
      <c r="BV29" s="146" t="n"/>
      <c r="BW29" s="144" t="n"/>
      <c r="BX29" s="145" t="n"/>
      <c r="BY29" s="145" t="n"/>
      <c r="BZ29" s="145" t="n"/>
      <c r="CA29" s="145" t="n"/>
      <c r="CB29" s="145" t="n"/>
      <c r="CC29" s="145" t="n"/>
      <c r="CD29" s="145" t="n"/>
      <c r="CE29" s="145" t="n"/>
      <c r="CF29" s="145" t="n"/>
      <c r="CG29" s="146" t="n"/>
      <c r="DU29" s="142" t="n"/>
      <c r="DV29" s="2" t="n"/>
      <c r="DW29" s="2" t="n"/>
      <c r="DX29" s="2" t="n"/>
      <c r="DY29" s="2" t="n"/>
      <c r="DZ29" s="2" t="n"/>
      <c r="EA29" s="2" t="n"/>
      <c r="EB29" s="2" t="n"/>
      <c r="EC29" s="2" t="n"/>
    </row>
    <row r="30" ht="6.75" customHeight="1" s="118">
      <c r="A30" s="2" t="n"/>
      <c r="B30" s="2" t="n"/>
      <c r="C30" s="2" t="n"/>
      <c r="D30" s="2" t="n"/>
      <c r="E30" s="141" t="n"/>
      <c r="K30" s="142" t="n"/>
      <c r="L30" s="141"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7" t="inlineStr">
        <is>
          <t>校内外の諸活動</t>
        </is>
      </c>
      <c r="BQ30" s="138" t="n"/>
      <c r="BR30" s="138" t="n"/>
      <c r="BS30" s="138" t="n"/>
      <c r="BT30" s="138" t="n"/>
      <c r="BU30" s="138" t="n"/>
      <c r="BV30" s="139" t="n"/>
      <c r="BW30" s="168">
        <f>計算!$Y$33</f>
        <v/>
      </c>
      <c r="BX30" s="138" t="n"/>
      <c r="BY30" s="138" t="n"/>
      <c r="BZ30" s="138" t="n"/>
      <c r="CA30" s="138" t="n"/>
      <c r="CB30" s="138" t="n"/>
      <c r="CC30" s="138" t="n"/>
      <c r="CD30" s="138" t="n"/>
      <c r="CE30" s="138" t="n"/>
      <c r="CF30" s="138" t="n"/>
      <c r="CG30" s="138" t="n"/>
      <c r="CH30" s="138" t="n"/>
      <c r="CI30" s="138" t="n"/>
      <c r="CJ30" s="138" t="n"/>
      <c r="CK30" s="138" t="n"/>
      <c r="CL30" s="138" t="n"/>
      <c r="CM30" s="138" t="n"/>
      <c r="CN30" s="138" t="n"/>
      <c r="CO30" s="138" t="n"/>
      <c r="CP30" s="138" t="n"/>
      <c r="CQ30" s="138" t="n"/>
      <c r="CR30" s="138" t="n"/>
      <c r="CS30" s="138" t="n"/>
      <c r="CT30" s="138" t="n"/>
      <c r="CU30" s="138" t="n"/>
      <c r="CV30" s="138" t="n"/>
      <c r="CW30" s="138" t="n"/>
      <c r="CX30" s="138" t="n"/>
      <c r="CY30" s="138" t="n"/>
      <c r="CZ30" s="138" t="n"/>
      <c r="DA30" s="138" t="n"/>
      <c r="DB30" s="138" t="n"/>
      <c r="DC30" s="138" t="n"/>
      <c r="DD30" s="138" t="n"/>
      <c r="DE30" s="138" t="n"/>
      <c r="DF30" s="138" t="n"/>
      <c r="DG30" s="138" t="n"/>
      <c r="DH30" s="138" t="n"/>
      <c r="DI30" s="138" t="n"/>
      <c r="DJ30" s="138" t="n"/>
      <c r="DK30" s="138" t="n"/>
      <c r="DL30" s="138" t="n"/>
      <c r="DM30" s="138" t="n"/>
      <c r="DN30" s="138" t="n"/>
      <c r="DO30" s="138" t="n"/>
      <c r="DP30" s="138" t="n"/>
      <c r="DQ30" s="138" t="n"/>
      <c r="DR30" s="138" t="n"/>
      <c r="DS30" s="138" t="n"/>
      <c r="DT30" s="138" t="n"/>
      <c r="DU30" s="139" t="n"/>
      <c r="DV30" s="7" t="n"/>
      <c r="DW30" s="2" t="n"/>
      <c r="DX30" s="2" t="n"/>
      <c r="DY30" s="2" t="n"/>
      <c r="DZ30" s="2" t="n"/>
      <c r="EA30" s="2" t="n"/>
      <c r="EB30" s="2" t="n"/>
      <c r="EC30" s="2" t="n"/>
    </row>
    <row r="31" ht="6.75" customHeight="1" s="118">
      <c r="A31" s="2" t="n"/>
      <c r="B31" s="2" t="n"/>
      <c r="C31" s="2" t="n"/>
      <c r="D31" s="2" t="n"/>
      <c r="E31" s="141" t="n"/>
      <c r="K31" s="142" t="n"/>
      <c r="L31" s="169">
        <f>計算!$I$33</f>
        <v/>
      </c>
      <c r="BI31" s="142" t="n"/>
      <c r="BJ31" s="2" t="n"/>
      <c r="BK31" s="2" t="n"/>
      <c r="BL31" s="2" t="n"/>
      <c r="BM31" s="2" t="n"/>
      <c r="BN31" s="2" t="n"/>
      <c r="BO31" s="2" t="n"/>
      <c r="BP31" s="141" t="n"/>
      <c r="BV31" s="142" t="n"/>
      <c r="DU31" s="142" t="n"/>
      <c r="DV31" s="7" t="n"/>
      <c r="DW31" s="2" t="n"/>
      <c r="DX31" s="2" t="n"/>
      <c r="DY31" s="2" t="n"/>
      <c r="DZ31" s="2" t="n"/>
      <c r="EA31" s="2" t="n"/>
      <c r="EB31" s="2" t="n"/>
      <c r="EC31" s="2" t="n"/>
    </row>
    <row r="32" ht="6.75" customHeight="1" s="118">
      <c r="A32" s="2" t="n"/>
      <c r="B32" s="2" t="n"/>
      <c r="C32" s="2" t="n"/>
      <c r="D32" s="2" t="n"/>
      <c r="E32" s="141" t="n"/>
      <c r="K32" s="142" t="n"/>
      <c r="L32" s="141" t="n"/>
      <c r="BI32" s="142" t="n"/>
      <c r="BJ32" s="2" t="n"/>
      <c r="BK32" s="2" t="n"/>
      <c r="BL32" s="2" t="n"/>
      <c r="BM32" s="2" t="n"/>
      <c r="BN32" s="2" t="n"/>
      <c r="BO32" s="2" t="n"/>
      <c r="BP32" s="141" t="n"/>
      <c r="BV32" s="142" t="n"/>
      <c r="DU32" s="142" t="n"/>
      <c r="DV32" s="7" t="n"/>
      <c r="DW32" s="2" t="n"/>
      <c r="DX32" s="2" t="n"/>
      <c r="DY32" s="2" t="n"/>
      <c r="DZ32" s="2" t="n"/>
      <c r="EA32" s="2" t="n"/>
      <c r="EB32" s="2" t="n"/>
      <c r="EC32" s="2" t="n"/>
    </row>
    <row r="33" ht="6.75" customHeight="1" s="118">
      <c r="A33" s="2" t="n"/>
      <c r="B33" s="2" t="n"/>
      <c r="C33" s="2" t="n"/>
      <c r="D33" s="2" t="n"/>
      <c r="E33" s="144" t="n"/>
      <c r="F33" s="145" t="n"/>
      <c r="G33" s="145" t="n"/>
      <c r="H33" s="145" t="n"/>
      <c r="I33" s="145" t="n"/>
      <c r="J33" s="145" t="n"/>
      <c r="K33" s="146" t="n"/>
      <c r="L33" s="144" t="n"/>
      <c r="M33" s="145" t="n"/>
      <c r="N33" s="145" t="n"/>
      <c r="O33" s="145" t="n"/>
      <c r="P33" s="145" t="n"/>
      <c r="Q33" s="145" t="n"/>
      <c r="R33" s="145" t="n"/>
      <c r="S33" s="145" t="n"/>
      <c r="T33" s="145" t="n"/>
      <c r="U33" s="145" t="n"/>
      <c r="V33" s="145" t="n"/>
      <c r="W33" s="145" t="n"/>
      <c r="X33" s="145" t="n"/>
      <c r="Y33" s="145" t="n"/>
      <c r="Z33" s="145" t="n"/>
      <c r="AA33" s="145" t="n"/>
      <c r="AB33" s="145" t="n"/>
      <c r="AC33" s="145" t="n"/>
      <c r="AD33" s="145" t="n"/>
      <c r="AE33" s="145" t="n"/>
      <c r="AF33" s="145" t="n"/>
      <c r="AG33" s="145" t="n"/>
      <c r="AH33" s="145" t="n"/>
      <c r="AI33" s="145" t="n"/>
      <c r="AJ33" s="145" t="n"/>
      <c r="AK33" s="145" t="n"/>
      <c r="AL33" s="145" t="n"/>
      <c r="AM33" s="145" t="n"/>
      <c r="AN33" s="145" t="n"/>
      <c r="AO33" s="145" t="n"/>
      <c r="AP33" s="145" t="n"/>
      <c r="AQ33" s="145" t="n"/>
      <c r="AR33" s="145" t="n"/>
      <c r="AS33" s="145" t="n"/>
      <c r="AT33" s="145" t="n"/>
      <c r="AU33" s="145" t="n"/>
      <c r="AV33" s="145" t="n"/>
      <c r="AW33" s="145" t="n"/>
      <c r="AX33" s="145" t="n"/>
      <c r="AY33" s="145" t="n"/>
      <c r="AZ33" s="145" t="n"/>
      <c r="BA33" s="145" t="n"/>
      <c r="BB33" s="145" t="n"/>
      <c r="BC33" s="145" t="n"/>
      <c r="BD33" s="145" t="n"/>
      <c r="BE33" s="145" t="n"/>
      <c r="BF33" s="145" t="n"/>
      <c r="BG33" s="145" t="n"/>
      <c r="BH33" s="145" t="n"/>
      <c r="BI33" s="146" t="n"/>
      <c r="BJ33" s="2" t="n"/>
      <c r="BK33" s="2" t="n"/>
      <c r="BL33" s="2" t="n"/>
      <c r="BM33" s="2" t="n"/>
      <c r="BN33" s="2" t="n"/>
      <c r="BO33" s="2" t="n"/>
      <c r="BP33" s="141" t="n"/>
      <c r="BV33" s="142" t="n"/>
      <c r="DU33" s="142" t="n"/>
      <c r="DV33" s="7" t="n"/>
      <c r="DW33" s="2" t="n"/>
      <c r="DX33" s="2" t="n"/>
      <c r="DY33" s="2" t="n"/>
      <c r="DZ33" s="2" t="n"/>
      <c r="EA33" s="2" t="n"/>
      <c r="EB33" s="2" t="n"/>
      <c r="EC33" s="2" t="n"/>
    </row>
    <row r="34" ht="6.75" customHeight="1" s="118">
      <c r="A34" s="2" t="n"/>
      <c r="B34" s="2" t="n"/>
      <c r="C34" s="2" t="n"/>
      <c r="D34" s="2" t="n"/>
      <c r="E34" s="157" t="inlineStr">
        <is>
          <t>ふ り が な</t>
        </is>
      </c>
      <c r="F34" s="138" t="n"/>
      <c r="G34" s="138" t="n"/>
      <c r="H34" s="138" t="n"/>
      <c r="I34" s="138" t="n"/>
      <c r="J34" s="138" t="n"/>
      <c r="K34" s="139" t="n"/>
      <c r="L34" s="158">
        <f>計算!$M$33</f>
        <v/>
      </c>
      <c r="M34" s="138" t="n"/>
      <c r="N34" s="138" t="n"/>
      <c r="O34" s="138" t="n"/>
      <c r="P34" s="138" t="n"/>
      <c r="Q34" s="138" t="n"/>
      <c r="R34" s="138" t="n"/>
      <c r="S34" s="138" t="n"/>
      <c r="T34" s="138" t="n"/>
      <c r="U34" s="138" t="n"/>
      <c r="V34" s="138" t="n"/>
      <c r="W34" s="138" t="n"/>
      <c r="X34" s="138" t="n"/>
      <c r="Y34" s="138" t="n"/>
      <c r="Z34" s="138" t="n"/>
      <c r="AA34" s="138" t="n"/>
      <c r="AB34" s="138" t="n"/>
      <c r="AC34" s="138" t="n"/>
      <c r="AD34" s="138" t="n"/>
      <c r="AE34" s="138" t="n"/>
      <c r="AF34" s="138" t="n"/>
      <c r="AG34" s="138" t="n"/>
      <c r="AH34" s="138" t="n"/>
      <c r="AI34" s="138" t="n"/>
      <c r="AJ34" s="138" t="n"/>
      <c r="AK34" s="138" t="n"/>
      <c r="AL34" s="138" t="n"/>
      <c r="AM34" s="138" t="n"/>
      <c r="AN34" s="138" t="n"/>
      <c r="AO34" s="138" t="n"/>
      <c r="AP34" s="138" t="n"/>
      <c r="AQ34" s="138" t="n"/>
      <c r="AR34" s="138" t="n"/>
      <c r="AS34" s="138" t="n"/>
      <c r="AT34" s="138" t="n"/>
      <c r="AU34" s="138" t="n"/>
      <c r="AV34" s="138" t="n"/>
      <c r="AW34" s="138" t="n"/>
      <c r="AX34" s="138" t="n"/>
      <c r="AY34" s="138" t="n"/>
      <c r="AZ34" s="138" t="n"/>
      <c r="BA34" s="138" t="n"/>
      <c r="BB34" s="138" t="n"/>
      <c r="BC34" s="138" t="n"/>
      <c r="BD34" s="138" t="n"/>
      <c r="BE34" s="138" t="n"/>
      <c r="BF34" s="138" t="n"/>
      <c r="BG34" s="138" t="n"/>
      <c r="BH34" s="138" t="n"/>
      <c r="BI34" s="139" t="n"/>
      <c r="BJ34" s="2" t="n"/>
      <c r="BK34" s="2" t="n"/>
      <c r="BL34" s="2" t="n"/>
      <c r="BM34" s="2" t="n"/>
      <c r="BN34" s="2" t="n"/>
      <c r="BO34" s="2" t="n"/>
      <c r="BP34" s="141" t="n"/>
      <c r="BV34" s="142" t="n"/>
      <c r="DU34" s="142" t="n"/>
      <c r="DV34" s="7" t="n"/>
      <c r="DW34" s="2" t="n"/>
      <c r="DX34" s="2" t="n"/>
      <c r="DY34" s="2" t="n"/>
      <c r="DZ34" s="2" t="n"/>
      <c r="EA34" s="2" t="n"/>
      <c r="EB34" s="2" t="n"/>
      <c r="EC34" s="2" t="n"/>
    </row>
    <row r="35" ht="6.75" customHeight="1" s="118">
      <c r="A35" s="2" t="n"/>
      <c r="B35" s="2" t="n"/>
      <c r="C35" s="2" t="n"/>
      <c r="D35" s="2" t="n"/>
      <c r="E35" s="141" t="n"/>
      <c r="K35" s="142" t="n"/>
      <c r="BI35" s="142" t="n"/>
      <c r="BJ35" s="2" t="n"/>
      <c r="BK35" s="2" t="n"/>
      <c r="BL35" s="2" t="n"/>
      <c r="BM35" s="2" t="n"/>
      <c r="BN35" s="2" t="n"/>
      <c r="BO35" s="2" t="n"/>
      <c r="BP35" s="141" t="n"/>
      <c r="BV35" s="142" t="n"/>
      <c r="DU35" s="142" t="n"/>
      <c r="DV35" s="7" t="n"/>
      <c r="DW35" s="2" t="n"/>
      <c r="DX35" s="2" t="n"/>
      <c r="DY35" s="2" t="n"/>
      <c r="DZ35" s="2" t="n"/>
      <c r="EA35" s="2" t="n"/>
      <c r="EB35" s="2" t="n"/>
      <c r="EC35" s="2" t="n"/>
    </row>
    <row r="36" ht="6.75" customHeight="1" s="118">
      <c r="A36" s="2" t="n"/>
      <c r="B36" s="2" t="n"/>
      <c r="C36" s="2" t="n"/>
      <c r="D36" s="2" t="n"/>
      <c r="E36" s="160" t="n"/>
      <c r="F36" s="161" t="n"/>
      <c r="G36" s="161" t="n"/>
      <c r="H36" s="161" t="n"/>
      <c r="I36" s="161" t="n"/>
      <c r="J36" s="161" t="n"/>
      <c r="K36" s="162" t="n"/>
      <c r="L36" s="161" t="n"/>
      <c r="M36" s="161" t="n"/>
      <c r="N36" s="161" t="n"/>
      <c r="O36" s="161" t="n"/>
      <c r="P36" s="161" t="n"/>
      <c r="Q36" s="161" t="n"/>
      <c r="R36" s="161" t="n"/>
      <c r="S36" s="161" t="n"/>
      <c r="T36" s="161" t="n"/>
      <c r="U36" s="161" t="n"/>
      <c r="V36" s="161" t="n"/>
      <c r="W36" s="161" t="n"/>
      <c r="X36" s="161" t="n"/>
      <c r="Y36" s="161" t="n"/>
      <c r="Z36" s="161" t="n"/>
      <c r="AA36" s="161" t="n"/>
      <c r="AB36" s="161" t="n"/>
      <c r="AC36" s="161" t="n"/>
      <c r="AD36" s="161" t="n"/>
      <c r="AE36" s="161" t="n"/>
      <c r="AF36" s="161" t="n"/>
      <c r="AG36" s="161" t="n"/>
      <c r="AH36" s="161" t="n"/>
      <c r="AI36" s="161" t="n"/>
      <c r="AJ36" s="161" t="n"/>
      <c r="AK36" s="161" t="n"/>
      <c r="AL36" s="161" t="n"/>
      <c r="AM36" s="161" t="n"/>
      <c r="AN36" s="161" t="n"/>
      <c r="AO36" s="161" t="n"/>
      <c r="AP36" s="161" t="n"/>
      <c r="AQ36" s="161" t="n"/>
      <c r="AR36" s="161" t="n"/>
      <c r="AS36" s="161" t="n"/>
      <c r="AT36" s="161" t="n"/>
      <c r="AU36" s="161" t="n"/>
      <c r="AV36" s="161" t="n"/>
      <c r="AW36" s="161" t="n"/>
      <c r="AX36" s="161" t="n"/>
      <c r="AY36" s="161" t="n"/>
      <c r="AZ36" s="161" t="n"/>
      <c r="BA36" s="161" t="n"/>
      <c r="BB36" s="161" t="n"/>
      <c r="BC36" s="161" t="n"/>
      <c r="BD36" s="161" t="n"/>
      <c r="BE36" s="161" t="n"/>
      <c r="BF36" s="161" t="n"/>
      <c r="BG36" s="161" t="n"/>
      <c r="BH36" s="161" t="n"/>
      <c r="BI36" s="162" t="n"/>
      <c r="BJ36" s="2" t="n"/>
      <c r="BK36" s="2" t="n"/>
      <c r="BL36" s="2" t="n"/>
      <c r="BM36" s="2" t="n"/>
      <c r="BN36" s="2" t="n"/>
      <c r="BO36" s="2" t="n"/>
      <c r="BP36" s="141" t="n"/>
      <c r="BV36" s="142" t="n"/>
      <c r="DU36" s="142" t="n"/>
      <c r="DV36" s="7" t="n"/>
      <c r="DW36" s="2" t="n"/>
      <c r="DX36" s="2" t="n"/>
      <c r="DY36" s="2" t="n"/>
      <c r="DZ36" s="2" t="n"/>
      <c r="EA36" s="2" t="n"/>
      <c r="EB36" s="2" t="n"/>
      <c r="EC36" s="2" t="n"/>
    </row>
    <row r="37" ht="6.75" customHeight="1" s="118">
      <c r="A37" s="2" t="n"/>
      <c r="B37" s="2" t="n"/>
      <c r="C37" s="2" t="n"/>
      <c r="D37" s="2" t="n"/>
      <c r="E37" s="163" t="inlineStr">
        <is>
          <t>連絡先</t>
        </is>
      </c>
      <c r="F37" s="164" t="n"/>
      <c r="G37" s="164" t="n"/>
      <c r="H37" s="164" t="n"/>
      <c r="I37" s="164" t="n"/>
      <c r="J37" s="164" t="n"/>
      <c r="K37" s="165" t="n"/>
      <c r="L37" s="107" t="inlineStr">
        <is>
          <t>〒</t>
        </is>
      </c>
      <c r="M37" s="164" t="n"/>
      <c r="N37" s="164" t="n"/>
      <c r="O37" s="164" t="n"/>
      <c r="P37" s="170">
        <f>計算!$K$33</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41" t="n"/>
      <c r="BV37" s="142" t="n"/>
      <c r="DU37" s="142" t="n"/>
      <c r="DV37" s="7" t="n"/>
      <c r="DW37" s="2" t="n"/>
      <c r="DX37" s="2" t="n"/>
      <c r="DY37" s="2" t="n"/>
      <c r="DZ37" s="2" t="n"/>
      <c r="EA37" s="2" t="n"/>
      <c r="EB37" s="2" t="n"/>
      <c r="EC37" s="2" t="n"/>
    </row>
    <row r="38" ht="6.75" customHeight="1" s="118">
      <c r="A38" s="2" t="n"/>
      <c r="B38" s="2" t="n"/>
      <c r="C38" s="2" t="n"/>
      <c r="D38" s="2" t="n"/>
      <c r="E38" s="141" t="n"/>
      <c r="K38" s="142" t="n"/>
      <c r="L38" s="141"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41" t="n"/>
      <c r="BV38" s="142" t="n"/>
      <c r="DU38" s="142" t="n"/>
      <c r="DV38" s="7" t="n"/>
      <c r="DW38" s="2" t="n"/>
      <c r="DX38" s="2" t="n"/>
      <c r="DY38" s="2" t="n"/>
      <c r="DZ38" s="2" t="n"/>
      <c r="EA38" s="2" t="n"/>
      <c r="EB38" s="2" t="n"/>
      <c r="EC38" s="2" t="n"/>
    </row>
    <row r="39" ht="6.75" customHeight="1" s="118">
      <c r="A39" s="2" t="n"/>
      <c r="B39" s="2" t="n"/>
      <c r="C39" s="2" t="n"/>
      <c r="D39" s="2" t="n"/>
      <c r="E39" s="141" t="n"/>
      <c r="K39" s="142" t="n"/>
      <c r="L39" s="141"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41" t="n"/>
      <c r="BV39" s="142" t="n"/>
      <c r="DU39" s="142" t="n"/>
      <c r="DV39" s="7" t="n"/>
      <c r="DW39" s="2" t="n"/>
      <c r="DX39" s="2" t="n"/>
      <c r="DY39" s="2" t="n"/>
      <c r="DZ39" s="2" t="n"/>
      <c r="EA39" s="2" t="n"/>
      <c r="EB39" s="2" t="n"/>
      <c r="EC39" s="2" t="n"/>
    </row>
    <row r="40" ht="6.75" customHeight="1" s="118">
      <c r="A40" s="2" t="n"/>
      <c r="B40" s="2" t="n"/>
      <c r="C40" s="2" t="n"/>
      <c r="D40" s="2" t="n"/>
      <c r="E40" s="141" t="n"/>
      <c r="K40" s="142" t="n"/>
      <c r="L40" s="171">
        <f>計算!$L$33</f>
        <v/>
      </c>
      <c r="BI40" s="142" t="n"/>
      <c r="BJ40" s="2" t="n"/>
      <c r="BK40" s="2" t="n"/>
      <c r="BL40" s="2" t="n"/>
      <c r="BM40" s="2" t="n"/>
      <c r="BN40" s="2" t="n"/>
      <c r="BO40" s="2" t="n"/>
      <c r="BP40" s="141" t="n"/>
      <c r="BV40" s="142" t="n"/>
      <c r="DU40" s="142" t="n"/>
      <c r="DV40" s="7" t="n"/>
      <c r="DW40" s="2" t="n"/>
      <c r="DX40" s="2" t="n"/>
      <c r="DY40" s="2" t="n"/>
      <c r="DZ40" s="2" t="n"/>
      <c r="EA40" s="2" t="n"/>
      <c r="EB40" s="2" t="n"/>
      <c r="EC40" s="2" t="n"/>
    </row>
    <row r="41" ht="6.75" customHeight="1" s="118">
      <c r="A41" s="2" t="n"/>
      <c r="B41" s="2" t="n"/>
      <c r="C41" s="2" t="n"/>
      <c r="D41" s="2" t="n"/>
      <c r="E41" s="144" t="n"/>
      <c r="F41" s="145" t="n"/>
      <c r="G41" s="145" t="n"/>
      <c r="H41" s="145" t="n"/>
      <c r="I41" s="145" t="n"/>
      <c r="J41" s="145" t="n"/>
      <c r="K41" s="146" t="n"/>
      <c r="L41" s="145" t="n"/>
      <c r="M41" s="145" t="n"/>
      <c r="N41" s="145" t="n"/>
      <c r="O41" s="145" t="n"/>
      <c r="P41" s="145" t="n"/>
      <c r="Q41" s="145" t="n"/>
      <c r="R41" s="145" t="n"/>
      <c r="S41" s="145" t="n"/>
      <c r="T41" s="145" t="n"/>
      <c r="U41" s="145" t="n"/>
      <c r="V41" s="145" t="n"/>
      <c r="W41" s="145" t="n"/>
      <c r="X41" s="145" t="n"/>
      <c r="Y41" s="145" t="n"/>
      <c r="Z41" s="145" t="n"/>
      <c r="AA41" s="145" t="n"/>
      <c r="AB41" s="145" t="n"/>
      <c r="AC41" s="145" t="n"/>
      <c r="AD41" s="145" t="n"/>
      <c r="AE41" s="145" t="n"/>
      <c r="AF41" s="145" t="n"/>
      <c r="AG41" s="145" t="n"/>
      <c r="AH41" s="145" t="n"/>
      <c r="AI41" s="145" t="n"/>
      <c r="AJ41" s="145" t="n"/>
      <c r="AK41" s="145" t="n"/>
      <c r="AL41" s="145" t="n"/>
      <c r="AM41" s="145" t="n"/>
      <c r="AN41" s="145" t="n"/>
      <c r="AO41" s="145" t="n"/>
      <c r="AP41" s="145" t="n"/>
      <c r="AQ41" s="145" t="n"/>
      <c r="AR41" s="145" t="n"/>
      <c r="AS41" s="145" t="n"/>
      <c r="AT41" s="145" t="n"/>
      <c r="AU41" s="145" t="n"/>
      <c r="AV41" s="145" t="n"/>
      <c r="AW41" s="145" t="n"/>
      <c r="AX41" s="145" t="n"/>
      <c r="AY41" s="145" t="n"/>
      <c r="AZ41" s="145" t="n"/>
      <c r="BA41" s="145" t="n"/>
      <c r="BB41" s="145" t="n"/>
      <c r="BC41" s="145" t="n"/>
      <c r="BD41" s="145" t="n"/>
      <c r="BE41" s="145" t="n"/>
      <c r="BF41" s="145" t="n"/>
      <c r="BG41" s="145" t="n"/>
      <c r="BH41" s="145" t="n"/>
      <c r="BI41" s="146" t="n"/>
      <c r="BJ41" s="2" t="n"/>
      <c r="BK41" s="2" t="n"/>
      <c r="BL41" s="2" t="n"/>
      <c r="BM41" s="2" t="n"/>
      <c r="BN41" s="2" t="n"/>
      <c r="BO41" s="2" t="n"/>
      <c r="BP41" s="141" t="n"/>
      <c r="BV41" s="142" t="n"/>
      <c r="DU41" s="142"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41" t="n"/>
      <c r="BV42" s="142" t="n"/>
      <c r="DU42" s="142"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41" t="n"/>
      <c r="BV43" s="142" t="n"/>
      <c r="DU43" s="142"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41" t="n"/>
      <c r="BV44" s="142" t="n"/>
      <c r="DU44" s="142"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41" t="n"/>
      <c r="BV45" s="142" t="n"/>
      <c r="DU45" s="142"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41" t="n"/>
      <c r="BV46" s="142" t="n"/>
      <c r="DU46" s="142"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2" t="n"/>
      <c r="BQ47" s="138" t="n"/>
      <c r="BR47" s="173" t="n"/>
      <c r="BS47" s="138" t="n"/>
      <c r="BT47" s="138" t="n"/>
      <c r="BU47" s="28" t="n"/>
      <c r="BV47" s="29" t="n"/>
      <c r="BW47" s="174">
        <f>計算!$Z$33</f>
        <v/>
      </c>
      <c r="BX47" s="138" t="n"/>
      <c r="BY47" s="138" t="n"/>
      <c r="BZ47" s="138" t="n"/>
      <c r="CA47" s="138" t="n"/>
      <c r="CB47" s="138" t="n"/>
      <c r="CC47" s="138" t="n"/>
      <c r="CD47" s="138" t="n"/>
      <c r="CE47" s="138" t="n"/>
      <c r="CF47" s="138" t="n"/>
      <c r="CG47" s="138" t="n"/>
      <c r="CH47" s="138" t="n"/>
      <c r="CI47" s="138" t="n"/>
      <c r="CJ47" s="138" t="n"/>
      <c r="CK47" s="138" t="n"/>
      <c r="CL47" s="138" t="n"/>
      <c r="CM47" s="138" t="n"/>
      <c r="CN47" s="138" t="n"/>
      <c r="CO47" s="138" t="n"/>
      <c r="CP47" s="138" t="n"/>
      <c r="CQ47" s="138" t="n"/>
      <c r="CR47" s="138" t="n"/>
      <c r="CS47" s="138" t="n"/>
      <c r="CT47" s="138" t="n"/>
      <c r="CU47" s="138" t="n"/>
      <c r="CV47" s="138" t="n"/>
      <c r="CW47" s="138" t="n"/>
      <c r="CX47" s="138" t="n"/>
      <c r="CY47" s="138" t="n"/>
      <c r="CZ47" s="138" t="n"/>
      <c r="DA47" s="138" t="n"/>
      <c r="DB47" s="138" t="n"/>
      <c r="DC47" s="138" t="n"/>
      <c r="DD47" s="138" t="n"/>
      <c r="DE47" s="138" t="n"/>
      <c r="DF47" s="138" t="n"/>
      <c r="DG47" s="138" t="n"/>
      <c r="DH47" s="138" t="n"/>
      <c r="DI47" s="138" t="n"/>
      <c r="DJ47" s="138" t="n"/>
      <c r="DK47" s="138" t="n"/>
      <c r="DL47" s="138" t="n"/>
      <c r="DM47" s="138" t="n"/>
      <c r="DN47" s="138" t="n"/>
      <c r="DO47" s="138" t="n"/>
      <c r="DP47" s="138" t="n"/>
      <c r="DQ47" s="138" t="n"/>
      <c r="DR47" s="138" t="n"/>
      <c r="DS47" s="138" t="n"/>
      <c r="DT47" s="138" t="n"/>
      <c r="DU47" s="139"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41" t="n"/>
      <c r="BU48" s="31" t="n"/>
      <c r="BV48" s="32" t="n"/>
      <c r="DU48" s="142"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41" t="n"/>
      <c r="BU49" s="72" t="n"/>
      <c r="BV49" s="142" t="n"/>
      <c r="DU49" s="142"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41" t="n"/>
      <c r="BV50" s="142" t="n"/>
      <c r="DU50" s="142"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41" t="n"/>
      <c r="BV51" s="142" t="n"/>
      <c r="DU51" s="142"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41" t="n"/>
      <c r="BV52" s="142" t="n"/>
      <c r="DU52" s="142" t="n"/>
      <c r="DV52" s="7" t="n"/>
      <c r="DW52" s="2" t="n"/>
      <c r="DX52" s="2" t="n"/>
      <c r="DY52" s="2" t="n"/>
      <c r="DZ52" s="2" t="n"/>
      <c r="EA52" s="2" t="n"/>
      <c r="EB52" s="2" t="n"/>
      <c r="EC52" s="2" t="n"/>
    </row>
    <row r="53" ht="6.75" customHeight="1" s="118">
      <c r="A53" s="2" t="n"/>
      <c r="B53" s="2" t="n"/>
      <c r="C53" s="2" t="n"/>
      <c r="D53" s="2" t="n"/>
      <c r="E53" s="175" t="inlineStr">
        <is>
          <t>在籍校</t>
        </is>
      </c>
      <c r="F53" s="138" t="n"/>
      <c r="G53" s="138" t="n"/>
      <c r="H53" s="138" t="n"/>
      <c r="I53" s="138" t="n"/>
      <c r="J53" s="138" t="n"/>
      <c r="K53" s="139"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8" t="n"/>
      <c r="AY53" s="138" t="n"/>
      <c r="AZ53" s="138" t="n"/>
      <c r="BA53" s="138" t="n"/>
      <c r="BB53" s="138" t="n"/>
      <c r="BC53" s="138" t="n"/>
      <c r="BD53" s="138" t="n"/>
      <c r="BE53" s="138" t="n"/>
      <c r="BF53" s="138" t="n"/>
      <c r="BG53" s="138" t="n"/>
      <c r="BH53" s="138" t="n"/>
      <c r="BI53" s="139" t="n"/>
      <c r="BJ53" s="2" t="n"/>
      <c r="BK53" s="2" t="n"/>
      <c r="BL53" s="2" t="n"/>
      <c r="BM53" s="2" t="n"/>
      <c r="BN53" s="2" t="n"/>
      <c r="BO53" s="2" t="n"/>
      <c r="BP53" s="141" t="n"/>
      <c r="BV53" s="142" t="n"/>
      <c r="DU53" s="142" t="n"/>
      <c r="DV53" s="2" t="n"/>
      <c r="DW53" s="2" t="n"/>
      <c r="DX53" s="2" t="n"/>
      <c r="DY53" s="2" t="n"/>
      <c r="DZ53" s="2" t="n"/>
      <c r="EA53" s="2" t="n"/>
      <c r="EB53" s="2" t="n"/>
      <c r="EC53" s="2" t="n"/>
    </row>
    <row r="54" ht="6.75" customHeight="1" s="118">
      <c r="A54" s="2" t="n"/>
      <c r="B54" s="2" t="n"/>
      <c r="C54" s="2" t="n"/>
      <c r="D54" s="2" t="n"/>
      <c r="E54" s="141" t="n"/>
      <c r="K54" s="142" t="n"/>
      <c r="L54" s="36" t="n"/>
      <c r="M54" s="19" t="n"/>
      <c r="N54" s="19" t="n"/>
      <c r="O54" s="19" t="n"/>
      <c r="P54" s="19" t="n"/>
      <c r="Q54" s="19" t="n"/>
      <c r="R54" s="19" t="n"/>
      <c r="S54" s="19" t="n"/>
      <c r="T54" s="19" t="n"/>
      <c r="U54" s="19" t="n"/>
      <c r="V54" s="19" t="n"/>
      <c r="W54" s="19" t="n"/>
      <c r="X54" s="37" t="n"/>
      <c r="Y54" s="176">
        <f>計算!$N$33</f>
        <v/>
      </c>
      <c r="BI54" s="142" t="n"/>
      <c r="BJ54" s="2" t="n"/>
      <c r="BK54" s="2" t="n"/>
      <c r="BL54" s="2" t="n"/>
      <c r="BM54" s="2" t="n"/>
      <c r="BN54" s="2" t="n"/>
      <c r="BO54" s="2" t="n"/>
      <c r="BP54" s="141" t="n"/>
      <c r="BV54" s="142" t="n"/>
      <c r="DU54" s="142" t="n"/>
      <c r="DV54" s="2" t="n"/>
      <c r="DW54" s="2" t="n"/>
      <c r="DX54" s="2" t="n"/>
      <c r="DY54" s="2" t="n"/>
      <c r="DZ54" s="2" t="n"/>
      <c r="EA54" s="2" t="n"/>
      <c r="EB54" s="2" t="n"/>
      <c r="EC54" s="2" t="n"/>
    </row>
    <row r="55" ht="6.75" customHeight="1" s="118">
      <c r="A55" s="2" t="n"/>
      <c r="B55" s="2" t="n"/>
      <c r="C55" s="2" t="n"/>
      <c r="D55" s="2" t="n"/>
      <c r="E55" s="141" t="n"/>
      <c r="K55" s="142" t="n"/>
      <c r="L55" s="36" t="n"/>
      <c r="M55" s="19" t="n"/>
      <c r="N55" s="19" t="n"/>
      <c r="O55" s="19" t="n"/>
      <c r="P55" s="177">
        <f>設定!$B$6</f>
        <v/>
      </c>
      <c r="S55" s="11" t="n"/>
      <c r="T55" s="11" t="n"/>
      <c r="U55" s="177">
        <f>設定!$B$7</f>
        <v/>
      </c>
      <c r="W55" s="11" t="n"/>
      <c r="X55" s="12" t="n"/>
      <c r="Y55" s="141" t="n"/>
      <c r="BI55" s="142" t="n"/>
      <c r="BJ55" s="2" t="n"/>
      <c r="BK55" s="2" t="n"/>
      <c r="BL55" s="2" t="n"/>
      <c r="BM55" s="2" t="n"/>
      <c r="BN55" s="2" t="n"/>
      <c r="BO55" s="2" t="n"/>
      <c r="BP55" s="141" t="n"/>
      <c r="BV55" s="142" t="n"/>
      <c r="DU55" s="142" t="n"/>
      <c r="DV55" s="2" t="n"/>
      <c r="DW55" s="2" t="n"/>
      <c r="DX55" s="2" t="n"/>
      <c r="DY55" s="2" t="n"/>
      <c r="DZ55" s="2" t="n"/>
      <c r="EA55" s="2" t="n"/>
      <c r="EB55" s="2" t="n"/>
      <c r="EC55" s="2" t="n"/>
    </row>
    <row r="56" ht="6.75" customHeight="1" s="118">
      <c r="A56" s="2" t="n"/>
      <c r="B56" s="2" t="n"/>
      <c r="C56" s="2" t="n"/>
      <c r="D56" s="2" t="n"/>
      <c r="E56" s="141" t="n"/>
      <c r="K56" s="142" t="n"/>
      <c r="L56" s="92" t="inlineStr">
        <is>
          <t>令和</t>
        </is>
      </c>
      <c r="S56" s="52" t="inlineStr">
        <is>
          <t>年</t>
        </is>
      </c>
      <c r="W56" s="53" t="inlineStr">
        <is>
          <t>月</t>
        </is>
      </c>
      <c r="X56" s="142" t="n"/>
      <c r="Y56" s="141" t="n"/>
      <c r="BI56" s="142" t="n"/>
      <c r="BJ56" s="2" t="n"/>
      <c r="BK56" s="2" t="n"/>
      <c r="BL56" s="2" t="n"/>
      <c r="BM56" s="2" t="n"/>
      <c r="BN56" s="2" t="n"/>
      <c r="BO56" s="2" t="n"/>
      <c r="BP56" s="141" t="n"/>
      <c r="BV56" s="142" t="n"/>
      <c r="DU56" s="142" t="n"/>
      <c r="DV56" s="2" t="n"/>
      <c r="DW56" s="2" t="n"/>
      <c r="DX56" s="2" t="n"/>
      <c r="DY56" s="2" t="n"/>
      <c r="DZ56" s="2" t="n"/>
      <c r="EA56" s="2" t="n"/>
      <c r="EB56" s="2" t="n"/>
      <c r="EC56" s="2" t="n"/>
    </row>
    <row r="57" ht="6.75" customHeight="1" s="118">
      <c r="A57" s="2" t="n"/>
      <c r="B57" s="2" t="n"/>
      <c r="C57" s="2" t="n"/>
      <c r="D57" s="2" t="n"/>
      <c r="E57" s="141" t="n"/>
      <c r="K57" s="142" t="n"/>
      <c r="L57" s="141" t="n"/>
      <c r="X57" s="142" t="n"/>
      <c r="Y57" s="141" t="n"/>
      <c r="AW57" s="75" t="inlineStr">
        <is>
          <t>卒業</t>
        </is>
      </c>
      <c r="BI57" s="142" t="n"/>
      <c r="BJ57" s="2" t="n"/>
      <c r="BK57" s="2" t="n"/>
      <c r="BL57" s="2" t="n"/>
      <c r="BM57" s="2" t="n"/>
      <c r="BN57" s="2" t="n"/>
      <c r="BO57" s="2" t="n"/>
      <c r="BP57" s="141" t="n"/>
      <c r="BV57" s="142" t="n"/>
      <c r="DU57" s="142" t="n"/>
      <c r="DV57" s="2" t="n"/>
      <c r="DW57" s="2" t="n"/>
      <c r="DX57" s="2" t="n"/>
      <c r="DY57" s="2" t="n"/>
      <c r="DZ57" s="2" t="n"/>
      <c r="EA57" s="2" t="n"/>
      <c r="EB57" s="2" t="n"/>
      <c r="EC57" s="2" t="n"/>
    </row>
    <row r="58" ht="6.75" customHeight="1" s="118">
      <c r="A58" s="2" t="n"/>
      <c r="B58" s="2" t="n"/>
      <c r="C58" s="2" t="n"/>
      <c r="D58" s="2" t="n"/>
      <c r="E58" s="141" t="n"/>
      <c r="K58" s="142" t="n"/>
      <c r="L58" s="36" t="n"/>
      <c r="M58" s="19" t="n"/>
      <c r="N58" s="19" t="n"/>
      <c r="O58" s="19" t="n"/>
      <c r="P58" s="19" t="n"/>
      <c r="Q58" s="19" t="n"/>
      <c r="R58" s="19" t="n"/>
      <c r="S58" s="19" t="n"/>
      <c r="T58" s="19" t="n"/>
      <c r="U58" s="19" t="n"/>
      <c r="V58" s="19" t="n"/>
      <c r="W58" s="19" t="n"/>
      <c r="X58" s="37" t="n"/>
      <c r="Y58" s="141" t="n"/>
      <c r="BI58" s="142" t="n"/>
      <c r="BJ58" s="2" t="n"/>
      <c r="BK58" s="2" t="n"/>
      <c r="BL58" s="2" t="n"/>
      <c r="BM58" s="2" t="n"/>
      <c r="BN58" s="2" t="n"/>
      <c r="BO58" s="2" t="n"/>
      <c r="BP58" s="141" t="n"/>
      <c r="BV58" s="142" t="n"/>
      <c r="DU58" s="142" t="n"/>
      <c r="DV58" s="2" t="n"/>
      <c r="DW58" s="2" t="n"/>
      <c r="DX58" s="2" t="n"/>
      <c r="DY58" s="2" t="n"/>
      <c r="DZ58" s="2" t="n"/>
      <c r="EA58" s="2" t="n"/>
      <c r="EB58" s="2" t="n"/>
      <c r="EC58" s="2" t="n"/>
    </row>
    <row r="59" ht="6.75" customHeight="1" s="118">
      <c r="A59" s="2" t="n"/>
      <c r="B59" s="2" t="n"/>
      <c r="C59" s="2" t="n"/>
      <c r="D59" s="2" t="n"/>
      <c r="E59" s="141" t="n"/>
      <c r="K59" s="142" t="n"/>
      <c r="L59" s="36" t="n"/>
      <c r="M59" s="19" t="n"/>
      <c r="N59" s="19" t="n"/>
      <c r="O59" s="19" t="n"/>
      <c r="P59" s="19" t="n"/>
      <c r="Q59" s="19" t="n"/>
      <c r="R59" s="19" t="n"/>
      <c r="S59" s="19" t="n"/>
      <c r="T59" s="19" t="n"/>
      <c r="U59" s="19" t="n"/>
      <c r="V59" s="19" t="n"/>
      <c r="W59" s="19" t="n"/>
      <c r="X59" s="37" t="n"/>
      <c r="Y59" s="141" t="n"/>
      <c r="BI59" s="142" t="n"/>
      <c r="BJ59" s="2" t="n"/>
      <c r="BK59" s="2" t="n"/>
      <c r="BL59" s="2" t="n"/>
      <c r="BM59" s="2" t="n"/>
      <c r="BN59" s="2" t="n"/>
      <c r="BO59" s="2" t="n"/>
      <c r="BP59" s="141" t="n"/>
      <c r="BV59" s="142" t="n"/>
      <c r="DU59" s="142" t="n"/>
      <c r="DV59" s="2" t="n"/>
      <c r="DW59" s="2" t="n"/>
      <c r="DX59" s="2" t="n"/>
      <c r="DY59" s="2" t="n"/>
      <c r="DZ59" s="2" t="n"/>
      <c r="EA59" s="2" t="n"/>
      <c r="EB59" s="2" t="n"/>
      <c r="EC59" s="2" t="n"/>
    </row>
    <row r="60" ht="6.75" customHeight="1" s="118">
      <c r="A60" s="2" t="n"/>
      <c r="B60" s="2" t="n"/>
      <c r="C60" s="2" t="n"/>
      <c r="D60" s="2" t="n"/>
      <c r="E60" s="144" t="n"/>
      <c r="F60" s="145" t="n"/>
      <c r="G60" s="145" t="n"/>
      <c r="H60" s="145" t="n"/>
      <c r="I60" s="145" t="n"/>
      <c r="J60" s="145" t="n"/>
      <c r="K60" s="146"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5" t="n"/>
      <c r="AX60" s="145" t="n"/>
      <c r="AY60" s="145" t="n"/>
      <c r="AZ60" s="145" t="n"/>
      <c r="BA60" s="145" t="n"/>
      <c r="BB60" s="145" t="n"/>
      <c r="BC60" s="145" t="n"/>
      <c r="BD60" s="145" t="n"/>
      <c r="BE60" s="145" t="n"/>
      <c r="BF60" s="145" t="n"/>
      <c r="BG60" s="145" t="n"/>
      <c r="BH60" s="145" t="n"/>
      <c r="BI60" s="146" t="n"/>
      <c r="BJ60" s="2" t="n"/>
      <c r="BK60" s="2" t="n"/>
      <c r="BL60" s="2" t="n"/>
      <c r="BM60" s="2" t="n"/>
      <c r="BN60" s="2" t="n"/>
      <c r="BO60" s="2" t="n"/>
      <c r="BP60" s="141" t="n"/>
      <c r="BV60" s="142" t="n"/>
      <c r="DU60" s="142"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8" t="n"/>
      <c r="U61" s="17" t="n"/>
      <c r="V61" s="17" t="n"/>
      <c r="W61" s="76" t="n"/>
      <c r="X61" s="138"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41" t="n"/>
      <c r="BV61" s="142" t="n"/>
      <c r="DU61" s="142"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41" t="n"/>
      <c r="BV62" s="142" t="n"/>
      <c r="DU62" s="142"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41" t="n"/>
      <c r="BV63" s="142" t="n"/>
      <c r="DU63" s="142" t="n"/>
      <c r="DV63" s="2" t="n"/>
      <c r="DW63" s="2" t="n"/>
      <c r="DX63" s="2" t="n"/>
      <c r="DY63" s="2" t="n"/>
      <c r="DZ63" s="2" t="n"/>
      <c r="EA63" s="2" t="n"/>
      <c r="EB63" s="2" t="n"/>
      <c r="EC63" s="2" t="n"/>
    </row>
    <row r="64" ht="6.75" customHeight="1" s="118">
      <c r="A64" s="2" t="n"/>
      <c r="B64" s="2" t="n"/>
      <c r="C64" s="2" t="n"/>
      <c r="D64" s="2" t="n"/>
      <c r="E64" s="178" t="inlineStr">
        <is>
          <t>職　歴</t>
        </is>
      </c>
      <c r="K64" s="142" t="n"/>
      <c r="L64" s="54" t="inlineStr">
        <is>
          <t>平成</t>
        </is>
      </c>
      <c r="M64" s="138" t="n"/>
      <c r="N64" s="138" t="n"/>
      <c r="O64" s="138" t="n"/>
      <c r="P64" s="19" t="n"/>
      <c r="Q64" s="19" t="n"/>
      <c r="R64" s="19" t="n"/>
      <c r="S64" s="19" t="n"/>
      <c r="T64" s="19" t="n"/>
      <c r="U64" s="19" t="n"/>
      <c r="V64" s="19" t="n"/>
      <c r="W64" s="19" t="n"/>
      <c r="X64" s="37" t="n"/>
      <c r="Y64" s="169">
        <f>計算!$AD$33</f>
        <v/>
      </c>
      <c r="BI64" s="142" t="n"/>
      <c r="BJ64" s="2" t="n"/>
      <c r="BK64" s="2" t="n"/>
      <c r="BL64" s="2" t="n"/>
      <c r="BM64" s="2" t="n"/>
      <c r="BN64" s="2" t="n"/>
      <c r="BO64" s="2" t="n"/>
      <c r="BP64" s="141" t="n"/>
      <c r="BV64" s="142" t="n"/>
      <c r="DU64" s="142" t="n"/>
      <c r="DV64" s="2" t="n"/>
      <c r="DW64" s="2" t="n"/>
      <c r="DX64" s="2" t="n"/>
      <c r="DY64" s="2" t="n"/>
      <c r="DZ64" s="2" t="n"/>
      <c r="EA64" s="2" t="n"/>
      <c r="EB64" s="2" t="n"/>
      <c r="EC64" s="2" t="n"/>
    </row>
    <row r="65" ht="6.75" customHeight="1" s="118">
      <c r="A65" s="2" t="n"/>
      <c r="B65" s="2" t="n"/>
      <c r="C65" s="2" t="n"/>
      <c r="D65" s="2" t="n"/>
      <c r="E65" s="141" t="n"/>
      <c r="K65" s="142" t="n"/>
      <c r="L65" s="141" t="n"/>
      <c r="P65" s="19" t="n"/>
      <c r="Q65" s="19" t="n"/>
      <c r="R65" s="19" t="n"/>
      <c r="S65" s="19" t="n"/>
      <c r="T65" s="19" t="n"/>
      <c r="U65" s="19" t="n"/>
      <c r="V65" s="19" t="n"/>
      <c r="W65" s="19" t="n"/>
      <c r="X65" s="37" t="n"/>
      <c r="Y65" s="141" t="n"/>
      <c r="BI65" s="142" t="n"/>
      <c r="BJ65" s="2" t="n"/>
      <c r="BK65" s="2" t="n"/>
      <c r="BL65" s="2" t="n"/>
      <c r="BM65" s="2" t="n"/>
      <c r="BN65" s="2" t="n"/>
      <c r="BO65" s="2" t="n"/>
      <c r="BP65" s="141" t="n"/>
      <c r="BV65" s="142" t="n"/>
      <c r="DU65" s="142" t="n"/>
      <c r="DV65" s="2" t="n"/>
      <c r="DW65" s="2" t="n"/>
      <c r="DX65" s="2" t="n"/>
      <c r="DY65" s="2" t="n"/>
      <c r="DZ65" s="2" t="n"/>
      <c r="EA65" s="2" t="n"/>
      <c r="EB65" s="2" t="n"/>
      <c r="EC65" s="2" t="n"/>
    </row>
    <row r="66" ht="6.75" customHeight="1" s="118">
      <c r="A66" s="2" t="n"/>
      <c r="B66" s="2" t="n"/>
      <c r="C66" s="2" t="n"/>
      <c r="D66" s="2" t="n"/>
      <c r="E66" s="141" t="n"/>
      <c r="K66" s="142" t="n"/>
      <c r="L66" s="141" t="n"/>
      <c r="P66" s="177">
        <f>計算!$AB$33</f>
        <v/>
      </c>
      <c r="S66" s="52" t="inlineStr">
        <is>
          <t>年</t>
        </is>
      </c>
      <c r="U66" s="177">
        <f>計算!$AC$33</f>
        <v/>
      </c>
      <c r="W66" s="53" t="inlineStr">
        <is>
          <t>月</t>
        </is>
      </c>
      <c r="X66" s="142" t="n"/>
      <c r="Y66" s="141" t="n"/>
      <c r="BI66" s="142" t="n"/>
      <c r="BJ66" s="2" t="n"/>
      <c r="BK66" s="2" t="n"/>
      <c r="BL66" s="2" t="n"/>
      <c r="BM66" s="2" t="n"/>
      <c r="BN66" s="2" t="n"/>
      <c r="BO66" s="2" t="n"/>
      <c r="BP66" s="141" t="n"/>
      <c r="BV66" s="142" t="n"/>
      <c r="DU66" s="142" t="n"/>
      <c r="DV66" s="2" t="n"/>
      <c r="DW66" s="2" t="n"/>
      <c r="DX66" s="2" t="n"/>
      <c r="DY66" s="2" t="n"/>
      <c r="DZ66" s="2" t="n"/>
      <c r="EA66" s="2" t="n"/>
      <c r="EB66" s="2" t="n"/>
      <c r="EC66" s="2" t="n"/>
    </row>
    <row r="67" ht="6.75" customHeight="1" s="118">
      <c r="A67" s="2" t="n"/>
      <c r="B67" s="2" t="n"/>
      <c r="C67" s="2" t="n"/>
      <c r="D67" s="2" t="n"/>
      <c r="E67" s="141" t="n"/>
      <c r="K67" s="142" t="n"/>
      <c r="L67" s="49" t="inlineStr">
        <is>
          <t>令和</t>
        </is>
      </c>
      <c r="X67" s="142" t="n"/>
      <c r="Y67" s="141" t="n"/>
      <c r="BI67" s="142" t="n"/>
      <c r="BJ67" s="2" t="n"/>
      <c r="BK67" s="2" t="n"/>
      <c r="BL67" s="2" t="n"/>
      <c r="BM67" s="2" t="n"/>
      <c r="BN67" s="2" t="n"/>
      <c r="BO67" s="2" t="n"/>
      <c r="BP67" s="141" t="n"/>
      <c r="BV67" s="142" t="n"/>
      <c r="DU67" s="142" t="n"/>
      <c r="DV67" s="2" t="n"/>
      <c r="DW67" s="2" t="n"/>
      <c r="DX67" s="2" t="n"/>
      <c r="DY67" s="2" t="n"/>
      <c r="DZ67" s="2" t="n"/>
      <c r="EA67" s="2" t="n"/>
      <c r="EB67" s="2" t="n"/>
      <c r="EC67" s="2" t="n"/>
    </row>
    <row r="68" ht="6.75" customHeight="1" s="118">
      <c r="A68" s="2" t="n"/>
      <c r="B68" s="2" t="n"/>
      <c r="C68" s="2" t="n"/>
      <c r="D68" s="2" t="n"/>
      <c r="E68" s="141" t="n"/>
      <c r="K68" s="142" t="n"/>
      <c r="L68" s="141" t="n"/>
      <c r="P68" s="19" t="n"/>
      <c r="Q68" s="19" t="n"/>
      <c r="R68" s="19" t="n"/>
      <c r="S68" s="19" t="n"/>
      <c r="T68" s="19" t="n"/>
      <c r="U68" s="19" t="n"/>
      <c r="V68" s="19" t="n"/>
      <c r="W68" s="19" t="n"/>
      <c r="X68" s="37" t="n"/>
      <c r="Y68" s="141" t="n"/>
      <c r="BI68" s="142" t="n"/>
      <c r="BJ68" s="2" t="n"/>
      <c r="BK68" s="2" t="n"/>
      <c r="BL68" s="2" t="n"/>
      <c r="BM68" s="2" t="n"/>
      <c r="BN68" s="2" t="n"/>
      <c r="BO68" s="2" t="n"/>
      <c r="BP68" s="141" t="n"/>
      <c r="BV68" s="142" t="n"/>
      <c r="DU68" s="142" t="n"/>
      <c r="DV68" s="2" t="n"/>
      <c r="DW68" s="2" t="n"/>
      <c r="DX68" s="2" t="n"/>
      <c r="DY68" s="2" t="n"/>
      <c r="DZ68" s="2" t="n"/>
      <c r="EA68" s="2" t="n"/>
      <c r="EB68" s="2" t="n"/>
      <c r="EC68" s="2" t="n"/>
    </row>
    <row r="69" ht="5.25" customHeight="1" s="118">
      <c r="A69" s="2" t="n"/>
      <c r="B69" s="2" t="n"/>
      <c r="C69" s="2" t="n"/>
      <c r="D69" s="2" t="n"/>
      <c r="E69" s="141" t="n"/>
      <c r="K69" s="142" t="n"/>
      <c r="L69" s="144" t="n"/>
      <c r="M69" s="145" t="n"/>
      <c r="N69" s="145" t="n"/>
      <c r="O69" s="145" t="n"/>
      <c r="P69" s="20" t="n"/>
      <c r="Q69" s="20" t="n"/>
      <c r="R69" s="20" t="n"/>
      <c r="S69" s="20" t="n"/>
      <c r="T69" s="20" t="n"/>
      <c r="U69" s="20" t="n"/>
      <c r="V69" s="20" t="n"/>
      <c r="W69" s="20" t="n"/>
      <c r="X69" s="39" t="n"/>
      <c r="Y69" s="144" t="n"/>
      <c r="Z69" s="145" t="n"/>
      <c r="AA69" s="145" t="n"/>
      <c r="AB69" s="145" t="n"/>
      <c r="AC69" s="145" t="n"/>
      <c r="AD69" s="145" t="n"/>
      <c r="AE69" s="145" t="n"/>
      <c r="AF69" s="145" t="n"/>
      <c r="AG69" s="145" t="n"/>
      <c r="AH69" s="145" t="n"/>
      <c r="AI69" s="145" t="n"/>
      <c r="AJ69" s="145" t="n"/>
      <c r="AK69" s="145" t="n"/>
      <c r="AL69" s="145" t="n"/>
      <c r="AM69" s="145" t="n"/>
      <c r="AN69" s="145" t="n"/>
      <c r="AO69" s="145" t="n"/>
      <c r="AP69" s="145" t="n"/>
      <c r="AQ69" s="145" t="n"/>
      <c r="AR69" s="145" t="n"/>
      <c r="AS69" s="145" t="n"/>
      <c r="AT69" s="145" t="n"/>
      <c r="AU69" s="145" t="n"/>
      <c r="AV69" s="145" t="n"/>
      <c r="AW69" s="145" t="n"/>
      <c r="AX69" s="145" t="n"/>
      <c r="AY69" s="145" t="n"/>
      <c r="AZ69" s="145" t="n"/>
      <c r="BA69" s="145" t="n"/>
      <c r="BB69" s="145" t="n"/>
      <c r="BC69" s="145" t="n"/>
      <c r="BD69" s="145" t="n"/>
      <c r="BE69" s="145" t="n"/>
      <c r="BF69" s="145" t="n"/>
      <c r="BG69" s="145" t="n"/>
      <c r="BH69" s="145" t="n"/>
      <c r="BI69" s="146" t="n"/>
      <c r="BJ69" s="2" t="n"/>
      <c r="BK69" s="2" t="n"/>
      <c r="BL69" s="2" t="n"/>
      <c r="BM69" s="2" t="n"/>
      <c r="BN69" s="2" t="n"/>
      <c r="BO69" s="2" t="n"/>
      <c r="BP69" s="141" t="n"/>
      <c r="BV69" s="142" t="n"/>
      <c r="DU69" s="142" t="n"/>
      <c r="DV69" s="2" t="n"/>
      <c r="DW69" s="2" t="n"/>
      <c r="DX69" s="2" t="n"/>
      <c r="DY69" s="2" t="n"/>
      <c r="DZ69" s="2" t="n"/>
      <c r="EA69" s="2" t="n"/>
      <c r="EB69" s="2" t="n"/>
      <c r="EC69" s="2" t="n"/>
    </row>
    <row r="70" ht="6.75" customHeight="1" s="118">
      <c r="A70" s="2" t="n"/>
      <c r="B70" s="2" t="n"/>
      <c r="C70" s="2" t="n"/>
      <c r="D70" s="2" t="n"/>
      <c r="E70" s="141" t="n"/>
      <c r="K70" s="142" t="n"/>
      <c r="L70" s="54" t="inlineStr">
        <is>
          <t>平成</t>
        </is>
      </c>
      <c r="M70" s="138" t="n"/>
      <c r="N70" s="138" t="n"/>
      <c r="O70" s="138" t="n"/>
      <c r="P70" s="18" t="n"/>
      <c r="Q70" s="18" t="n"/>
      <c r="R70" s="18" t="n"/>
      <c r="S70" s="18" t="n"/>
      <c r="T70" s="18" t="n"/>
      <c r="U70" s="18" t="n"/>
      <c r="V70" s="18" t="n"/>
      <c r="W70" s="18" t="n"/>
      <c r="X70" s="35" t="n"/>
      <c r="Y70" s="169">
        <f>計算!$AG$33</f>
        <v/>
      </c>
      <c r="BI70" s="142" t="n"/>
      <c r="BJ70" s="2" t="n"/>
      <c r="BK70" s="2" t="n"/>
      <c r="BL70" s="2" t="n"/>
      <c r="BM70" s="2" t="n"/>
      <c r="BN70" s="2" t="n"/>
      <c r="BO70" s="2" t="n"/>
      <c r="BP70" s="141" t="n"/>
      <c r="BV70" s="142" t="n"/>
      <c r="DU70" s="142" t="n"/>
      <c r="DV70" s="2" t="n"/>
      <c r="DW70" s="2" t="n"/>
      <c r="DX70" s="2" t="n"/>
      <c r="DY70" s="2" t="n"/>
      <c r="DZ70" s="2" t="n"/>
      <c r="EA70" s="2" t="n"/>
      <c r="EB70" s="2" t="n"/>
      <c r="EC70" s="2" t="n"/>
    </row>
    <row r="71" ht="6.75" customHeight="1" s="118">
      <c r="A71" s="2" t="n"/>
      <c r="B71" s="2" t="n"/>
      <c r="C71" s="2" t="n"/>
      <c r="D71" s="2" t="n"/>
      <c r="E71" s="141" t="n"/>
      <c r="K71" s="142" t="n"/>
      <c r="L71" s="141" t="n"/>
      <c r="P71" s="19" t="n"/>
      <c r="Q71" s="19" t="n"/>
      <c r="R71" s="19" t="n"/>
      <c r="S71" s="19" t="n"/>
      <c r="T71" s="19" t="n"/>
      <c r="U71" s="19" t="n"/>
      <c r="V71" s="19" t="n"/>
      <c r="W71" s="19" t="n"/>
      <c r="X71" s="37" t="n"/>
      <c r="Y71" s="141" t="n"/>
      <c r="BI71" s="142" t="n"/>
      <c r="BJ71" s="2" t="n"/>
      <c r="BK71" s="2" t="n"/>
      <c r="BL71" s="2" t="n"/>
      <c r="BM71" s="2" t="n"/>
      <c r="BN71" s="2" t="n"/>
      <c r="BO71" s="2" t="n"/>
      <c r="BP71" s="141" t="n"/>
      <c r="BV71" s="142" t="n"/>
      <c r="DU71" s="142" t="n"/>
      <c r="DV71" s="2" t="n"/>
      <c r="DW71" s="2" t="n"/>
      <c r="DX71" s="2" t="n"/>
      <c r="DY71" s="2" t="n"/>
      <c r="DZ71" s="2" t="n"/>
      <c r="EA71" s="2" t="n"/>
      <c r="EB71" s="2" t="n"/>
      <c r="EC71" s="2" t="n"/>
    </row>
    <row r="72" ht="6.75" customHeight="1" s="118">
      <c r="A72" s="2" t="n"/>
      <c r="B72" s="2" t="n"/>
      <c r="C72" s="2" t="n"/>
      <c r="D72" s="2" t="n"/>
      <c r="E72" s="141" t="n"/>
      <c r="K72" s="142" t="n"/>
      <c r="L72" s="141" t="n"/>
      <c r="P72" s="177">
        <f>計算!$AE$33</f>
        <v/>
      </c>
      <c r="S72" s="52" t="inlineStr">
        <is>
          <t>年</t>
        </is>
      </c>
      <c r="U72" s="177">
        <f>計算!$AF$33</f>
        <v/>
      </c>
      <c r="W72" s="53" t="inlineStr">
        <is>
          <t>月</t>
        </is>
      </c>
      <c r="X72" s="142" t="n"/>
      <c r="Y72" s="141" t="n"/>
      <c r="BI72" s="142" t="n"/>
      <c r="BJ72" s="2" t="n"/>
      <c r="BK72" s="2" t="n"/>
      <c r="BL72" s="2" t="n"/>
      <c r="BM72" s="2" t="n"/>
      <c r="BN72" s="2" t="n"/>
      <c r="BO72" s="2" t="n"/>
      <c r="BP72" s="141" t="n"/>
      <c r="BV72" s="142" t="n"/>
      <c r="DU72" s="142" t="n"/>
      <c r="DV72" s="2" t="n"/>
      <c r="DW72" s="2" t="n"/>
      <c r="DX72" s="2" t="n"/>
      <c r="DY72" s="2" t="n"/>
      <c r="DZ72" s="2" t="n"/>
      <c r="EA72" s="2" t="n"/>
      <c r="EB72" s="2" t="n"/>
      <c r="EC72" s="2" t="n"/>
    </row>
    <row r="73" ht="6.75" customHeight="1" s="118">
      <c r="A73" s="2" t="n"/>
      <c r="B73" s="2" t="n"/>
      <c r="C73" s="2" t="n"/>
      <c r="D73" s="2" t="n"/>
      <c r="E73" s="141" t="n"/>
      <c r="K73" s="142" t="n"/>
      <c r="L73" s="49" t="inlineStr">
        <is>
          <t>令和</t>
        </is>
      </c>
      <c r="X73" s="142" t="n"/>
      <c r="Y73" s="141" t="n"/>
      <c r="BI73" s="142" t="n"/>
      <c r="BJ73" s="2" t="n"/>
      <c r="BK73" s="2" t="n"/>
      <c r="BL73" s="2" t="n"/>
      <c r="BM73" s="2" t="n"/>
      <c r="BN73" s="2" t="n"/>
      <c r="BO73" s="2" t="n"/>
      <c r="BP73" s="141" t="n"/>
      <c r="BV73" s="142" t="n"/>
      <c r="DU73" s="142" t="n"/>
      <c r="DV73" s="2" t="n"/>
      <c r="DW73" s="2" t="n"/>
      <c r="DX73" s="2" t="n"/>
      <c r="DY73" s="2" t="n"/>
      <c r="DZ73" s="2" t="n"/>
      <c r="EA73" s="2" t="n"/>
      <c r="EB73" s="2" t="n"/>
      <c r="EC73" s="2" t="n"/>
    </row>
    <row r="74" ht="6.75" customHeight="1" s="118">
      <c r="A74" s="2" t="n"/>
      <c r="B74" s="2" t="n"/>
      <c r="C74" s="2" t="n"/>
      <c r="D74" s="2" t="n"/>
      <c r="E74" s="141" t="n"/>
      <c r="K74" s="142" t="n"/>
      <c r="L74" s="141" t="n"/>
      <c r="P74" s="19" t="n"/>
      <c r="Q74" s="19" t="n"/>
      <c r="R74" s="19" t="n"/>
      <c r="S74" s="19" t="n"/>
      <c r="T74" s="19" t="n"/>
      <c r="U74" s="19" t="n"/>
      <c r="V74" s="19" t="n"/>
      <c r="W74" s="19" t="n"/>
      <c r="X74" s="37" t="n"/>
      <c r="Y74" s="141" t="n"/>
      <c r="BI74" s="142" t="n"/>
      <c r="BJ74" s="2" t="n"/>
      <c r="BK74" s="2" t="n"/>
      <c r="BL74" s="2" t="n"/>
      <c r="BM74" s="2" t="n"/>
      <c r="BN74" s="2" t="n"/>
      <c r="BO74" s="2" t="n"/>
      <c r="BP74" s="141" t="n"/>
      <c r="BU74" s="43" t="n"/>
      <c r="BV74" s="44" t="n"/>
      <c r="DU74" s="142" t="n"/>
      <c r="DV74" s="2" t="n"/>
      <c r="DW74" s="2" t="n"/>
      <c r="DX74" s="2" t="n"/>
      <c r="DY74" s="2" t="n"/>
      <c r="DZ74" s="2" t="n"/>
      <c r="EA74" s="2" t="n"/>
      <c r="EB74" s="2" t="n"/>
      <c r="EC74" s="2" t="n"/>
    </row>
    <row r="75" ht="4.5" customHeight="1" s="118">
      <c r="A75" s="2" t="n"/>
      <c r="B75" s="2" t="n"/>
      <c r="C75" s="2" t="n"/>
      <c r="D75" s="2" t="n"/>
      <c r="E75" s="141" t="n"/>
      <c r="K75" s="142" t="n"/>
      <c r="L75" s="144" t="n"/>
      <c r="M75" s="145" t="n"/>
      <c r="N75" s="145" t="n"/>
      <c r="O75" s="145" t="n"/>
      <c r="P75" s="20" t="n"/>
      <c r="Q75" s="20" t="n"/>
      <c r="R75" s="20" t="n"/>
      <c r="S75" s="20" t="n"/>
      <c r="T75" s="20" t="n"/>
      <c r="U75" s="20" t="n"/>
      <c r="V75" s="20" t="n"/>
      <c r="W75" s="20" t="n"/>
      <c r="X75" s="39" t="n"/>
      <c r="Y75" s="144" t="n"/>
      <c r="Z75" s="145" t="n"/>
      <c r="AA75" s="145" t="n"/>
      <c r="AB75" s="145" t="n"/>
      <c r="AC75" s="145" t="n"/>
      <c r="AD75" s="145" t="n"/>
      <c r="AE75" s="145" t="n"/>
      <c r="AF75" s="145" t="n"/>
      <c r="AG75" s="145" t="n"/>
      <c r="AH75" s="145" t="n"/>
      <c r="AI75" s="145" t="n"/>
      <c r="AJ75" s="145" t="n"/>
      <c r="AK75" s="145" t="n"/>
      <c r="AL75" s="145" t="n"/>
      <c r="AM75" s="145" t="n"/>
      <c r="AN75" s="145" t="n"/>
      <c r="AO75" s="145" t="n"/>
      <c r="AP75" s="145" t="n"/>
      <c r="AQ75" s="145" t="n"/>
      <c r="AR75" s="145" t="n"/>
      <c r="AS75" s="145" t="n"/>
      <c r="AT75" s="145" t="n"/>
      <c r="AU75" s="145" t="n"/>
      <c r="AV75" s="145" t="n"/>
      <c r="AW75" s="145" t="n"/>
      <c r="AX75" s="145" t="n"/>
      <c r="AY75" s="145" t="n"/>
      <c r="AZ75" s="145" t="n"/>
      <c r="BA75" s="145" t="n"/>
      <c r="BB75" s="145" t="n"/>
      <c r="BC75" s="145" t="n"/>
      <c r="BD75" s="145" t="n"/>
      <c r="BE75" s="145" t="n"/>
      <c r="BF75" s="145" t="n"/>
      <c r="BG75" s="145" t="n"/>
      <c r="BH75" s="145" t="n"/>
      <c r="BI75" s="146" t="n"/>
      <c r="BJ75" s="2" t="n"/>
      <c r="BK75" s="2" t="n"/>
      <c r="BL75" s="2" t="n"/>
      <c r="BM75" s="2" t="n"/>
      <c r="BN75" s="2" t="n"/>
      <c r="BO75" s="2" t="n"/>
      <c r="BP75" s="144" t="n"/>
      <c r="BQ75" s="145" t="n"/>
      <c r="BR75" s="145" t="n"/>
      <c r="BS75" s="145" t="n"/>
      <c r="BT75" s="145" t="n"/>
      <c r="BU75" s="42" t="n"/>
      <c r="BV75" s="45" t="n"/>
      <c r="BW75" s="145" t="n"/>
      <c r="BX75" s="145" t="n"/>
      <c r="BY75" s="145" t="n"/>
      <c r="BZ75" s="145" t="n"/>
      <c r="CA75" s="145" t="n"/>
      <c r="CB75" s="145" t="n"/>
      <c r="CC75" s="145" t="n"/>
      <c r="CD75" s="145" t="n"/>
      <c r="CE75" s="145" t="n"/>
      <c r="CF75" s="145" t="n"/>
      <c r="CG75" s="145" t="n"/>
      <c r="CH75" s="145" t="n"/>
      <c r="CI75" s="145" t="n"/>
      <c r="CJ75" s="145" t="n"/>
      <c r="CK75" s="145" t="n"/>
      <c r="CL75" s="145" t="n"/>
      <c r="CM75" s="145" t="n"/>
      <c r="CN75" s="145" t="n"/>
      <c r="CO75" s="145" t="n"/>
      <c r="CP75" s="145" t="n"/>
      <c r="CQ75" s="145" t="n"/>
      <c r="CR75" s="145" t="n"/>
      <c r="CS75" s="145" t="n"/>
      <c r="CT75" s="145" t="n"/>
      <c r="CU75" s="145" t="n"/>
      <c r="CV75" s="145" t="n"/>
      <c r="CW75" s="145" t="n"/>
      <c r="CX75" s="145" t="n"/>
      <c r="CY75" s="145" t="n"/>
      <c r="CZ75" s="145" t="n"/>
      <c r="DA75" s="145" t="n"/>
      <c r="DB75" s="145" t="n"/>
      <c r="DC75" s="145" t="n"/>
      <c r="DD75" s="145" t="n"/>
      <c r="DE75" s="145" t="n"/>
      <c r="DF75" s="145" t="n"/>
      <c r="DG75" s="145" t="n"/>
      <c r="DH75" s="145" t="n"/>
      <c r="DI75" s="145" t="n"/>
      <c r="DJ75" s="145" t="n"/>
      <c r="DK75" s="145" t="n"/>
      <c r="DL75" s="145" t="n"/>
      <c r="DM75" s="145" t="n"/>
      <c r="DN75" s="145" t="n"/>
      <c r="DO75" s="145" t="n"/>
      <c r="DP75" s="145" t="n"/>
      <c r="DQ75" s="145" t="n"/>
      <c r="DR75" s="145" t="n"/>
      <c r="DS75" s="145" t="n"/>
      <c r="DT75" s="145" t="n"/>
      <c r="DU75" s="146" t="n"/>
      <c r="DV75" s="2" t="n"/>
      <c r="DW75" s="2" t="n"/>
      <c r="DX75" s="2" t="n"/>
      <c r="DY75" s="2" t="n"/>
      <c r="DZ75" s="2" t="n"/>
      <c r="EA75" s="2" t="n"/>
      <c r="EB75" s="2" t="n"/>
      <c r="EC75" s="2" t="n"/>
    </row>
    <row r="76" ht="6.75" customHeight="1" s="118">
      <c r="A76" s="2" t="n"/>
      <c r="B76" s="2" t="n"/>
      <c r="C76" s="2" t="n"/>
      <c r="D76" s="2" t="n"/>
      <c r="E76" s="141" t="n"/>
      <c r="K76" s="142" t="n"/>
      <c r="L76" s="54" t="inlineStr">
        <is>
          <t>平成</t>
        </is>
      </c>
      <c r="M76" s="138" t="n"/>
      <c r="N76" s="138" t="n"/>
      <c r="O76" s="138"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7" t="inlineStr">
        <is>
          <t>備　考</t>
        </is>
      </c>
      <c r="BQ76" s="138" t="n"/>
      <c r="BR76" s="138" t="n"/>
      <c r="BS76" s="138" t="n"/>
      <c r="BT76" s="138" t="n"/>
      <c r="BU76" s="138" t="n"/>
      <c r="BV76" s="139" t="n"/>
      <c r="BW76" s="174">
        <f>計算!$AA$33</f>
        <v/>
      </c>
      <c r="BX76" s="138" t="n"/>
      <c r="BY76" s="138" t="n"/>
      <c r="BZ76" s="138" t="n"/>
      <c r="CA76" s="138" t="n"/>
      <c r="CB76" s="138" t="n"/>
      <c r="CC76" s="138" t="n"/>
      <c r="CD76" s="138" t="n"/>
      <c r="CE76" s="138" t="n"/>
      <c r="CF76" s="138" t="n"/>
      <c r="CG76" s="138" t="n"/>
      <c r="CH76" s="138" t="n"/>
      <c r="CI76" s="138" t="n"/>
      <c r="CJ76" s="138" t="n"/>
      <c r="CK76" s="138" t="n"/>
      <c r="CL76" s="138" t="n"/>
      <c r="CM76" s="138" t="n"/>
      <c r="CN76" s="138" t="n"/>
      <c r="CO76" s="138" t="n"/>
      <c r="CP76" s="138" t="n"/>
      <c r="CQ76" s="138" t="n"/>
      <c r="CR76" s="138" t="n"/>
      <c r="CS76" s="138" t="n"/>
      <c r="CT76" s="138" t="n"/>
      <c r="CU76" s="138" t="n"/>
      <c r="CV76" s="138" t="n"/>
      <c r="CW76" s="138" t="n"/>
      <c r="CX76" s="138" t="n"/>
      <c r="CY76" s="138" t="n"/>
      <c r="CZ76" s="138" t="n"/>
      <c r="DA76" s="138" t="n"/>
      <c r="DB76" s="138" t="n"/>
      <c r="DC76" s="138" t="n"/>
      <c r="DD76" s="138" t="n"/>
      <c r="DE76" s="138" t="n"/>
      <c r="DF76" s="138" t="n"/>
      <c r="DG76" s="138" t="n"/>
      <c r="DH76" s="138" t="n"/>
      <c r="DI76" s="138" t="n"/>
      <c r="DJ76" s="138" t="n"/>
      <c r="DK76" s="138" t="n"/>
      <c r="DL76" s="138" t="n"/>
      <c r="DM76" s="138" t="n"/>
      <c r="DN76" s="138" t="n"/>
      <c r="DO76" s="138" t="n"/>
      <c r="DP76" s="138" t="n"/>
      <c r="DQ76" s="138" t="n"/>
      <c r="DR76" s="138" t="n"/>
      <c r="DS76" s="138" t="n"/>
      <c r="DT76" s="138" t="n"/>
      <c r="DU76" s="139" t="n"/>
      <c r="DV76" s="2" t="n"/>
      <c r="DW76" s="2" t="n"/>
      <c r="DX76" s="2" t="n"/>
      <c r="DY76" s="2" t="n"/>
      <c r="DZ76" s="2" t="n"/>
      <c r="EA76" s="2" t="n"/>
      <c r="EB76" s="2" t="n"/>
      <c r="EC76" s="2" t="n"/>
    </row>
    <row r="77" ht="6.75" customHeight="1" s="118">
      <c r="A77" s="2" t="n"/>
      <c r="B77" s="2" t="n"/>
      <c r="C77" s="2" t="n"/>
      <c r="D77" s="2" t="n"/>
      <c r="E77" s="141" t="n"/>
      <c r="K77" s="142" t="n"/>
      <c r="L77" s="141"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41" t="n"/>
      <c r="BV77" s="142" t="n"/>
      <c r="DU77" s="142" t="n"/>
      <c r="DV77" s="2" t="n"/>
      <c r="DW77" s="2" t="n"/>
      <c r="DX77" s="2" t="n"/>
      <c r="DY77" s="2" t="n"/>
      <c r="DZ77" s="2" t="n"/>
      <c r="EA77" s="2" t="n"/>
      <c r="EB77" s="2" t="n"/>
      <c r="EC77" s="2" t="n"/>
    </row>
    <row r="78" ht="6.75" customHeight="1" s="118">
      <c r="A78" s="2" t="n"/>
      <c r="B78" s="2" t="n"/>
      <c r="C78" s="2" t="n"/>
      <c r="D78" s="2" t="n"/>
      <c r="E78" s="141" t="n"/>
      <c r="K78" s="142" t="n"/>
      <c r="L78" s="141" t="n"/>
      <c r="P78" s="19" t="n"/>
      <c r="Q78" s="19" t="n"/>
      <c r="R78" s="19" t="n"/>
      <c r="S78" s="52" t="inlineStr">
        <is>
          <t>年</t>
        </is>
      </c>
      <c r="U78" s="11" t="n"/>
      <c r="V78" s="11" t="n"/>
      <c r="W78" s="53" t="inlineStr">
        <is>
          <t>月</t>
        </is>
      </c>
      <c r="X78" s="142"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41" t="n"/>
      <c r="BV78" s="142" t="n"/>
      <c r="DU78" s="142" t="n"/>
      <c r="DV78" s="2" t="n"/>
      <c r="DW78" s="2" t="n"/>
      <c r="DX78" s="2" t="n"/>
      <c r="DY78" s="2" t="n"/>
      <c r="DZ78" s="2" t="n"/>
      <c r="EA78" s="2" t="n"/>
      <c r="EB78" s="2" t="n"/>
      <c r="EC78" s="2" t="n"/>
    </row>
    <row r="79" ht="6.75" customHeight="1" s="118">
      <c r="A79" s="2" t="n"/>
      <c r="B79" s="2" t="n"/>
      <c r="C79" s="2" t="n"/>
      <c r="D79" s="2" t="n"/>
      <c r="E79" s="141" t="n"/>
      <c r="K79" s="142" t="n"/>
      <c r="L79" s="49" t="inlineStr">
        <is>
          <t>令和</t>
        </is>
      </c>
      <c r="P79" s="19" t="n"/>
      <c r="Q79" s="19" t="n"/>
      <c r="R79" s="19" t="n"/>
      <c r="U79" s="11" t="n"/>
      <c r="V79" s="11" t="n"/>
      <c r="X79" s="142"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41" t="n"/>
      <c r="BV79" s="142" t="n"/>
      <c r="DU79" s="142" t="n"/>
      <c r="DV79" s="2" t="n"/>
      <c r="DW79" s="2" t="n"/>
      <c r="DX79" s="2" t="n"/>
      <c r="DY79" s="2" t="n"/>
      <c r="DZ79" s="2" t="n"/>
      <c r="EA79" s="2" t="n"/>
      <c r="EB79" s="2" t="n"/>
      <c r="EC79" s="2" t="n"/>
    </row>
    <row r="80" ht="6.75" customHeight="1" s="118">
      <c r="A80" s="2" t="n"/>
      <c r="B80" s="2" t="n"/>
      <c r="C80" s="2" t="n"/>
      <c r="D80" s="2" t="n"/>
      <c r="E80" s="141" t="n"/>
      <c r="K80" s="142" t="n"/>
      <c r="L80" s="141"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41" t="n"/>
      <c r="BV80" s="142" t="n"/>
      <c r="DU80" s="142" t="n"/>
      <c r="DV80" s="2" t="n"/>
      <c r="DW80" s="2" t="n"/>
      <c r="DX80" s="2" t="n"/>
      <c r="DY80" s="2" t="n"/>
      <c r="DZ80" s="2" t="n"/>
      <c r="EA80" s="2" t="n"/>
      <c r="EB80" s="2" t="n"/>
      <c r="EC80" s="2" t="n"/>
    </row>
    <row r="81" ht="3.75" customHeight="1" s="118">
      <c r="A81" s="2" t="n"/>
      <c r="B81" s="2" t="n"/>
      <c r="C81" s="2" t="n"/>
      <c r="D81" s="2" t="n"/>
      <c r="E81" s="141" t="n"/>
      <c r="K81" s="142" t="n"/>
      <c r="L81" s="144" t="n"/>
      <c r="M81" s="145" t="n"/>
      <c r="N81" s="145" t="n"/>
      <c r="O81" s="145"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41" t="n"/>
      <c r="BV81" s="142" t="n"/>
      <c r="DU81" s="142" t="n"/>
      <c r="DV81" s="2" t="n"/>
      <c r="DW81" s="2" t="n"/>
      <c r="DX81" s="2" t="n"/>
      <c r="DY81" s="2" t="n"/>
      <c r="DZ81" s="2" t="n"/>
      <c r="EA81" s="2" t="n"/>
      <c r="EB81" s="2" t="n"/>
      <c r="EC81" s="2" t="n"/>
    </row>
    <row r="82" ht="6.75" customHeight="1" s="118">
      <c r="A82" s="2" t="n"/>
      <c r="B82" s="2" t="n"/>
      <c r="C82" s="2" t="n"/>
      <c r="D82" s="2" t="n"/>
      <c r="E82" s="141" t="n"/>
      <c r="K82" s="142" t="n"/>
      <c r="L82" s="54" t="inlineStr">
        <is>
          <t>平成</t>
        </is>
      </c>
      <c r="M82" s="138" t="n"/>
      <c r="N82" s="138" t="n"/>
      <c r="O82" s="138"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41" t="n"/>
      <c r="BV82" s="142" t="n"/>
      <c r="DU82" s="142" t="n"/>
      <c r="DV82" s="2" t="n"/>
      <c r="DW82" s="2" t="n"/>
      <c r="DX82" s="2" t="n"/>
      <c r="DY82" s="2" t="n"/>
      <c r="DZ82" s="2" t="n"/>
      <c r="EA82" s="2" t="n"/>
      <c r="EB82" s="2" t="n"/>
      <c r="EC82" s="2" t="n"/>
    </row>
    <row r="83" ht="6.75" customHeight="1" s="118">
      <c r="A83" s="2" t="n"/>
      <c r="B83" s="2" t="n"/>
      <c r="C83" s="2" t="n"/>
      <c r="D83" s="2" t="n"/>
      <c r="E83" s="141" t="n"/>
      <c r="K83" s="142" t="n"/>
      <c r="L83" s="141"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41" t="n"/>
      <c r="BV83" s="142" t="n"/>
      <c r="DU83" s="142" t="n"/>
      <c r="DV83" s="2" t="n"/>
      <c r="DW83" s="2" t="n"/>
      <c r="DX83" s="2" t="n"/>
      <c r="DY83" s="2" t="n"/>
      <c r="DZ83" s="2" t="n"/>
      <c r="EA83" s="2" t="n"/>
      <c r="EB83" s="2" t="n"/>
      <c r="EC83" s="2" t="n"/>
    </row>
    <row r="84" ht="6.75" customHeight="1" s="118">
      <c r="A84" s="2" t="n"/>
      <c r="B84" s="2" t="n"/>
      <c r="C84" s="2" t="n"/>
      <c r="D84" s="2" t="n"/>
      <c r="E84" s="141" t="n"/>
      <c r="K84" s="142" t="n"/>
      <c r="L84" s="141" t="n"/>
      <c r="P84" s="19" t="n"/>
      <c r="Q84" s="19" t="n"/>
      <c r="R84" s="19" t="n"/>
      <c r="S84" s="52" t="inlineStr">
        <is>
          <t>年</t>
        </is>
      </c>
      <c r="U84" s="11" t="n"/>
      <c r="V84" s="11" t="n"/>
      <c r="W84" s="53" t="inlineStr">
        <is>
          <t>月</t>
        </is>
      </c>
      <c r="X84" s="142"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41" t="n"/>
      <c r="BV84" s="142" t="n"/>
      <c r="DU84" s="142" t="n"/>
      <c r="DV84" s="2" t="n"/>
      <c r="DW84" s="2" t="n"/>
      <c r="DX84" s="2" t="n"/>
      <c r="DY84" s="2" t="n"/>
      <c r="DZ84" s="2" t="n"/>
      <c r="EA84" s="2" t="n"/>
      <c r="EB84" s="2" t="n"/>
      <c r="EC84" s="2" t="n"/>
    </row>
    <row r="85" ht="6.75" customHeight="1" s="118">
      <c r="A85" s="2" t="n"/>
      <c r="B85" s="2" t="n"/>
      <c r="C85" s="2" t="n"/>
      <c r="D85" s="2" t="n"/>
      <c r="E85" s="141" t="n"/>
      <c r="K85" s="142" t="n"/>
      <c r="L85" s="49" t="inlineStr">
        <is>
          <t>令和</t>
        </is>
      </c>
      <c r="P85" s="19" t="n"/>
      <c r="Q85" s="19" t="n"/>
      <c r="R85" s="19" t="n"/>
      <c r="U85" s="11" t="n"/>
      <c r="V85" s="11" t="n"/>
      <c r="X85" s="142"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41" t="n"/>
      <c r="BV85" s="142" t="n"/>
      <c r="DU85" s="142" t="n"/>
      <c r="DV85" s="2" t="n"/>
      <c r="DW85" s="2" t="n"/>
      <c r="DX85" s="2" t="n"/>
      <c r="DY85" s="2" t="n"/>
      <c r="DZ85" s="2" t="n"/>
      <c r="EA85" s="2" t="n"/>
      <c r="EB85" s="2" t="n"/>
      <c r="EC85" s="2" t="n"/>
    </row>
    <row r="86" ht="6.75" customHeight="1" s="118">
      <c r="A86" s="2" t="n"/>
      <c r="B86" s="2" t="n"/>
      <c r="C86" s="2" t="n"/>
      <c r="D86" s="2" t="n"/>
      <c r="E86" s="141" t="n"/>
      <c r="K86" s="142" t="n"/>
      <c r="L86" s="141"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41" t="n"/>
      <c r="BV86" s="142" t="n"/>
      <c r="DU86" s="142" t="n"/>
      <c r="DV86" s="2" t="n"/>
      <c r="DW86" s="2" t="n"/>
      <c r="DX86" s="2" t="n"/>
      <c r="DY86" s="2" t="n"/>
      <c r="DZ86" s="2" t="n"/>
      <c r="EA86" s="2" t="n"/>
      <c r="EB86" s="2" t="n"/>
      <c r="EC86" s="2" t="n"/>
    </row>
    <row r="87" ht="6.75" customHeight="1" s="118">
      <c r="A87" s="2" t="n"/>
      <c r="B87" s="2" t="n"/>
      <c r="C87" s="2" t="n"/>
      <c r="D87" s="2" t="n"/>
      <c r="E87" s="144" t="n"/>
      <c r="F87" s="145" t="n"/>
      <c r="G87" s="145" t="n"/>
      <c r="H87" s="145" t="n"/>
      <c r="I87" s="145" t="n"/>
      <c r="J87" s="145" t="n"/>
      <c r="K87" s="146" t="n"/>
      <c r="L87" s="144" t="n"/>
      <c r="M87" s="145" t="n"/>
      <c r="N87" s="145" t="n"/>
      <c r="O87" s="145"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4" t="n"/>
      <c r="BQ87" s="145" t="n"/>
      <c r="BR87" s="145" t="n"/>
      <c r="BS87" s="145" t="n"/>
      <c r="BT87" s="145" t="n"/>
      <c r="BU87" s="145" t="n"/>
      <c r="BV87" s="146" t="n"/>
      <c r="BW87" s="145" t="n"/>
      <c r="BX87" s="145" t="n"/>
      <c r="BY87" s="145" t="n"/>
      <c r="BZ87" s="145" t="n"/>
      <c r="CA87" s="145" t="n"/>
      <c r="CB87" s="145" t="n"/>
      <c r="CC87" s="145" t="n"/>
      <c r="CD87" s="145" t="n"/>
      <c r="CE87" s="145" t="n"/>
      <c r="CF87" s="145" t="n"/>
      <c r="CG87" s="145" t="n"/>
      <c r="CH87" s="145" t="n"/>
      <c r="CI87" s="145" t="n"/>
      <c r="CJ87" s="145" t="n"/>
      <c r="CK87" s="145" t="n"/>
      <c r="CL87" s="145" t="n"/>
      <c r="CM87" s="145" t="n"/>
      <c r="CN87" s="145" t="n"/>
      <c r="CO87" s="145" t="n"/>
      <c r="CP87" s="145" t="n"/>
      <c r="CQ87" s="145" t="n"/>
      <c r="CR87" s="145" t="n"/>
      <c r="CS87" s="145" t="n"/>
      <c r="CT87" s="145" t="n"/>
      <c r="CU87" s="145" t="n"/>
      <c r="CV87" s="145" t="n"/>
      <c r="CW87" s="145" t="n"/>
      <c r="CX87" s="145" t="n"/>
      <c r="CY87" s="145" t="n"/>
      <c r="CZ87" s="145" t="n"/>
      <c r="DA87" s="145" t="n"/>
      <c r="DB87" s="145" t="n"/>
      <c r="DC87" s="145" t="n"/>
      <c r="DD87" s="145" t="n"/>
      <c r="DE87" s="145" t="n"/>
      <c r="DF87" s="145" t="n"/>
      <c r="DG87" s="145" t="n"/>
      <c r="DH87" s="145" t="n"/>
      <c r="DI87" s="145" t="n"/>
      <c r="DJ87" s="145" t="n"/>
      <c r="DK87" s="145" t="n"/>
      <c r="DL87" s="145" t="n"/>
      <c r="DM87" s="145" t="n"/>
      <c r="DN87" s="145" t="n"/>
      <c r="DO87" s="145" t="n"/>
      <c r="DP87" s="145" t="n"/>
      <c r="DQ87" s="145" t="n"/>
      <c r="DR87" s="145" t="n"/>
      <c r="DS87" s="145" t="n"/>
      <c r="DT87" s="145" t="n"/>
      <c r="DU87" s="146"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41.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7" t="inlineStr">
        <is>
          <t xml:space="preserve">資 　格  等      </t>
        </is>
      </c>
      <c r="BQ5" s="138" t="n"/>
      <c r="BR5" s="138" t="n"/>
      <c r="BS5" s="138" t="n"/>
      <c r="BT5" s="138" t="n"/>
      <c r="BU5" s="138" t="n"/>
      <c r="BV5" s="139" t="n"/>
      <c r="BW5" s="140" t="inlineStr">
        <is>
          <t>取  得  年  月</t>
        </is>
      </c>
      <c r="BX5" s="138" t="n"/>
      <c r="BY5" s="138" t="n"/>
      <c r="BZ5" s="138" t="n"/>
      <c r="CA5" s="138" t="n"/>
      <c r="CB5" s="138" t="n"/>
      <c r="CC5" s="138" t="n"/>
      <c r="CD5" s="138" t="n"/>
      <c r="CE5" s="138" t="n"/>
      <c r="CF5" s="138" t="n"/>
      <c r="CG5" s="139" t="n"/>
      <c r="CH5" s="140" t="inlineStr">
        <is>
          <t>資       格       等       の       名       称</t>
        </is>
      </c>
      <c r="CI5" s="138" t="n"/>
      <c r="CJ5" s="138" t="n"/>
      <c r="CK5" s="138" t="n"/>
      <c r="CL5" s="138" t="n"/>
      <c r="CM5" s="138" t="n"/>
      <c r="CN5" s="138" t="n"/>
      <c r="CO5" s="138" t="n"/>
      <c r="CP5" s="138" t="n"/>
      <c r="CQ5" s="138" t="n"/>
      <c r="CR5" s="138" t="n"/>
      <c r="CS5" s="138" t="n"/>
      <c r="CT5" s="138" t="n"/>
      <c r="CU5" s="138" t="n"/>
      <c r="CV5" s="138" t="n"/>
      <c r="CW5" s="138" t="n"/>
      <c r="CX5" s="138" t="n"/>
      <c r="CY5" s="138" t="n"/>
      <c r="CZ5" s="138" t="n"/>
      <c r="DA5" s="138" t="n"/>
      <c r="DB5" s="138" t="n"/>
      <c r="DC5" s="138" t="n"/>
      <c r="DD5" s="138" t="n"/>
      <c r="DE5" s="138" t="n"/>
      <c r="DF5" s="138" t="n"/>
      <c r="DG5" s="138" t="n"/>
      <c r="DH5" s="138" t="n"/>
      <c r="DI5" s="138" t="n"/>
      <c r="DJ5" s="138" t="n"/>
      <c r="DK5" s="138" t="n"/>
      <c r="DL5" s="138" t="n"/>
      <c r="DM5" s="138" t="n"/>
      <c r="DN5" s="138" t="n"/>
      <c r="DO5" s="138" t="n"/>
      <c r="DP5" s="138" t="n"/>
      <c r="DQ5" s="138" t="n"/>
      <c r="DR5" s="138" t="n"/>
      <c r="DS5" s="138" t="n"/>
      <c r="DT5" s="138" t="n"/>
      <c r="DU5" s="139"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41" t="n"/>
      <c r="BV6" s="142" t="n"/>
      <c r="BW6" s="141" t="n"/>
      <c r="CG6" s="142" t="n"/>
      <c r="CH6" s="141" t="n"/>
      <c r="DU6" s="142"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41" t="n"/>
      <c r="BV7" s="142" t="n"/>
      <c r="BW7" s="141" t="n"/>
      <c r="CG7" s="142" t="n"/>
      <c r="CH7" s="141" t="n"/>
      <c r="DU7" s="142"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3">
        <f>IF(N(設定!$B$3)=0,"",YEAR(設定!$B$3)-2018)</f>
        <v/>
      </c>
      <c r="AG8" s="95" t="inlineStr">
        <is>
          <t>年</t>
        </is>
      </c>
      <c r="AI8" s="143">
        <f>IF(N(設定!$B$3)=0,"",MONTH(設定!$B$3))</f>
        <v/>
      </c>
      <c r="AL8" s="95" t="inlineStr">
        <is>
          <t>月</t>
        </is>
      </c>
      <c r="AN8" s="143">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41" t="n"/>
      <c r="BV8" s="142" t="n"/>
      <c r="BW8" s="144" t="n"/>
      <c r="BX8" s="145" t="n"/>
      <c r="BY8" s="145" t="n"/>
      <c r="BZ8" s="145" t="n"/>
      <c r="CA8" s="145" t="n"/>
      <c r="CB8" s="145" t="n"/>
      <c r="CC8" s="145" t="n"/>
      <c r="CD8" s="145" t="n"/>
      <c r="CE8" s="145" t="n"/>
      <c r="CF8" s="145" t="n"/>
      <c r="CG8" s="146" t="n"/>
      <c r="CH8" s="144" t="n"/>
      <c r="CI8" s="145" t="n"/>
      <c r="CJ8" s="145" t="n"/>
      <c r="CK8" s="145" t="n"/>
      <c r="CL8" s="145" t="n"/>
      <c r="CM8" s="145" t="n"/>
      <c r="CN8" s="145" t="n"/>
      <c r="CO8" s="145" t="n"/>
      <c r="CP8" s="145" t="n"/>
      <c r="CQ8" s="145" t="n"/>
      <c r="CR8" s="145" t="n"/>
      <c r="CS8" s="145" t="n"/>
      <c r="CT8" s="145" t="n"/>
      <c r="CU8" s="145" t="n"/>
      <c r="CV8" s="145" t="n"/>
      <c r="CW8" s="145" t="n"/>
      <c r="CX8" s="145" t="n"/>
      <c r="CY8" s="145" t="n"/>
      <c r="CZ8" s="145" t="n"/>
      <c r="DA8" s="145" t="n"/>
      <c r="DB8" s="145" t="n"/>
      <c r="DC8" s="145" t="n"/>
      <c r="DD8" s="145" t="n"/>
      <c r="DE8" s="145" t="n"/>
      <c r="DF8" s="145" t="n"/>
      <c r="DG8" s="145" t="n"/>
      <c r="DH8" s="145" t="n"/>
      <c r="DI8" s="145" t="n"/>
      <c r="DJ8" s="145" t="n"/>
      <c r="DK8" s="145" t="n"/>
      <c r="DL8" s="145" t="n"/>
      <c r="DM8" s="145" t="n"/>
      <c r="DN8" s="145" t="n"/>
      <c r="DO8" s="145" t="n"/>
      <c r="DP8" s="145" t="n"/>
      <c r="DQ8" s="145" t="n"/>
      <c r="DR8" s="145" t="n"/>
      <c r="DS8" s="145" t="n"/>
      <c r="DT8" s="145" t="n"/>
      <c r="DU8" s="146"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41" t="n"/>
      <c r="BV9" s="142" t="n"/>
      <c r="BW9" s="147">
        <f>計算!$O$34</f>
        <v/>
      </c>
      <c r="CG9" s="142" t="n"/>
      <c r="CH9" s="148">
        <f>計算!$P$34</f>
        <v/>
      </c>
      <c r="DU9" s="142"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5" t="n"/>
      <c r="AA10" s="145" t="n"/>
      <c r="AB10" s="145" t="n"/>
      <c r="AC10" s="145" t="n"/>
      <c r="AD10" s="145" t="n"/>
      <c r="AE10" s="145" t="n"/>
      <c r="AF10" s="145" t="n"/>
      <c r="AG10" s="145" t="n"/>
      <c r="AH10" s="145" t="n"/>
      <c r="AI10" s="145" t="n"/>
      <c r="AJ10" s="145" t="n"/>
      <c r="AK10" s="145" t="n"/>
      <c r="AL10" s="145" t="n"/>
      <c r="AM10" s="145" t="n"/>
      <c r="AN10" s="145" t="n"/>
      <c r="AO10" s="145" t="n"/>
      <c r="AP10" s="145" t="n"/>
      <c r="AQ10" s="145" t="n"/>
      <c r="AR10" s="145" t="n"/>
      <c r="AS10" s="145" t="n"/>
      <c r="AT10" s="145" t="n"/>
      <c r="AU10" s="12" t="n"/>
      <c r="AV10" s="7" t="n"/>
      <c r="BI10" s="8" t="n"/>
      <c r="BJ10" s="7" t="n"/>
      <c r="BK10" s="2" t="n"/>
      <c r="BL10" s="2" t="n"/>
      <c r="BM10" s="2" t="n"/>
      <c r="BN10" s="2" t="n"/>
      <c r="BO10" s="2" t="n"/>
      <c r="BP10" s="141" t="n"/>
      <c r="BV10" s="142" t="n"/>
      <c r="BW10" s="141" t="n"/>
      <c r="CG10" s="142" t="n"/>
      <c r="DU10" s="142" t="n"/>
      <c r="DV10" s="2" t="n"/>
      <c r="DW10" s="2" t="n"/>
      <c r="DX10" s="2" t="n"/>
      <c r="DY10" s="2" t="n"/>
      <c r="DZ10" s="2" t="n"/>
      <c r="EA10" s="2" t="n"/>
      <c r="EB10" s="2" t="n"/>
      <c r="EC10" s="2" t="n"/>
    </row>
    <row r="11" ht="6.75" customHeight="1" s="118">
      <c r="A11" s="2" t="n"/>
      <c r="B11" s="2" t="n"/>
      <c r="C11" s="2" t="n"/>
      <c r="D11" s="2" t="n"/>
      <c r="E11" s="140" t="inlineStr">
        <is>
          <t>ふ り が な</t>
        </is>
      </c>
      <c r="F11" s="138" t="n"/>
      <c r="G11" s="138" t="n"/>
      <c r="H11" s="138" t="n"/>
      <c r="I11" s="138" t="n"/>
      <c r="J11" s="138" t="n"/>
      <c r="K11" s="139" t="n"/>
      <c r="L11" s="149">
        <f>計算!$C$34</f>
        <v/>
      </c>
      <c r="M11" s="138" t="n"/>
      <c r="N11" s="138" t="n"/>
      <c r="O11" s="138" t="n"/>
      <c r="P11" s="138" t="n"/>
      <c r="Q11" s="138" t="n"/>
      <c r="R11" s="138" t="n"/>
      <c r="S11" s="138" t="n"/>
      <c r="T11" s="138" t="n"/>
      <c r="U11" s="138" t="n"/>
      <c r="V11" s="138" t="n"/>
      <c r="W11" s="138" t="n"/>
      <c r="X11" s="138" t="n"/>
      <c r="Y11" s="138" t="n"/>
      <c r="Z11" s="138" t="n"/>
      <c r="AA11" s="138" t="n"/>
      <c r="AB11" s="138" t="n"/>
      <c r="AC11" s="138" t="n"/>
      <c r="AD11" s="138" t="n"/>
      <c r="AE11" s="138" t="n"/>
      <c r="AF11" s="138" t="n"/>
      <c r="AG11" s="138" t="n"/>
      <c r="AH11" s="138" t="n"/>
      <c r="AI11" s="138" t="n"/>
      <c r="AJ11" s="138" t="n"/>
      <c r="AK11" s="138" t="n"/>
      <c r="AL11" s="138" t="n"/>
      <c r="AM11" s="138" t="n"/>
      <c r="AN11" s="138" t="n"/>
      <c r="AO11" s="138" t="n"/>
      <c r="AP11" s="138" t="n"/>
      <c r="AQ11" s="138" t="n"/>
      <c r="AR11" s="138" t="n"/>
      <c r="AS11" s="138" t="n"/>
      <c r="AT11" s="139"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41" t="n"/>
      <c r="BV11" s="142" t="n"/>
      <c r="BW11" s="141" t="n"/>
      <c r="CG11" s="142" t="n"/>
      <c r="DU11" s="142" t="n"/>
      <c r="DV11" s="2" t="n"/>
      <c r="DW11" s="2" t="n"/>
      <c r="DX11" s="2" t="n"/>
      <c r="DY11" s="2" t="n"/>
      <c r="DZ11" s="2" t="n"/>
      <c r="EA11" s="2" t="n"/>
      <c r="EB11" s="2" t="n"/>
      <c r="EC11" s="2" t="n"/>
    </row>
    <row r="12" ht="6.75" customHeight="1" s="118">
      <c r="A12" s="2" t="n"/>
      <c r="B12" s="2" t="n"/>
      <c r="C12" s="2" t="n"/>
      <c r="D12" s="2" t="n"/>
      <c r="E12" s="141" t="n"/>
      <c r="K12" s="142" t="n"/>
      <c r="AT12" s="142"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41" t="n"/>
      <c r="BV12" s="142" t="n"/>
      <c r="BW12" s="141" t="n"/>
      <c r="CG12" s="142" t="n"/>
      <c r="DU12" s="142" t="n"/>
      <c r="DV12" s="2" t="n"/>
      <c r="DW12" s="2" t="n"/>
      <c r="DX12" s="2" t="n"/>
      <c r="DY12" s="2" t="n"/>
      <c r="DZ12" s="2" t="n"/>
      <c r="EA12" s="2" t="n"/>
      <c r="EB12" s="2" t="n"/>
      <c r="EC12" s="2" t="n"/>
    </row>
    <row r="13" ht="6.75" customHeight="1" s="118">
      <c r="A13" s="2" t="n"/>
      <c r="B13" s="2" t="n"/>
      <c r="C13" s="2" t="n"/>
      <c r="D13" s="2" t="n"/>
      <c r="E13" s="141" t="n"/>
      <c r="K13" s="142" t="n"/>
      <c r="AT13" s="142"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41" t="n"/>
      <c r="BV13" s="142" t="n"/>
      <c r="BW13" s="147">
        <f>計算!$Q$34</f>
        <v/>
      </c>
      <c r="CG13" s="142" t="n"/>
      <c r="CH13" s="148">
        <f>計算!$R$34</f>
        <v/>
      </c>
      <c r="DU13" s="142" t="n"/>
      <c r="DV13" s="2" t="n"/>
      <c r="DW13" s="2" t="n"/>
      <c r="DX13" s="2" t="n"/>
      <c r="DY13" s="2" t="n"/>
      <c r="DZ13" s="2" t="n"/>
      <c r="EA13" s="2" t="n"/>
      <c r="EB13" s="2" t="n"/>
      <c r="EC13" s="2" t="n"/>
    </row>
    <row r="14" ht="6.75" customHeight="1" s="118">
      <c r="A14" s="2" t="n"/>
      <c r="B14" s="2" t="n"/>
      <c r="C14" s="2" t="n"/>
      <c r="D14" s="2" t="n"/>
      <c r="E14" s="144" t="n"/>
      <c r="F14" s="145" t="n"/>
      <c r="G14" s="145" t="n"/>
      <c r="H14" s="145" t="n"/>
      <c r="I14" s="145" t="n"/>
      <c r="J14" s="145" t="n"/>
      <c r="K14" s="146" t="n"/>
      <c r="L14" s="145" t="n"/>
      <c r="M14" s="145" t="n"/>
      <c r="N14" s="145" t="n"/>
      <c r="O14" s="145" t="n"/>
      <c r="P14" s="145" t="n"/>
      <c r="Q14" s="145" t="n"/>
      <c r="R14" s="145" t="n"/>
      <c r="S14" s="145" t="n"/>
      <c r="T14" s="145" t="n"/>
      <c r="U14" s="145" t="n"/>
      <c r="V14" s="145" t="n"/>
      <c r="W14" s="145" t="n"/>
      <c r="X14" s="145" t="n"/>
      <c r="Y14" s="145" t="n"/>
      <c r="Z14" s="145" t="n"/>
      <c r="AA14" s="145" t="n"/>
      <c r="AB14" s="145" t="n"/>
      <c r="AC14" s="145" t="n"/>
      <c r="AD14" s="145" t="n"/>
      <c r="AE14" s="145" t="n"/>
      <c r="AF14" s="145" t="n"/>
      <c r="AG14" s="145" t="n"/>
      <c r="AH14" s="145" t="n"/>
      <c r="AI14" s="145" t="n"/>
      <c r="AJ14" s="145" t="n"/>
      <c r="AK14" s="145" t="n"/>
      <c r="AL14" s="145" t="n"/>
      <c r="AM14" s="145" t="n"/>
      <c r="AN14" s="145" t="n"/>
      <c r="AO14" s="145" t="n"/>
      <c r="AP14" s="145" t="n"/>
      <c r="AQ14" s="145" t="n"/>
      <c r="AR14" s="145" t="n"/>
      <c r="AS14" s="145" t="n"/>
      <c r="AT14" s="146"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41" t="n"/>
      <c r="BV14" s="142" t="n"/>
      <c r="BW14" s="141" t="n"/>
      <c r="CG14" s="142" t="n"/>
      <c r="DU14" s="142" t="n"/>
      <c r="DV14" s="2" t="n"/>
      <c r="DW14" s="2" t="n"/>
      <c r="DX14" s="2" t="n"/>
      <c r="DY14" s="2" t="n"/>
      <c r="DZ14" s="2" t="n"/>
      <c r="EA14" s="2" t="n"/>
      <c r="EB14" s="2" t="n"/>
      <c r="EC14" s="2" t="n"/>
    </row>
    <row r="15" ht="6.75" customHeight="1" s="118">
      <c r="A15" s="2" t="n"/>
      <c r="B15" s="2" t="n"/>
      <c r="C15" s="2" t="n"/>
      <c r="D15" s="2" t="n"/>
      <c r="E15" s="150" t="inlineStr">
        <is>
          <t>名　前</t>
        </is>
      </c>
      <c r="F15" s="138" t="n"/>
      <c r="G15" s="138" t="n"/>
      <c r="H15" s="138" t="n"/>
      <c r="I15" s="138" t="n"/>
      <c r="J15" s="138" t="n"/>
      <c r="K15" s="139" t="n"/>
      <c r="L15" s="151">
        <f>計算!$B$34</f>
        <v/>
      </c>
      <c r="M15" s="138" t="n"/>
      <c r="N15" s="138" t="n"/>
      <c r="O15" s="138" t="n"/>
      <c r="P15" s="138" t="n"/>
      <c r="Q15" s="138" t="n"/>
      <c r="R15" s="138" t="n"/>
      <c r="S15" s="138" t="n"/>
      <c r="T15" s="138" t="n"/>
      <c r="U15" s="138" t="n"/>
      <c r="V15" s="138" t="n"/>
      <c r="W15" s="138" t="n"/>
      <c r="X15" s="138" t="n"/>
      <c r="Y15" s="138" t="n"/>
      <c r="Z15" s="138" t="n"/>
      <c r="AA15" s="138" t="n"/>
      <c r="AB15" s="138" t="n"/>
      <c r="AC15" s="138" t="n"/>
      <c r="AD15" s="138" t="n"/>
      <c r="AE15" s="138" t="n"/>
      <c r="AF15" s="138" t="n"/>
      <c r="AG15" s="138" t="n"/>
      <c r="AH15" s="138" t="n"/>
      <c r="AI15" s="138" t="n"/>
      <c r="AJ15" s="138" t="n"/>
      <c r="AK15" s="138" t="n"/>
      <c r="AL15" s="138" t="n"/>
      <c r="AM15" s="138" t="n"/>
      <c r="AN15" s="138" t="n"/>
      <c r="AO15" s="138" t="n"/>
      <c r="AP15" s="138" t="n"/>
      <c r="AQ15" s="138" t="n"/>
      <c r="AR15" s="138" t="n"/>
      <c r="AS15" s="138" t="n"/>
      <c r="AT15" s="139"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41" t="n"/>
      <c r="BV15" s="142" t="n"/>
      <c r="BW15" s="141" t="n"/>
      <c r="CG15" s="142" t="n"/>
      <c r="DU15" s="142" t="n"/>
      <c r="DV15" s="2" t="n"/>
      <c r="DW15" s="2" t="n"/>
      <c r="DX15" s="2" t="n"/>
      <c r="DY15" s="2" t="n"/>
      <c r="DZ15" s="2" t="n"/>
      <c r="EA15" s="2" t="n"/>
      <c r="EB15" s="2" t="n"/>
      <c r="EC15" s="2" t="n"/>
    </row>
    <row r="16" ht="6.75" customHeight="1" s="118">
      <c r="A16" s="2" t="n"/>
      <c r="B16" s="2" t="n"/>
      <c r="C16" s="2" t="n"/>
      <c r="D16" s="2" t="n"/>
      <c r="E16" s="141" t="n"/>
      <c r="K16" s="142" t="n"/>
      <c r="L16" s="141" t="n"/>
      <c r="AT16" s="142" t="n"/>
      <c r="AU16" s="8" t="n"/>
      <c r="AV16" s="7" t="n"/>
      <c r="AW16" s="2" t="n"/>
      <c r="AX16" s="52" t="inlineStr">
        <is>
          <t>（30×40mm）</t>
        </is>
      </c>
      <c r="BH16" s="2" t="n"/>
      <c r="BI16" s="8" t="n"/>
      <c r="BJ16" s="7" t="n"/>
      <c r="BK16" s="2" t="n"/>
      <c r="BL16" s="2" t="n"/>
      <c r="BM16" s="2" t="n"/>
      <c r="BN16" s="2" t="n"/>
      <c r="BO16" s="2" t="n"/>
      <c r="BP16" s="141" t="n"/>
      <c r="BV16" s="142" t="n"/>
      <c r="BW16" s="141" t="n"/>
      <c r="CG16" s="142" t="n"/>
      <c r="DU16" s="142" t="n"/>
      <c r="DV16" s="2" t="n"/>
      <c r="DW16" s="2" t="n"/>
      <c r="DX16" s="2" t="n"/>
      <c r="DY16" s="2" t="n"/>
      <c r="DZ16" s="2" t="n"/>
      <c r="EA16" s="2" t="n"/>
      <c r="EB16" s="2" t="n"/>
      <c r="EC16" s="2" t="n"/>
    </row>
    <row r="17" ht="6.75" customHeight="1" s="118">
      <c r="A17" s="2" t="n"/>
      <c r="B17" s="2" t="n"/>
      <c r="C17" s="2" t="n"/>
      <c r="D17" s="2" t="n"/>
      <c r="E17" s="141" t="n"/>
      <c r="K17" s="142" t="n"/>
      <c r="L17" s="141" t="n"/>
      <c r="AT17" s="142" t="n"/>
      <c r="AU17" s="8" t="n"/>
      <c r="AV17" s="7" t="n"/>
      <c r="AW17" s="2" t="n"/>
      <c r="BH17" s="2" t="n"/>
      <c r="BI17" s="8" t="n"/>
      <c r="BJ17" s="7" t="n"/>
      <c r="BK17" s="2" t="n"/>
      <c r="BL17" s="2" t="n"/>
      <c r="BM17" s="2" t="n"/>
      <c r="BN17" s="2" t="n"/>
      <c r="BO17" s="2" t="n"/>
      <c r="BP17" s="141" t="n"/>
      <c r="BV17" s="142" t="n"/>
      <c r="BW17" s="147">
        <f>計算!$S$34</f>
        <v/>
      </c>
      <c r="CG17" s="142" t="n"/>
      <c r="CH17" s="148">
        <f>計算!$T$34</f>
        <v/>
      </c>
      <c r="DU17" s="142" t="n"/>
      <c r="DV17" s="2" t="n"/>
      <c r="DW17" s="2" t="n"/>
      <c r="DX17" s="2" t="n"/>
      <c r="DY17" s="2" t="n"/>
      <c r="DZ17" s="2" t="n"/>
      <c r="EA17" s="2" t="n"/>
      <c r="EB17" s="2" t="n"/>
      <c r="EC17" s="2" t="n"/>
    </row>
    <row r="18" ht="6.75" customHeight="1" s="118">
      <c r="A18" s="2" t="n"/>
      <c r="B18" s="2" t="n"/>
      <c r="C18" s="2" t="n"/>
      <c r="D18" s="2" t="n"/>
      <c r="E18" s="141" t="n"/>
      <c r="K18" s="142" t="n"/>
      <c r="L18" s="141" t="n"/>
      <c r="AT18" s="142"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41" t="n"/>
      <c r="BV18" s="142" t="n"/>
      <c r="BW18" s="141" t="n"/>
      <c r="CG18" s="142" t="n"/>
      <c r="DU18" s="142" t="n"/>
      <c r="DV18" s="2" t="n"/>
      <c r="DW18" s="2" t="n"/>
      <c r="DX18" s="2" t="n"/>
      <c r="DY18" s="2" t="n"/>
      <c r="DZ18" s="2" t="n"/>
      <c r="EA18" s="2" t="n"/>
      <c r="EB18" s="2" t="n"/>
      <c r="EC18" s="2" t="n"/>
    </row>
    <row r="19" ht="6.75" customHeight="1" s="118">
      <c r="A19" s="2" t="n"/>
      <c r="B19" s="2" t="n"/>
      <c r="C19" s="2" t="n"/>
      <c r="D19" s="2" t="n"/>
      <c r="E19" s="141" t="n"/>
      <c r="K19" s="142" t="n"/>
      <c r="L19" s="141" t="n"/>
      <c r="AT19" s="142"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41" t="n"/>
      <c r="BV19" s="142" t="n"/>
      <c r="BW19" s="141" t="n"/>
      <c r="CG19" s="142" t="n"/>
      <c r="DU19" s="142" t="n"/>
      <c r="DV19" s="2" t="n"/>
      <c r="DW19" s="2" t="n"/>
      <c r="DX19" s="2" t="n"/>
      <c r="DY19" s="2" t="n"/>
      <c r="DZ19" s="2" t="n"/>
      <c r="EA19" s="2" t="n"/>
      <c r="EB19" s="2" t="n"/>
      <c r="EC19" s="2" t="n"/>
    </row>
    <row r="20" ht="4.5" customHeight="1" s="118">
      <c r="A20" s="2" t="n"/>
      <c r="B20" s="2" t="n"/>
      <c r="C20" s="2" t="n"/>
      <c r="D20" s="2" t="n"/>
      <c r="E20" s="144" t="n"/>
      <c r="F20" s="145" t="n"/>
      <c r="G20" s="145" t="n"/>
      <c r="H20" s="145" t="n"/>
      <c r="I20" s="145" t="n"/>
      <c r="J20" s="145" t="n"/>
      <c r="K20" s="146" t="n"/>
      <c r="L20" s="144" t="n"/>
      <c r="M20" s="145" t="n"/>
      <c r="N20" s="145" t="n"/>
      <c r="O20" s="145" t="n"/>
      <c r="P20" s="145" t="n"/>
      <c r="Q20" s="145" t="n"/>
      <c r="R20" s="145" t="n"/>
      <c r="S20" s="145" t="n"/>
      <c r="T20" s="145" t="n"/>
      <c r="U20" s="145" t="n"/>
      <c r="V20" s="145" t="n"/>
      <c r="W20" s="145" t="n"/>
      <c r="X20" s="145" t="n"/>
      <c r="Y20" s="145" t="n"/>
      <c r="Z20" s="145" t="n"/>
      <c r="AA20" s="145" t="n"/>
      <c r="AB20" s="145" t="n"/>
      <c r="AC20" s="145" t="n"/>
      <c r="AD20" s="145" t="n"/>
      <c r="AE20" s="145" t="n"/>
      <c r="AF20" s="145" t="n"/>
      <c r="AG20" s="145" t="n"/>
      <c r="AH20" s="145" t="n"/>
      <c r="AI20" s="145" t="n"/>
      <c r="AJ20" s="145" t="n"/>
      <c r="AK20" s="145" t="n"/>
      <c r="AL20" s="145" t="n"/>
      <c r="AM20" s="145" t="n"/>
      <c r="AN20" s="145" t="n"/>
      <c r="AO20" s="145" t="n"/>
      <c r="AP20" s="145" t="n"/>
      <c r="AQ20" s="145" t="n"/>
      <c r="AR20" s="145" t="n"/>
      <c r="AS20" s="145" t="n"/>
      <c r="AT20" s="146"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41" t="n"/>
      <c r="BV20" s="142" t="n"/>
      <c r="BW20" s="141" t="n"/>
      <c r="CG20" s="142" t="n"/>
      <c r="DU20" s="142" t="n"/>
      <c r="DV20" s="2" t="n"/>
      <c r="DW20" s="2" t="n"/>
      <c r="DX20" s="2" t="n"/>
      <c r="DY20" s="2" t="n"/>
      <c r="DZ20" s="2" t="n"/>
      <c r="EA20" s="2" t="n"/>
      <c r="EB20" s="2" t="n"/>
      <c r="EC20" s="2" t="n"/>
    </row>
    <row r="21" ht="6.75" customHeight="1" s="118">
      <c r="A21" s="2" t="n"/>
      <c r="B21" s="2" t="n"/>
      <c r="C21" s="2" t="n"/>
      <c r="D21" s="2" t="n"/>
      <c r="E21" s="150" t="inlineStr">
        <is>
          <t>生年月日</t>
        </is>
      </c>
      <c r="F21" s="138" t="n"/>
      <c r="G21" s="138" t="n"/>
      <c r="H21" s="138" t="n"/>
      <c r="I21" s="138" t="n"/>
      <c r="J21" s="138" t="n"/>
      <c r="K21" s="139" t="n"/>
      <c r="L21" s="152" t="inlineStr">
        <is>
          <t>昭和 ・ 平成</t>
        </is>
      </c>
      <c r="M21" s="138" t="n"/>
      <c r="N21" s="138" t="n"/>
      <c r="O21" s="138" t="n"/>
      <c r="P21" s="138" t="n"/>
      <c r="Q21" s="138" t="n"/>
      <c r="R21" s="138" t="n"/>
      <c r="S21" s="138" t="n"/>
      <c r="T21" s="138" t="n"/>
      <c r="U21" s="138" t="n"/>
      <c r="V21" s="153">
        <f>計算!$D$34</f>
        <v/>
      </c>
      <c r="W21" s="138" t="n"/>
      <c r="X21" s="154" t="inlineStr">
        <is>
          <t>年</t>
        </is>
      </c>
      <c r="Y21" s="138" t="n"/>
      <c r="Z21" s="153">
        <f>計算!$E$34</f>
        <v/>
      </c>
      <c r="AA21" s="138" t="n"/>
      <c r="AB21" s="138" t="n"/>
      <c r="AC21" s="154" t="inlineStr">
        <is>
          <t>月</t>
        </is>
      </c>
      <c r="AD21" s="138" t="n"/>
      <c r="AE21" s="153">
        <f>計算!$F$34</f>
        <v/>
      </c>
      <c r="AF21" s="138" t="n"/>
      <c r="AG21" s="138" t="n"/>
      <c r="AH21" s="154" t="inlineStr">
        <is>
          <t>日　生 （満</t>
        </is>
      </c>
      <c r="AI21" s="138" t="n"/>
      <c r="AJ21" s="138" t="n"/>
      <c r="AK21" s="138" t="n"/>
      <c r="AL21" s="138" t="n"/>
      <c r="AM21" s="138" t="n"/>
      <c r="AN21" s="138" t="n"/>
      <c r="AO21" s="138" t="n"/>
      <c r="AP21" s="155">
        <f>計算!$G$34</f>
        <v/>
      </c>
      <c r="AQ21" s="138" t="n"/>
      <c r="AR21" s="156" t="inlineStr">
        <is>
          <t>歳）</t>
        </is>
      </c>
      <c r="AS21" s="138" t="n"/>
      <c r="AT21" s="139"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41" t="n"/>
      <c r="BV21" s="142" t="n"/>
      <c r="BW21" s="147">
        <f>計算!$U$34</f>
        <v/>
      </c>
      <c r="CG21" s="142" t="n"/>
      <c r="CH21" s="148">
        <f>計算!$V$34</f>
        <v/>
      </c>
      <c r="DU21" s="142" t="n"/>
      <c r="DV21" s="2" t="n"/>
      <c r="DW21" s="2" t="n"/>
      <c r="DX21" s="2" t="n"/>
      <c r="DY21" s="2" t="n"/>
      <c r="DZ21" s="2" t="n"/>
      <c r="EA21" s="2" t="n"/>
      <c r="EB21" s="2" t="n"/>
      <c r="EC21" s="2" t="n"/>
    </row>
    <row r="22" ht="6.75" customHeight="1" s="118">
      <c r="A22" s="2" t="n"/>
      <c r="B22" s="2" t="n"/>
      <c r="C22" s="2" t="n"/>
      <c r="D22" s="2" t="n"/>
      <c r="E22" s="141" t="n"/>
      <c r="K22" s="142" t="n"/>
      <c r="L22" s="141" t="n"/>
      <c r="AT22" s="142"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41" t="n"/>
      <c r="BV22" s="142" t="n"/>
      <c r="BW22" s="141" t="n"/>
      <c r="CG22" s="142" t="n"/>
      <c r="DU22" s="142" t="n"/>
      <c r="DV22" s="2" t="n"/>
      <c r="DW22" s="2" t="n"/>
      <c r="DX22" s="2" t="n"/>
      <c r="DY22" s="2" t="n"/>
      <c r="DZ22" s="2" t="n"/>
      <c r="EA22" s="2" t="n"/>
      <c r="EB22" s="2" t="n"/>
      <c r="EC22" s="2" t="n"/>
    </row>
    <row r="23" ht="6.75" customHeight="1" s="118">
      <c r="A23" s="2" t="n"/>
      <c r="B23" s="2" t="n"/>
      <c r="C23" s="2" t="n"/>
      <c r="D23" s="2" t="n"/>
      <c r="E23" s="141" t="n"/>
      <c r="K23" s="142" t="n"/>
      <c r="L23" s="141" t="n"/>
      <c r="AT23" s="142"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41" t="n"/>
      <c r="BV23" s="142" t="n"/>
      <c r="BW23" s="141" t="n"/>
      <c r="CG23" s="142" t="n"/>
      <c r="DU23" s="142" t="n"/>
      <c r="DV23" s="2" t="n"/>
      <c r="DW23" s="2" t="n"/>
      <c r="DX23" s="2" t="n"/>
      <c r="DY23" s="2" t="n"/>
      <c r="DZ23" s="2" t="n"/>
      <c r="EA23" s="2" t="n"/>
      <c r="EB23" s="2" t="n"/>
      <c r="EC23" s="2" t="n"/>
    </row>
    <row r="24" ht="3.75" customHeight="1" s="118">
      <c r="A24" s="2" t="n"/>
      <c r="B24" s="2" t="n"/>
      <c r="C24" s="2" t="n"/>
      <c r="D24" s="2" t="n"/>
      <c r="E24" s="144" t="n"/>
      <c r="F24" s="145" t="n"/>
      <c r="G24" s="145" t="n"/>
      <c r="H24" s="145" t="n"/>
      <c r="I24" s="145" t="n"/>
      <c r="J24" s="145" t="n"/>
      <c r="K24" s="146" t="n"/>
      <c r="L24" s="144" t="n"/>
      <c r="M24" s="145" t="n"/>
      <c r="N24" s="145" t="n"/>
      <c r="O24" s="145" t="n"/>
      <c r="P24" s="145" t="n"/>
      <c r="Q24" s="145" t="n"/>
      <c r="R24" s="145" t="n"/>
      <c r="S24" s="145" t="n"/>
      <c r="T24" s="145" t="n"/>
      <c r="U24" s="145" t="n"/>
      <c r="X24" s="145" t="n"/>
      <c r="Y24" s="145" t="n"/>
      <c r="AC24" s="145" t="n"/>
      <c r="AD24" s="145" t="n"/>
      <c r="AH24" s="145" t="n"/>
      <c r="AI24" s="145" t="n"/>
      <c r="AJ24" s="145" t="n"/>
      <c r="AK24" s="145" t="n"/>
      <c r="AL24" s="145" t="n"/>
      <c r="AM24" s="145" t="n"/>
      <c r="AN24" s="145" t="n"/>
      <c r="AO24" s="145" t="n"/>
      <c r="AP24" s="145" t="n"/>
      <c r="AQ24" s="145" t="n"/>
      <c r="AR24" s="145" t="n"/>
      <c r="AS24" s="145" t="n"/>
      <c r="AT24" s="146"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41" t="n"/>
      <c r="BV24" s="142" t="n"/>
      <c r="BW24" s="141" t="n"/>
      <c r="CG24" s="142" t="n"/>
      <c r="DU24" s="142" t="n"/>
      <c r="DV24" s="2" t="n"/>
      <c r="DW24" s="2" t="n"/>
      <c r="DX24" s="2" t="n"/>
      <c r="DY24" s="2" t="n"/>
      <c r="DZ24" s="2" t="n"/>
      <c r="EA24" s="2" t="n"/>
      <c r="EB24" s="2" t="n"/>
      <c r="EC24" s="2" t="n"/>
    </row>
    <row r="25" ht="6.75" customHeight="1" s="118">
      <c r="A25" s="2" t="n"/>
      <c r="B25" s="2" t="n"/>
      <c r="C25" s="2" t="n"/>
      <c r="D25" s="2" t="n"/>
      <c r="E25" s="157" t="inlineStr">
        <is>
          <t>ふ り が な</t>
        </is>
      </c>
      <c r="F25" s="138" t="n"/>
      <c r="G25" s="138" t="n"/>
      <c r="H25" s="138" t="n"/>
      <c r="I25" s="138" t="n"/>
      <c r="J25" s="138" t="n"/>
      <c r="K25" s="139" t="n"/>
      <c r="L25" s="158">
        <f>計算!$J$34</f>
        <v/>
      </c>
      <c r="M25" s="138" t="n"/>
      <c r="N25" s="138" t="n"/>
      <c r="O25" s="138" t="n"/>
      <c r="P25" s="138" t="n"/>
      <c r="Q25" s="138" t="n"/>
      <c r="R25" s="138" t="n"/>
      <c r="S25" s="138" t="n"/>
      <c r="T25" s="138" t="n"/>
      <c r="U25" s="138" t="n"/>
      <c r="V25" s="138" t="n"/>
      <c r="W25" s="138" t="n"/>
      <c r="X25" s="138" t="n"/>
      <c r="Y25" s="138" t="n"/>
      <c r="Z25" s="138" t="n"/>
      <c r="AA25" s="138" t="n"/>
      <c r="AB25" s="138" t="n"/>
      <c r="AC25" s="138" t="n"/>
      <c r="AD25" s="138" t="n"/>
      <c r="AE25" s="138" t="n"/>
      <c r="AF25" s="138" t="n"/>
      <c r="AG25" s="138" t="n"/>
      <c r="AH25" s="138" t="n"/>
      <c r="AI25" s="138" t="n"/>
      <c r="AJ25" s="138" t="n"/>
      <c r="AK25" s="138" t="n"/>
      <c r="AL25" s="138" t="n"/>
      <c r="AM25" s="138" t="n"/>
      <c r="AN25" s="138" t="n"/>
      <c r="AO25" s="138" t="n"/>
      <c r="AP25" s="138" t="n"/>
      <c r="AQ25" s="138" t="n"/>
      <c r="AR25" s="138" t="n"/>
      <c r="AS25" s="138" t="n"/>
      <c r="AT25" s="138" t="n"/>
      <c r="AU25" s="138" t="n"/>
      <c r="AV25" s="138" t="n"/>
      <c r="AW25" s="138" t="n"/>
      <c r="AX25" s="138" t="n"/>
      <c r="AY25" s="138" t="n"/>
      <c r="AZ25" s="138" t="n"/>
      <c r="BA25" s="138" t="n"/>
      <c r="BB25" s="138" t="n"/>
      <c r="BC25" s="138" t="n"/>
      <c r="BD25" s="138" t="n"/>
      <c r="BE25" s="138" t="n"/>
      <c r="BF25" s="138" t="n"/>
      <c r="BG25" s="138" t="n"/>
      <c r="BH25" s="138" t="n"/>
      <c r="BI25" s="139" t="n"/>
      <c r="BJ25" s="2" t="n"/>
      <c r="BK25" s="2" t="n"/>
      <c r="BL25" s="2" t="n"/>
      <c r="BM25" s="2" t="n"/>
      <c r="BN25" s="2" t="n"/>
      <c r="BO25" s="2" t="n"/>
      <c r="BP25" s="141" t="n"/>
      <c r="BV25" s="142" t="n"/>
      <c r="BW25" s="159">
        <f>計算!$W$34</f>
        <v/>
      </c>
      <c r="CG25" s="142" t="n"/>
      <c r="CH25" s="148">
        <f>計算!$X$34</f>
        <v/>
      </c>
      <c r="DU25" s="142" t="n"/>
      <c r="DV25" s="2" t="n"/>
      <c r="DW25" s="2" t="n"/>
      <c r="DX25" s="2" t="n"/>
      <c r="DY25" s="2" t="n"/>
      <c r="DZ25" s="2" t="n"/>
      <c r="EA25" s="2" t="n"/>
      <c r="EB25" s="2" t="n"/>
      <c r="EC25" s="2" t="n"/>
    </row>
    <row r="26" ht="6.75" customHeight="1" s="118">
      <c r="A26" s="2" t="n"/>
      <c r="B26" s="2" t="n"/>
      <c r="C26" s="2" t="n"/>
      <c r="D26" s="2" t="n"/>
      <c r="E26" s="141" t="n"/>
      <c r="K26" s="142" t="n"/>
      <c r="BI26" s="142" t="n"/>
      <c r="BJ26" s="2" t="n"/>
      <c r="BK26" s="2" t="n"/>
      <c r="BL26" s="2" t="n"/>
      <c r="BM26" s="2" t="n"/>
      <c r="BN26" s="2" t="n"/>
      <c r="BO26" s="2" t="n"/>
      <c r="BP26" s="141" t="n"/>
      <c r="BV26" s="142" t="n"/>
      <c r="BW26" s="141" t="n"/>
      <c r="CG26" s="142" t="n"/>
      <c r="DU26" s="142" t="n"/>
      <c r="DV26" s="2" t="n"/>
      <c r="DW26" s="2" t="n"/>
      <c r="DX26" s="2" t="n"/>
      <c r="DY26" s="2" t="n"/>
      <c r="DZ26" s="2" t="n"/>
      <c r="EA26" s="2" t="n"/>
      <c r="EB26" s="2" t="n"/>
      <c r="EC26" s="2" t="n"/>
    </row>
    <row r="27" ht="6.75" customHeight="1" s="118">
      <c r="A27" s="2" t="n"/>
      <c r="B27" s="2" t="n"/>
      <c r="C27" s="2" t="n"/>
      <c r="D27" s="2" t="n"/>
      <c r="E27" s="160" t="n"/>
      <c r="F27" s="161" t="n"/>
      <c r="G27" s="161" t="n"/>
      <c r="H27" s="161" t="n"/>
      <c r="I27" s="161" t="n"/>
      <c r="J27" s="161" t="n"/>
      <c r="K27" s="162" t="n"/>
      <c r="L27" s="161" t="n"/>
      <c r="M27" s="161" t="n"/>
      <c r="N27" s="161" t="n"/>
      <c r="O27" s="161" t="n"/>
      <c r="P27" s="161" t="n"/>
      <c r="Q27" s="161" t="n"/>
      <c r="R27" s="161" t="n"/>
      <c r="S27" s="161" t="n"/>
      <c r="T27" s="161" t="n"/>
      <c r="U27" s="161" t="n"/>
      <c r="V27" s="161" t="n"/>
      <c r="W27" s="161" t="n"/>
      <c r="X27" s="161" t="n"/>
      <c r="Y27" s="161" t="n"/>
      <c r="Z27" s="161" t="n"/>
      <c r="AA27" s="161" t="n"/>
      <c r="AB27" s="161" t="n"/>
      <c r="AC27" s="161" t="n"/>
      <c r="AD27" s="161" t="n"/>
      <c r="AE27" s="161" t="n"/>
      <c r="AF27" s="161" t="n"/>
      <c r="AG27" s="161" t="n"/>
      <c r="AH27" s="161" t="n"/>
      <c r="AI27" s="161" t="n"/>
      <c r="AJ27" s="161" t="n"/>
      <c r="AK27" s="161" t="n"/>
      <c r="AL27" s="161" t="n"/>
      <c r="AM27" s="161" t="n"/>
      <c r="AN27" s="161" t="n"/>
      <c r="AO27" s="161" t="n"/>
      <c r="AP27" s="161" t="n"/>
      <c r="AQ27" s="161" t="n"/>
      <c r="AR27" s="161" t="n"/>
      <c r="AS27" s="161" t="n"/>
      <c r="AT27" s="161" t="n"/>
      <c r="AU27" s="161" t="n"/>
      <c r="AV27" s="161" t="n"/>
      <c r="AW27" s="161" t="n"/>
      <c r="AX27" s="161" t="n"/>
      <c r="AY27" s="161" t="n"/>
      <c r="AZ27" s="161" t="n"/>
      <c r="BA27" s="161" t="n"/>
      <c r="BB27" s="161" t="n"/>
      <c r="BC27" s="161" t="n"/>
      <c r="BD27" s="161" t="n"/>
      <c r="BE27" s="161" t="n"/>
      <c r="BF27" s="161" t="n"/>
      <c r="BG27" s="161" t="n"/>
      <c r="BH27" s="161" t="n"/>
      <c r="BI27" s="162" t="n"/>
      <c r="BJ27" s="2" t="n"/>
      <c r="BK27" s="2" t="n"/>
      <c r="BL27" s="2" t="n"/>
      <c r="BM27" s="2" t="n"/>
      <c r="BN27" s="2" t="n"/>
      <c r="BO27" s="2" t="n"/>
      <c r="BP27" s="141" t="n"/>
      <c r="BV27" s="142" t="n"/>
      <c r="BW27" s="141" t="n"/>
      <c r="CG27" s="142" t="n"/>
      <c r="DU27" s="142" t="n"/>
      <c r="DV27" s="2" t="n"/>
      <c r="DW27" s="2" t="n"/>
      <c r="DX27" s="2" t="n"/>
      <c r="DY27" s="2" t="n"/>
      <c r="DZ27" s="2" t="n"/>
      <c r="EA27" s="2" t="n"/>
      <c r="EB27" s="2" t="n"/>
      <c r="EC27" s="2" t="n"/>
    </row>
    <row r="28" ht="6.75" customHeight="1" s="118">
      <c r="A28" s="2" t="n"/>
      <c r="B28" s="2" t="n"/>
      <c r="C28" s="2" t="n"/>
      <c r="D28" s="2" t="n"/>
      <c r="E28" s="163" t="inlineStr">
        <is>
          <t>現住所</t>
        </is>
      </c>
      <c r="F28" s="164" t="n"/>
      <c r="G28" s="164" t="n"/>
      <c r="H28" s="164" t="n"/>
      <c r="I28" s="164" t="n"/>
      <c r="J28" s="164" t="n"/>
      <c r="K28" s="165" t="n"/>
      <c r="L28" s="107" t="inlineStr">
        <is>
          <t>〒</t>
        </is>
      </c>
      <c r="M28" s="164" t="n"/>
      <c r="N28" s="164" t="n"/>
      <c r="O28" s="164" t="n"/>
      <c r="P28" s="166">
        <f>計算!$H$34</f>
        <v/>
      </c>
      <c r="Q28" s="164" t="n"/>
      <c r="R28" s="164" t="n"/>
      <c r="S28" s="164" t="n"/>
      <c r="T28" s="164" t="n"/>
      <c r="U28" s="164" t="n"/>
      <c r="V28" s="164" t="n"/>
      <c r="W28" s="164" t="n"/>
      <c r="X28" s="164" t="n"/>
      <c r="Y28" s="164" t="n"/>
      <c r="Z28" s="164" t="n"/>
      <c r="AA28" s="164" t="n"/>
      <c r="AB28" s="164" t="n"/>
      <c r="AC28" s="164" t="n"/>
      <c r="AD28" s="164" t="n"/>
      <c r="AE28" s="164" t="n"/>
      <c r="AF28" s="164" t="n"/>
      <c r="AG28" s="164" t="n"/>
      <c r="AH28" s="164" t="n"/>
      <c r="AI28" s="164" t="n"/>
      <c r="AJ28" s="164"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41" t="n"/>
      <c r="BV28" s="142" t="n"/>
      <c r="BW28" s="141" t="n"/>
      <c r="CG28" s="142" t="n"/>
      <c r="DU28" s="142" t="n"/>
      <c r="DV28" s="2" t="n"/>
      <c r="DW28" s="2" t="n"/>
      <c r="DX28" s="2" t="n"/>
      <c r="DY28" s="2" t="n"/>
      <c r="DZ28" s="2" t="n"/>
      <c r="EA28" s="2" t="n"/>
      <c r="EB28" s="2" t="n"/>
      <c r="EC28" s="2" t="n"/>
    </row>
    <row r="29" ht="4.5" customHeight="1" s="118">
      <c r="A29" s="2" t="n"/>
      <c r="B29" s="2" t="n"/>
      <c r="C29" s="2" t="n"/>
      <c r="D29" s="2" t="n"/>
      <c r="E29" s="141" t="n"/>
      <c r="K29" s="142" t="n"/>
      <c r="L29" s="141"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4" t="n"/>
      <c r="BQ29" s="145" t="n"/>
      <c r="BR29" s="145" t="n"/>
      <c r="BS29" s="145" t="n"/>
      <c r="BT29" s="145" t="n"/>
      <c r="BU29" s="145" t="n"/>
      <c r="BV29" s="146" t="n"/>
      <c r="BW29" s="144" t="n"/>
      <c r="BX29" s="145" t="n"/>
      <c r="BY29" s="145" t="n"/>
      <c r="BZ29" s="145" t="n"/>
      <c r="CA29" s="145" t="n"/>
      <c r="CB29" s="145" t="n"/>
      <c r="CC29" s="145" t="n"/>
      <c r="CD29" s="145" t="n"/>
      <c r="CE29" s="145" t="n"/>
      <c r="CF29" s="145" t="n"/>
      <c r="CG29" s="146" t="n"/>
      <c r="DU29" s="142" t="n"/>
      <c r="DV29" s="2" t="n"/>
      <c r="DW29" s="2" t="n"/>
      <c r="DX29" s="2" t="n"/>
      <c r="DY29" s="2" t="n"/>
      <c r="DZ29" s="2" t="n"/>
      <c r="EA29" s="2" t="n"/>
      <c r="EB29" s="2" t="n"/>
      <c r="EC29" s="2" t="n"/>
    </row>
    <row r="30" ht="6.75" customHeight="1" s="118">
      <c r="A30" s="2" t="n"/>
      <c r="B30" s="2" t="n"/>
      <c r="C30" s="2" t="n"/>
      <c r="D30" s="2" t="n"/>
      <c r="E30" s="141" t="n"/>
      <c r="K30" s="142" t="n"/>
      <c r="L30" s="141"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7" t="inlineStr">
        <is>
          <t>校内外の諸活動</t>
        </is>
      </c>
      <c r="BQ30" s="138" t="n"/>
      <c r="BR30" s="138" t="n"/>
      <c r="BS30" s="138" t="n"/>
      <c r="BT30" s="138" t="n"/>
      <c r="BU30" s="138" t="n"/>
      <c r="BV30" s="139" t="n"/>
      <c r="BW30" s="168">
        <f>計算!$Y$34</f>
        <v/>
      </c>
      <c r="BX30" s="138" t="n"/>
      <c r="BY30" s="138" t="n"/>
      <c r="BZ30" s="138" t="n"/>
      <c r="CA30" s="138" t="n"/>
      <c r="CB30" s="138" t="n"/>
      <c r="CC30" s="138" t="n"/>
      <c r="CD30" s="138" t="n"/>
      <c r="CE30" s="138" t="n"/>
      <c r="CF30" s="138" t="n"/>
      <c r="CG30" s="138" t="n"/>
      <c r="CH30" s="138" t="n"/>
      <c r="CI30" s="138" t="n"/>
      <c r="CJ30" s="138" t="n"/>
      <c r="CK30" s="138" t="n"/>
      <c r="CL30" s="138" t="n"/>
      <c r="CM30" s="138" t="n"/>
      <c r="CN30" s="138" t="n"/>
      <c r="CO30" s="138" t="n"/>
      <c r="CP30" s="138" t="n"/>
      <c r="CQ30" s="138" t="n"/>
      <c r="CR30" s="138" t="n"/>
      <c r="CS30" s="138" t="n"/>
      <c r="CT30" s="138" t="n"/>
      <c r="CU30" s="138" t="n"/>
      <c r="CV30" s="138" t="n"/>
      <c r="CW30" s="138" t="n"/>
      <c r="CX30" s="138" t="n"/>
      <c r="CY30" s="138" t="n"/>
      <c r="CZ30" s="138" t="n"/>
      <c r="DA30" s="138" t="n"/>
      <c r="DB30" s="138" t="n"/>
      <c r="DC30" s="138" t="n"/>
      <c r="DD30" s="138" t="n"/>
      <c r="DE30" s="138" t="n"/>
      <c r="DF30" s="138" t="n"/>
      <c r="DG30" s="138" t="n"/>
      <c r="DH30" s="138" t="n"/>
      <c r="DI30" s="138" t="n"/>
      <c r="DJ30" s="138" t="n"/>
      <c r="DK30" s="138" t="n"/>
      <c r="DL30" s="138" t="n"/>
      <c r="DM30" s="138" t="n"/>
      <c r="DN30" s="138" t="n"/>
      <c r="DO30" s="138" t="n"/>
      <c r="DP30" s="138" t="n"/>
      <c r="DQ30" s="138" t="n"/>
      <c r="DR30" s="138" t="n"/>
      <c r="DS30" s="138" t="n"/>
      <c r="DT30" s="138" t="n"/>
      <c r="DU30" s="139" t="n"/>
      <c r="DV30" s="7" t="n"/>
      <c r="DW30" s="2" t="n"/>
      <c r="DX30" s="2" t="n"/>
      <c r="DY30" s="2" t="n"/>
      <c r="DZ30" s="2" t="n"/>
      <c r="EA30" s="2" t="n"/>
      <c r="EB30" s="2" t="n"/>
      <c r="EC30" s="2" t="n"/>
    </row>
    <row r="31" ht="6.75" customHeight="1" s="118">
      <c r="A31" s="2" t="n"/>
      <c r="B31" s="2" t="n"/>
      <c r="C31" s="2" t="n"/>
      <c r="D31" s="2" t="n"/>
      <c r="E31" s="141" t="n"/>
      <c r="K31" s="142" t="n"/>
      <c r="L31" s="169">
        <f>計算!$I$34</f>
        <v/>
      </c>
      <c r="BI31" s="142" t="n"/>
      <c r="BJ31" s="2" t="n"/>
      <c r="BK31" s="2" t="n"/>
      <c r="BL31" s="2" t="n"/>
      <c r="BM31" s="2" t="n"/>
      <c r="BN31" s="2" t="n"/>
      <c r="BO31" s="2" t="n"/>
      <c r="BP31" s="141" t="n"/>
      <c r="BV31" s="142" t="n"/>
      <c r="DU31" s="142" t="n"/>
      <c r="DV31" s="7" t="n"/>
      <c r="DW31" s="2" t="n"/>
      <c r="DX31" s="2" t="n"/>
      <c r="DY31" s="2" t="n"/>
      <c r="DZ31" s="2" t="n"/>
      <c r="EA31" s="2" t="n"/>
      <c r="EB31" s="2" t="n"/>
      <c r="EC31" s="2" t="n"/>
    </row>
    <row r="32" ht="6.75" customHeight="1" s="118">
      <c r="A32" s="2" t="n"/>
      <c r="B32" s="2" t="n"/>
      <c r="C32" s="2" t="n"/>
      <c r="D32" s="2" t="n"/>
      <c r="E32" s="141" t="n"/>
      <c r="K32" s="142" t="n"/>
      <c r="L32" s="141" t="n"/>
      <c r="BI32" s="142" t="n"/>
      <c r="BJ32" s="2" t="n"/>
      <c r="BK32" s="2" t="n"/>
      <c r="BL32" s="2" t="n"/>
      <c r="BM32" s="2" t="n"/>
      <c r="BN32" s="2" t="n"/>
      <c r="BO32" s="2" t="n"/>
      <c r="BP32" s="141" t="n"/>
      <c r="BV32" s="142" t="n"/>
      <c r="DU32" s="142" t="n"/>
      <c r="DV32" s="7" t="n"/>
      <c r="DW32" s="2" t="n"/>
      <c r="DX32" s="2" t="n"/>
      <c r="DY32" s="2" t="n"/>
      <c r="DZ32" s="2" t="n"/>
      <c r="EA32" s="2" t="n"/>
      <c r="EB32" s="2" t="n"/>
      <c r="EC32" s="2" t="n"/>
    </row>
    <row r="33" ht="6.75" customHeight="1" s="118">
      <c r="A33" s="2" t="n"/>
      <c r="B33" s="2" t="n"/>
      <c r="C33" s="2" t="n"/>
      <c r="D33" s="2" t="n"/>
      <c r="E33" s="144" t="n"/>
      <c r="F33" s="145" t="n"/>
      <c r="G33" s="145" t="n"/>
      <c r="H33" s="145" t="n"/>
      <c r="I33" s="145" t="n"/>
      <c r="J33" s="145" t="n"/>
      <c r="K33" s="146" t="n"/>
      <c r="L33" s="144" t="n"/>
      <c r="M33" s="145" t="n"/>
      <c r="N33" s="145" t="n"/>
      <c r="O33" s="145" t="n"/>
      <c r="P33" s="145" t="n"/>
      <c r="Q33" s="145" t="n"/>
      <c r="R33" s="145" t="n"/>
      <c r="S33" s="145" t="n"/>
      <c r="T33" s="145" t="n"/>
      <c r="U33" s="145" t="n"/>
      <c r="V33" s="145" t="n"/>
      <c r="W33" s="145" t="n"/>
      <c r="X33" s="145" t="n"/>
      <c r="Y33" s="145" t="n"/>
      <c r="Z33" s="145" t="n"/>
      <c r="AA33" s="145" t="n"/>
      <c r="AB33" s="145" t="n"/>
      <c r="AC33" s="145" t="n"/>
      <c r="AD33" s="145" t="n"/>
      <c r="AE33" s="145" t="n"/>
      <c r="AF33" s="145" t="n"/>
      <c r="AG33" s="145" t="n"/>
      <c r="AH33" s="145" t="n"/>
      <c r="AI33" s="145" t="n"/>
      <c r="AJ33" s="145" t="n"/>
      <c r="AK33" s="145" t="n"/>
      <c r="AL33" s="145" t="n"/>
      <c r="AM33" s="145" t="n"/>
      <c r="AN33" s="145" t="n"/>
      <c r="AO33" s="145" t="n"/>
      <c r="AP33" s="145" t="n"/>
      <c r="AQ33" s="145" t="n"/>
      <c r="AR33" s="145" t="n"/>
      <c r="AS33" s="145" t="n"/>
      <c r="AT33" s="145" t="n"/>
      <c r="AU33" s="145" t="n"/>
      <c r="AV33" s="145" t="n"/>
      <c r="AW33" s="145" t="n"/>
      <c r="AX33" s="145" t="n"/>
      <c r="AY33" s="145" t="n"/>
      <c r="AZ33" s="145" t="n"/>
      <c r="BA33" s="145" t="n"/>
      <c r="BB33" s="145" t="n"/>
      <c r="BC33" s="145" t="n"/>
      <c r="BD33" s="145" t="n"/>
      <c r="BE33" s="145" t="n"/>
      <c r="BF33" s="145" t="n"/>
      <c r="BG33" s="145" t="n"/>
      <c r="BH33" s="145" t="n"/>
      <c r="BI33" s="146" t="n"/>
      <c r="BJ33" s="2" t="n"/>
      <c r="BK33" s="2" t="n"/>
      <c r="BL33" s="2" t="n"/>
      <c r="BM33" s="2" t="n"/>
      <c r="BN33" s="2" t="n"/>
      <c r="BO33" s="2" t="n"/>
      <c r="BP33" s="141" t="n"/>
      <c r="BV33" s="142" t="n"/>
      <c r="DU33" s="142" t="n"/>
      <c r="DV33" s="7" t="n"/>
      <c r="DW33" s="2" t="n"/>
      <c r="DX33" s="2" t="n"/>
      <c r="DY33" s="2" t="n"/>
      <c r="DZ33" s="2" t="n"/>
      <c r="EA33" s="2" t="n"/>
      <c r="EB33" s="2" t="n"/>
      <c r="EC33" s="2" t="n"/>
    </row>
    <row r="34" ht="6.75" customHeight="1" s="118">
      <c r="A34" s="2" t="n"/>
      <c r="B34" s="2" t="n"/>
      <c r="C34" s="2" t="n"/>
      <c r="D34" s="2" t="n"/>
      <c r="E34" s="157" t="inlineStr">
        <is>
          <t>ふ り が な</t>
        </is>
      </c>
      <c r="F34" s="138" t="n"/>
      <c r="G34" s="138" t="n"/>
      <c r="H34" s="138" t="n"/>
      <c r="I34" s="138" t="n"/>
      <c r="J34" s="138" t="n"/>
      <c r="K34" s="139" t="n"/>
      <c r="L34" s="158">
        <f>計算!$M$34</f>
        <v/>
      </c>
      <c r="M34" s="138" t="n"/>
      <c r="N34" s="138" t="n"/>
      <c r="O34" s="138" t="n"/>
      <c r="P34" s="138" t="n"/>
      <c r="Q34" s="138" t="n"/>
      <c r="R34" s="138" t="n"/>
      <c r="S34" s="138" t="n"/>
      <c r="T34" s="138" t="n"/>
      <c r="U34" s="138" t="n"/>
      <c r="V34" s="138" t="n"/>
      <c r="W34" s="138" t="n"/>
      <c r="X34" s="138" t="n"/>
      <c r="Y34" s="138" t="n"/>
      <c r="Z34" s="138" t="n"/>
      <c r="AA34" s="138" t="n"/>
      <c r="AB34" s="138" t="n"/>
      <c r="AC34" s="138" t="n"/>
      <c r="AD34" s="138" t="n"/>
      <c r="AE34" s="138" t="n"/>
      <c r="AF34" s="138" t="n"/>
      <c r="AG34" s="138" t="n"/>
      <c r="AH34" s="138" t="n"/>
      <c r="AI34" s="138" t="n"/>
      <c r="AJ34" s="138" t="n"/>
      <c r="AK34" s="138" t="n"/>
      <c r="AL34" s="138" t="n"/>
      <c r="AM34" s="138" t="n"/>
      <c r="AN34" s="138" t="n"/>
      <c r="AO34" s="138" t="n"/>
      <c r="AP34" s="138" t="n"/>
      <c r="AQ34" s="138" t="n"/>
      <c r="AR34" s="138" t="n"/>
      <c r="AS34" s="138" t="n"/>
      <c r="AT34" s="138" t="n"/>
      <c r="AU34" s="138" t="n"/>
      <c r="AV34" s="138" t="n"/>
      <c r="AW34" s="138" t="n"/>
      <c r="AX34" s="138" t="n"/>
      <c r="AY34" s="138" t="n"/>
      <c r="AZ34" s="138" t="n"/>
      <c r="BA34" s="138" t="n"/>
      <c r="BB34" s="138" t="n"/>
      <c r="BC34" s="138" t="n"/>
      <c r="BD34" s="138" t="n"/>
      <c r="BE34" s="138" t="n"/>
      <c r="BF34" s="138" t="n"/>
      <c r="BG34" s="138" t="n"/>
      <c r="BH34" s="138" t="n"/>
      <c r="BI34" s="139" t="n"/>
      <c r="BJ34" s="2" t="n"/>
      <c r="BK34" s="2" t="n"/>
      <c r="BL34" s="2" t="n"/>
      <c r="BM34" s="2" t="n"/>
      <c r="BN34" s="2" t="n"/>
      <c r="BO34" s="2" t="n"/>
      <c r="BP34" s="141" t="n"/>
      <c r="BV34" s="142" t="n"/>
      <c r="DU34" s="142" t="n"/>
      <c r="DV34" s="7" t="n"/>
      <c r="DW34" s="2" t="n"/>
      <c r="DX34" s="2" t="n"/>
      <c r="DY34" s="2" t="n"/>
      <c r="DZ34" s="2" t="n"/>
      <c r="EA34" s="2" t="n"/>
      <c r="EB34" s="2" t="n"/>
      <c r="EC34" s="2" t="n"/>
    </row>
    <row r="35" ht="6.75" customHeight="1" s="118">
      <c r="A35" s="2" t="n"/>
      <c r="B35" s="2" t="n"/>
      <c r="C35" s="2" t="n"/>
      <c r="D35" s="2" t="n"/>
      <c r="E35" s="141" t="n"/>
      <c r="K35" s="142" t="n"/>
      <c r="BI35" s="142" t="n"/>
      <c r="BJ35" s="2" t="n"/>
      <c r="BK35" s="2" t="n"/>
      <c r="BL35" s="2" t="n"/>
      <c r="BM35" s="2" t="n"/>
      <c r="BN35" s="2" t="n"/>
      <c r="BO35" s="2" t="n"/>
      <c r="BP35" s="141" t="n"/>
      <c r="BV35" s="142" t="n"/>
      <c r="DU35" s="142" t="n"/>
      <c r="DV35" s="7" t="n"/>
      <c r="DW35" s="2" t="n"/>
      <c r="DX35" s="2" t="n"/>
      <c r="DY35" s="2" t="n"/>
      <c r="DZ35" s="2" t="n"/>
      <c r="EA35" s="2" t="n"/>
      <c r="EB35" s="2" t="n"/>
      <c r="EC35" s="2" t="n"/>
    </row>
    <row r="36" ht="6.75" customHeight="1" s="118">
      <c r="A36" s="2" t="n"/>
      <c r="B36" s="2" t="n"/>
      <c r="C36" s="2" t="n"/>
      <c r="D36" s="2" t="n"/>
      <c r="E36" s="160" t="n"/>
      <c r="F36" s="161" t="n"/>
      <c r="G36" s="161" t="n"/>
      <c r="H36" s="161" t="n"/>
      <c r="I36" s="161" t="n"/>
      <c r="J36" s="161" t="n"/>
      <c r="K36" s="162" t="n"/>
      <c r="L36" s="161" t="n"/>
      <c r="M36" s="161" t="n"/>
      <c r="N36" s="161" t="n"/>
      <c r="O36" s="161" t="n"/>
      <c r="P36" s="161" t="n"/>
      <c r="Q36" s="161" t="n"/>
      <c r="R36" s="161" t="n"/>
      <c r="S36" s="161" t="n"/>
      <c r="T36" s="161" t="n"/>
      <c r="U36" s="161" t="n"/>
      <c r="V36" s="161" t="n"/>
      <c r="W36" s="161" t="n"/>
      <c r="X36" s="161" t="n"/>
      <c r="Y36" s="161" t="n"/>
      <c r="Z36" s="161" t="n"/>
      <c r="AA36" s="161" t="n"/>
      <c r="AB36" s="161" t="n"/>
      <c r="AC36" s="161" t="n"/>
      <c r="AD36" s="161" t="n"/>
      <c r="AE36" s="161" t="n"/>
      <c r="AF36" s="161" t="n"/>
      <c r="AG36" s="161" t="n"/>
      <c r="AH36" s="161" t="n"/>
      <c r="AI36" s="161" t="n"/>
      <c r="AJ36" s="161" t="n"/>
      <c r="AK36" s="161" t="n"/>
      <c r="AL36" s="161" t="n"/>
      <c r="AM36" s="161" t="n"/>
      <c r="AN36" s="161" t="n"/>
      <c r="AO36" s="161" t="n"/>
      <c r="AP36" s="161" t="n"/>
      <c r="AQ36" s="161" t="n"/>
      <c r="AR36" s="161" t="n"/>
      <c r="AS36" s="161" t="n"/>
      <c r="AT36" s="161" t="n"/>
      <c r="AU36" s="161" t="n"/>
      <c r="AV36" s="161" t="n"/>
      <c r="AW36" s="161" t="n"/>
      <c r="AX36" s="161" t="n"/>
      <c r="AY36" s="161" t="n"/>
      <c r="AZ36" s="161" t="n"/>
      <c r="BA36" s="161" t="n"/>
      <c r="BB36" s="161" t="n"/>
      <c r="BC36" s="161" t="n"/>
      <c r="BD36" s="161" t="n"/>
      <c r="BE36" s="161" t="n"/>
      <c r="BF36" s="161" t="n"/>
      <c r="BG36" s="161" t="n"/>
      <c r="BH36" s="161" t="n"/>
      <c r="BI36" s="162" t="n"/>
      <c r="BJ36" s="2" t="n"/>
      <c r="BK36" s="2" t="n"/>
      <c r="BL36" s="2" t="n"/>
      <c r="BM36" s="2" t="n"/>
      <c r="BN36" s="2" t="n"/>
      <c r="BO36" s="2" t="n"/>
      <c r="BP36" s="141" t="n"/>
      <c r="BV36" s="142" t="n"/>
      <c r="DU36" s="142" t="n"/>
      <c r="DV36" s="7" t="n"/>
      <c r="DW36" s="2" t="n"/>
      <c r="DX36" s="2" t="n"/>
      <c r="DY36" s="2" t="n"/>
      <c r="DZ36" s="2" t="n"/>
      <c r="EA36" s="2" t="n"/>
      <c r="EB36" s="2" t="n"/>
      <c r="EC36" s="2" t="n"/>
    </row>
    <row r="37" ht="6.75" customHeight="1" s="118">
      <c r="A37" s="2" t="n"/>
      <c r="B37" s="2" t="n"/>
      <c r="C37" s="2" t="n"/>
      <c r="D37" s="2" t="n"/>
      <c r="E37" s="163" t="inlineStr">
        <is>
          <t>連絡先</t>
        </is>
      </c>
      <c r="F37" s="164" t="n"/>
      <c r="G37" s="164" t="n"/>
      <c r="H37" s="164" t="n"/>
      <c r="I37" s="164" t="n"/>
      <c r="J37" s="164" t="n"/>
      <c r="K37" s="165" t="n"/>
      <c r="L37" s="107" t="inlineStr">
        <is>
          <t>〒</t>
        </is>
      </c>
      <c r="M37" s="164" t="n"/>
      <c r="N37" s="164" t="n"/>
      <c r="O37" s="164" t="n"/>
      <c r="P37" s="170">
        <f>計算!$K$34</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41" t="n"/>
      <c r="BV37" s="142" t="n"/>
      <c r="DU37" s="142" t="n"/>
      <c r="DV37" s="7" t="n"/>
      <c r="DW37" s="2" t="n"/>
      <c r="DX37" s="2" t="n"/>
      <c r="DY37" s="2" t="n"/>
      <c r="DZ37" s="2" t="n"/>
      <c r="EA37" s="2" t="n"/>
      <c r="EB37" s="2" t="n"/>
      <c r="EC37" s="2" t="n"/>
    </row>
    <row r="38" ht="6.75" customHeight="1" s="118">
      <c r="A38" s="2" t="n"/>
      <c r="B38" s="2" t="n"/>
      <c r="C38" s="2" t="n"/>
      <c r="D38" s="2" t="n"/>
      <c r="E38" s="141" t="n"/>
      <c r="K38" s="142" t="n"/>
      <c r="L38" s="141"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41" t="n"/>
      <c r="BV38" s="142" t="n"/>
      <c r="DU38" s="142" t="n"/>
      <c r="DV38" s="7" t="n"/>
      <c r="DW38" s="2" t="n"/>
      <c r="DX38" s="2" t="n"/>
      <c r="DY38" s="2" t="n"/>
      <c r="DZ38" s="2" t="n"/>
      <c r="EA38" s="2" t="n"/>
      <c r="EB38" s="2" t="n"/>
      <c r="EC38" s="2" t="n"/>
    </row>
    <row r="39" ht="6.75" customHeight="1" s="118">
      <c r="A39" s="2" t="n"/>
      <c r="B39" s="2" t="n"/>
      <c r="C39" s="2" t="n"/>
      <c r="D39" s="2" t="n"/>
      <c r="E39" s="141" t="n"/>
      <c r="K39" s="142" t="n"/>
      <c r="L39" s="141"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41" t="n"/>
      <c r="BV39" s="142" t="n"/>
      <c r="DU39" s="142" t="n"/>
      <c r="DV39" s="7" t="n"/>
      <c r="DW39" s="2" t="n"/>
      <c r="DX39" s="2" t="n"/>
      <c r="DY39" s="2" t="n"/>
      <c r="DZ39" s="2" t="n"/>
      <c r="EA39" s="2" t="n"/>
      <c r="EB39" s="2" t="n"/>
      <c r="EC39" s="2" t="n"/>
    </row>
    <row r="40" ht="6.75" customHeight="1" s="118">
      <c r="A40" s="2" t="n"/>
      <c r="B40" s="2" t="n"/>
      <c r="C40" s="2" t="n"/>
      <c r="D40" s="2" t="n"/>
      <c r="E40" s="141" t="n"/>
      <c r="K40" s="142" t="n"/>
      <c r="L40" s="171">
        <f>計算!$L$34</f>
        <v/>
      </c>
      <c r="BI40" s="142" t="n"/>
      <c r="BJ40" s="2" t="n"/>
      <c r="BK40" s="2" t="n"/>
      <c r="BL40" s="2" t="n"/>
      <c r="BM40" s="2" t="n"/>
      <c r="BN40" s="2" t="n"/>
      <c r="BO40" s="2" t="n"/>
      <c r="BP40" s="141" t="n"/>
      <c r="BV40" s="142" t="n"/>
      <c r="DU40" s="142" t="n"/>
      <c r="DV40" s="7" t="n"/>
      <c r="DW40" s="2" t="n"/>
      <c r="DX40" s="2" t="n"/>
      <c r="DY40" s="2" t="n"/>
      <c r="DZ40" s="2" t="n"/>
      <c r="EA40" s="2" t="n"/>
      <c r="EB40" s="2" t="n"/>
      <c r="EC40" s="2" t="n"/>
    </row>
    <row r="41" ht="6.75" customHeight="1" s="118">
      <c r="A41" s="2" t="n"/>
      <c r="B41" s="2" t="n"/>
      <c r="C41" s="2" t="n"/>
      <c r="D41" s="2" t="n"/>
      <c r="E41" s="144" t="n"/>
      <c r="F41" s="145" t="n"/>
      <c r="G41" s="145" t="n"/>
      <c r="H41" s="145" t="n"/>
      <c r="I41" s="145" t="n"/>
      <c r="J41" s="145" t="n"/>
      <c r="K41" s="146" t="n"/>
      <c r="L41" s="145" t="n"/>
      <c r="M41" s="145" t="n"/>
      <c r="N41" s="145" t="n"/>
      <c r="O41" s="145" t="n"/>
      <c r="P41" s="145" t="n"/>
      <c r="Q41" s="145" t="n"/>
      <c r="R41" s="145" t="n"/>
      <c r="S41" s="145" t="n"/>
      <c r="T41" s="145" t="n"/>
      <c r="U41" s="145" t="n"/>
      <c r="V41" s="145" t="n"/>
      <c r="W41" s="145" t="n"/>
      <c r="X41" s="145" t="n"/>
      <c r="Y41" s="145" t="n"/>
      <c r="Z41" s="145" t="n"/>
      <c r="AA41" s="145" t="n"/>
      <c r="AB41" s="145" t="n"/>
      <c r="AC41" s="145" t="n"/>
      <c r="AD41" s="145" t="n"/>
      <c r="AE41" s="145" t="n"/>
      <c r="AF41" s="145" t="n"/>
      <c r="AG41" s="145" t="n"/>
      <c r="AH41" s="145" t="n"/>
      <c r="AI41" s="145" t="n"/>
      <c r="AJ41" s="145" t="n"/>
      <c r="AK41" s="145" t="n"/>
      <c r="AL41" s="145" t="n"/>
      <c r="AM41" s="145" t="n"/>
      <c r="AN41" s="145" t="n"/>
      <c r="AO41" s="145" t="n"/>
      <c r="AP41" s="145" t="n"/>
      <c r="AQ41" s="145" t="n"/>
      <c r="AR41" s="145" t="n"/>
      <c r="AS41" s="145" t="n"/>
      <c r="AT41" s="145" t="n"/>
      <c r="AU41" s="145" t="n"/>
      <c r="AV41" s="145" t="n"/>
      <c r="AW41" s="145" t="n"/>
      <c r="AX41" s="145" t="n"/>
      <c r="AY41" s="145" t="n"/>
      <c r="AZ41" s="145" t="n"/>
      <c r="BA41" s="145" t="n"/>
      <c r="BB41" s="145" t="n"/>
      <c r="BC41" s="145" t="n"/>
      <c r="BD41" s="145" t="n"/>
      <c r="BE41" s="145" t="n"/>
      <c r="BF41" s="145" t="n"/>
      <c r="BG41" s="145" t="n"/>
      <c r="BH41" s="145" t="n"/>
      <c r="BI41" s="146" t="n"/>
      <c r="BJ41" s="2" t="n"/>
      <c r="BK41" s="2" t="n"/>
      <c r="BL41" s="2" t="n"/>
      <c r="BM41" s="2" t="n"/>
      <c r="BN41" s="2" t="n"/>
      <c r="BO41" s="2" t="n"/>
      <c r="BP41" s="141" t="n"/>
      <c r="BV41" s="142" t="n"/>
      <c r="DU41" s="142"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41" t="n"/>
      <c r="BV42" s="142" t="n"/>
      <c r="DU42" s="142"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41" t="n"/>
      <c r="BV43" s="142" t="n"/>
      <c r="DU43" s="142"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41" t="n"/>
      <c r="BV44" s="142" t="n"/>
      <c r="DU44" s="142"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41" t="n"/>
      <c r="BV45" s="142" t="n"/>
      <c r="DU45" s="142"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41" t="n"/>
      <c r="BV46" s="142" t="n"/>
      <c r="DU46" s="142"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2" t="n"/>
      <c r="BQ47" s="138" t="n"/>
      <c r="BR47" s="173" t="n"/>
      <c r="BS47" s="138" t="n"/>
      <c r="BT47" s="138" t="n"/>
      <c r="BU47" s="28" t="n"/>
      <c r="BV47" s="29" t="n"/>
      <c r="BW47" s="174">
        <f>計算!$Z$34</f>
        <v/>
      </c>
      <c r="BX47" s="138" t="n"/>
      <c r="BY47" s="138" t="n"/>
      <c r="BZ47" s="138" t="n"/>
      <c r="CA47" s="138" t="n"/>
      <c r="CB47" s="138" t="n"/>
      <c r="CC47" s="138" t="n"/>
      <c r="CD47" s="138" t="n"/>
      <c r="CE47" s="138" t="n"/>
      <c r="CF47" s="138" t="n"/>
      <c r="CG47" s="138" t="n"/>
      <c r="CH47" s="138" t="n"/>
      <c r="CI47" s="138" t="n"/>
      <c r="CJ47" s="138" t="n"/>
      <c r="CK47" s="138" t="n"/>
      <c r="CL47" s="138" t="n"/>
      <c r="CM47" s="138" t="n"/>
      <c r="CN47" s="138" t="n"/>
      <c r="CO47" s="138" t="n"/>
      <c r="CP47" s="138" t="n"/>
      <c r="CQ47" s="138" t="n"/>
      <c r="CR47" s="138" t="n"/>
      <c r="CS47" s="138" t="n"/>
      <c r="CT47" s="138" t="n"/>
      <c r="CU47" s="138" t="n"/>
      <c r="CV47" s="138" t="n"/>
      <c r="CW47" s="138" t="n"/>
      <c r="CX47" s="138" t="n"/>
      <c r="CY47" s="138" t="n"/>
      <c r="CZ47" s="138" t="n"/>
      <c r="DA47" s="138" t="n"/>
      <c r="DB47" s="138" t="n"/>
      <c r="DC47" s="138" t="n"/>
      <c r="DD47" s="138" t="n"/>
      <c r="DE47" s="138" t="n"/>
      <c r="DF47" s="138" t="n"/>
      <c r="DG47" s="138" t="n"/>
      <c r="DH47" s="138" t="n"/>
      <c r="DI47" s="138" t="n"/>
      <c r="DJ47" s="138" t="n"/>
      <c r="DK47" s="138" t="n"/>
      <c r="DL47" s="138" t="n"/>
      <c r="DM47" s="138" t="n"/>
      <c r="DN47" s="138" t="n"/>
      <c r="DO47" s="138" t="n"/>
      <c r="DP47" s="138" t="n"/>
      <c r="DQ47" s="138" t="n"/>
      <c r="DR47" s="138" t="n"/>
      <c r="DS47" s="138" t="n"/>
      <c r="DT47" s="138" t="n"/>
      <c r="DU47" s="139"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41" t="n"/>
      <c r="BU48" s="31" t="n"/>
      <c r="BV48" s="32" t="n"/>
      <c r="DU48" s="142"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41" t="n"/>
      <c r="BU49" s="72" t="n"/>
      <c r="BV49" s="142" t="n"/>
      <c r="DU49" s="142"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41" t="n"/>
      <c r="BV50" s="142" t="n"/>
      <c r="DU50" s="142"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41" t="n"/>
      <c r="BV51" s="142" t="n"/>
      <c r="DU51" s="142"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41" t="n"/>
      <c r="BV52" s="142" t="n"/>
      <c r="DU52" s="142" t="n"/>
      <c r="DV52" s="7" t="n"/>
      <c r="DW52" s="2" t="n"/>
      <c r="DX52" s="2" t="n"/>
      <c r="DY52" s="2" t="n"/>
      <c r="DZ52" s="2" t="n"/>
      <c r="EA52" s="2" t="n"/>
      <c r="EB52" s="2" t="n"/>
      <c r="EC52" s="2" t="n"/>
    </row>
    <row r="53" ht="6.75" customHeight="1" s="118">
      <c r="A53" s="2" t="n"/>
      <c r="B53" s="2" t="n"/>
      <c r="C53" s="2" t="n"/>
      <c r="D53" s="2" t="n"/>
      <c r="E53" s="175" t="inlineStr">
        <is>
          <t>在籍校</t>
        </is>
      </c>
      <c r="F53" s="138" t="n"/>
      <c r="G53" s="138" t="n"/>
      <c r="H53" s="138" t="n"/>
      <c r="I53" s="138" t="n"/>
      <c r="J53" s="138" t="n"/>
      <c r="K53" s="139"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8" t="n"/>
      <c r="AY53" s="138" t="n"/>
      <c r="AZ53" s="138" t="n"/>
      <c r="BA53" s="138" t="n"/>
      <c r="BB53" s="138" t="n"/>
      <c r="BC53" s="138" t="n"/>
      <c r="BD53" s="138" t="n"/>
      <c r="BE53" s="138" t="n"/>
      <c r="BF53" s="138" t="n"/>
      <c r="BG53" s="138" t="n"/>
      <c r="BH53" s="138" t="n"/>
      <c r="BI53" s="139" t="n"/>
      <c r="BJ53" s="2" t="n"/>
      <c r="BK53" s="2" t="n"/>
      <c r="BL53" s="2" t="n"/>
      <c r="BM53" s="2" t="n"/>
      <c r="BN53" s="2" t="n"/>
      <c r="BO53" s="2" t="n"/>
      <c r="BP53" s="141" t="n"/>
      <c r="BV53" s="142" t="n"/>
      <c r="DU53" s="142" t="n"/>
      <c r="DV53" s="2" t="n"/>
      <c r="DW53" s="2" t="n"/>
      <c r="DX53" s="2" t="n"/>
      <c r="DY53" s="2" t="n"/>
      <c r="DZ53" s="2" t="n"/>
      <c r="EA53" s="2" t="n"/>
      <c r="EB53" s="2" t="n"/>
      <c r="EC53" s="2" t="n"/>
    </row>
    <row r="54" ht="6.75" customHeight="1" s="118">
      <c r="A54" s="2" t="n"/>
      <c r="B54" s="2" t="n"/>
      <c r="C54" s="2" t="n"/>
      <c r="D54" s="2" t="n"/>
      <c r="E54" s="141" t="n"/>
      <c r="K54" s="142" t="n"/>
      <c r="L54" s="36" t="n"/>
      <c r="M54" s="19" t="n"/>
      <c r="N54" s="19" t="n"/>
      <c r="O54" s="19" t="n"/>
      <c r="P54" s="19" t="n"/>
      <c r="Q54" s="19" t="n"/>
      <c r="R54" s="19" t="n"/>
      <c r="S54" s="19" t="n"/>
      <c r="T54" s="19" t="n"/>
      <c r="U54" s="19" t="n"/>
      <c r="V54" s="19" t="n"/>
      <c r="W54" s="19" t="n"/>
      <c r="X54" s="37" t="n"/>
      <c r="Y54" s="176">
        <f>計算!$N$34</f>
        <v/>
      </c>
      <c r="BI54" s="142" t="n"/>
      <c r="BJ54" s="2" t="n"/>
      <c r="BK54" s="2" t="n"/>
      <c r="BL54" s="2" t="n"/>
      <c r="BM54" s="2" t="n"/>
      <c r="BN54" s="2" t="n"/>
      <c r="BO54" s="2" t="n"/>
      <c r="BP54" s="141" t="n"/>
      <c r="BV54" s="142" t="n"/>
      <c r="DU54" s="142" t="n"/>
      <c r="DV54" s="2" t="n"/>
      <c r="DW54" s="2" t="n"/>
      <c r="DX54" s="2" t="n"/>
      <c r="DY54" s="2" t="n"/>
      <c r="DZ54" s="2" t="n"/>
      <c r="EA54" s="2" t="n"/>
      <c r="EB54" s="2" t="n"/>
      <c r="EC54" s="2" t="n"/>
    </row>
    <row r="55" ht="6.75" customHeight="1" s="118">
      <c r="A55" s="2" t="n"/>
      <c r="B55" s="2" t="n"/>
      <c r="C55" s="2" t="n"/>
      <c r="D55" s="2" t="n"/>
      <c r="E55" s="141" t="n"/>
      <c r="K55" s="142" t="n"/>
      <c r="L55" s="36" t="n"/>
      <c r="M55" s="19" t="n"/>
      <c r="N55" s="19" t="n"/>
      <c r="O55" s="19" t="n"/>
      <c r="P55" s="177">
        <f>設定!$B$6</f>
        <v/>
      </c>
      <c r="S55" s="11" t="n"/>
      <c r="T55" s="11" t="n"/>
      <c r="U55" s="177">
        <f>設定!$B$7</f>
        <v/>
      </c>
      <c r="W55" s="11" t="n"/>
      <c r="X55" s="12" t="n"/>
      <c r="Y55" s="141" t="n"/>
      <c r="BI55" s="142" t="n"/>
      <c r="BJ55" s="2" t="n"/>
      <c r="BK55" s="2" t="n"/>
      <c r="BL55" s="2" t="n"/>
      <c r="BM55" s="2" t="n"/>
      <c r="BN55" s="2" t="n"/>
      <c r="BO55" s="2" t="n"/>
      <c r="BP55" s="141" t="n"/>
      <c r="BV55" s="142" t="n"/>
      <c r="DU55" s="142" t="n"/>
      <c r="DV55" s="2" t="n"/>
      <c r="DW55" s="2" t="n"/>
      <c r="DX55" s="2" t="n"/>
      <c r="DY55" s="2" t="n"/>
      <c r="DZ55" s="2" t="n"/>
      <c r="EA55" s="2" t="n"/>
      <c r="EB55" s="2" t="n"/>
      <c r="EC55" s="2" t="n"/>
    </row>
    <row r="56" ht="6.75" customHeight="1" s="118">
      <c r="A56" s="2" t="n"/>
      <c r="B56" s="2" t="n"/>
      <c r="C56" s="2" t="n"/>
      <c r="D56" s="2" t="n"/>
      <c r="E56" s="141" t="n"/>
      <c r="K56" s="142" t="n"/>
      <c r="L56" s="92" t="inlineStr">
        <is>
          <t>令和</t>
        </is>
      </c>
      <c r="S56" s="52" t="inlineStr">
        <is>
          <t>年</t>
        </is>
      </c>
      <c r="W56" s="53" t="inlineStr">
        <is>
          <t>月</t>
        </is>
      </c>
      <c r="X56" s="142" t="n"/>
      <c r="Y56" s="141" t="n"/>
      <c r="BI56" s="142" t="n"/>
      <c r="BJ56" s="2" t="n"/>
      <c r="BK56" s="2" t="n"/>
      <c r="BL56" s="2" t="n"/>
      <c r="BM56" s="2" t="n"/>
      <c r="BN56" s="2" t="n"/>
      <c r="BO56" s="2" t="n"/>
      <c r="BP56" s="141" t="n"/>
      <c r="BV56" s="142" t="n"/>
      <c r="DU56" s="142" t="n"/>
      <c r="DV56" s="2" t="n"/>
      <c r="DW56" s="2" t="n"/>
      <c r="DX56" s="2" t="n"/>
      <c r="DY56" s="2" t="n"/>
      <c r="DZ56" s="2" t="n"/>
      <c r="EA56" s="2" t="n"/>
      <c r="EB56" s="2" t="n"/>
      <c r="EC56" s="2" t="n"/>
    </row>
    <row r="57" ht="6.75" customHeight="1" s="118">
      <c r="A57" s="2" t="n"/>
      <c r="B57" s="2" t="n"/>
      <c r="C57" s="2" t="n"/>
      <c r="D57" s="2" t="n"/>
      <c r="E57" s="141" t="n"/>
      <c r="K57" s="142" t="n"/>
      <c r="L57" s="141" t="n"/>
      <c r="X57" s="142" t="n"/>
      <c r="Y57" s="141" t="n"/>
      <c r="AW57" s="75" t="inlineStr">
        <is>
          <t>卒業</t>
        </is>
      </c>
      <c r="BI57" s="142" t="n"/>
      <c r="BJ57" s="2" t="n"/>
      <c r="BK57" s="2" t="n"/>
      <c r="BL57" s="2" t="n"/>
      <c r="BM57" s="2" t="n"/>
      <c r="BN57" s="2" t="n"/>
      <c r="BO57" s="2" t="n"/>
      <c r="BP57" s="141" t="n"/>
      <c r="BV57" s="142" t="n"/>
      <c r="DU57" s="142" t="n"/>
      <c r="DV57" s="2" t="n"/>
      <c r="DW57" s="2" t="n"/>
      <c r="DX57" s="2" t="n"/>
      <c r="DY57" s="2" t="n"/>
      <c r="DZ57" s="2" t="n"/>
      <c r="EA57" s="2" t="n"/>
      <c r="EB57" s="2" t="n"/>
      <c r="EC57" s="2" t="n"/>
    </row>
    <row r="58" ht="6.75" customHeight="1" s="118">
      <c r="A58" s="2" t="n"/>
      <c r="B58" s="2" t="n"/>
      <c r="C58" s="2" t="n"/>
      <c r="D58" s="2" t="n"/>
      <c r="E58" s="141" t="n"/>
      <c r="K58" s="142" t="n"/>
      <c r="L58" s="36" t="n"/>
      <c r="M58" s="19" t="n"/>
      <c r="N58" s="19" t="n"/>
      <c r="O58" s="19" t="n"/>
      <c r="P58" s="19" t="n"/>
      <c r="Q58" s="19" t="n"/>
      <c r="R58" s="19" t="n"/>
      <c r="S58" s="19" t="n"/>
      <c r="T58" s="19" t="n"/>
      <c r="U58" s="19" t="n"/>
      <c r="V58" s="19" t="n"/>
      <c r="W58" s="19" t="n"/>
      <c r="X58" s="37" t="n"/>
      <c r="Y58" s="141" t="n"/>
      <c r="BI58" s="142" t="n"/>
      <c r="BJ58" s="2" t="n"/>
      <c r="BK58" s="2" t="n"/>
      <c r="BL58" s="2" t="n"/>
      <c r="BM58" s="2" t="n"/>
      <c r="BN58" s="2" t="n"/>
      <c r="BO58" s="2" t="n"/>
      <c r="BP58" s="141" t="n"/>
      <c r="BV58" s="142" t="n"/>
      <c r="DU58" s="142" t="n"/>
      <c r="DV58" s="2" t="n"/>
      <c r="DW58" s="2" t="n"/>
      <c r="DX58" s="2" t="n"/>
      <c r="DY58" s="2" t="n"/>
      <c r="DZ58" s="2" t="n"/>
      <c r="EA58" s="2" t="n"/>
      <c r="EB58" s="2" t="n"/>
      <c r="EC58" s="2" t="n"/>
    </row>
    <row r="59" ht="6.75" customHeight="1" s="118">
      <c r="A59" s="2" t="n"/>
      <c r="B59" s="2" t="n"/>
      <c r="C59" s="2" t="n"/>
      <c r="D59" s="2" t="n"/>
      <c r="E59" s="141" t="n"/>
      <c r="K59" s="142" t="n"/>
      <c r="L59" s="36" t="n"/>
      <c r="M59" s="19" t="n"/>
      <c r="N59" s="19" t="n"/>
      <c r="O59" s="19" t="n"/>
      <c r="P59" s="19" t="n"/>
      <c r="Q59" s="19" t="n"/>
      <c r="R59" s="19" t="n"/>
      <c r="S59" s="19" t="n"/>
      <c r="T59" s="19" t="n"/>
      <c r="U59" s="19" t="n"/>
      <c r="V59" s="19" t="n"/>
      <c r="W59" s="19" t="n"/>
      <c r="X59" s="37" t="n"/>
      <c r="Y59" s="141" t="n"/>
      <c r="BI59" s="142" t="n"/>
      <c r="BJ59" s="2" t="n"/>
      <c r="BK59" s="2" t="n"/>
      <c r="BL59" s="2" t="n"/>
      <c r="BM59" s="2" t="n"/>
      <c r="BN59" s="2" t="n"/>
      <c r="BO59" s="2" t="n"/>
      <c r="BP59" s="141" t="n"/>
      <c r="BV59" s="142" t="n"/>
      <c r="DU59" s="142" t="n"/>
      <c r="DV59" s="2" t="n"/>
      <c r="DW59" s="2" t="n"/>
      <c r="DX59" s="2" t="n"/>
      <c r="DY59" s="2" t="n"/>
      <c r="DZ59" s="2" t="n"/>
      <c r="EA59" s="2" t="n"/>
      <c r="EB59" s="2" t="n"/>
      <c r="EC59" s="2" t="n"/>
    </row>
    <row r="60" ht="6.75" customHeight="1" s="118">
      <c r="A60" s="2" t="n"/>
      <c r="B60" s="2" t="n"/>
      <c r="C60" s="2" t="n"/>
      <c r="D60" s="2" t="n"/>
      <c r="E60" s="144" t="n"/>
      <c r="F60" s="145" t="n"/>
      <c r="G60" s="145" t="n"/>
      <c r="H60" s="145" t="n"/>
      <c r="I60" s="145" t="n"/>
      <c r="J60" s="145" t="n"/>
      <c r="K60" s="146"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5" t="n"/>
      <c r="AX60" s="145" t="n"/>
      <c r="AY60" s="145" t="n"/>
      <c r="AZ60" s="145" t="n"/>
      <c r="BA60" s="145" t="n"/>
      <c r="BB60" s="145" t="n"/>
      <c r="BC60" s="145" t="n"/>
      <c r="BD60" s="145" t="n"/>
      <c r="BE60" s="145" t="n"/>
      <c r="BF60" s="145" t="n"/>
      <c r="BG60" s="145" t="n"/>
      <c r="BH60" s="145" t="n"/>
      <c r="BI60" s="146" t="n"/>
      <c r="BJ60" s="2" t="n"/>
      <c r="BK60" s="2" t="n"/>
      <c r="BL60" s="2" t="n"/>
      <c r="BM60" s="2" t="n"/>
      <c r="BN60" s="2" t="n"/>
      <c r="BO60" s="2" t="n"/>
      <c r="BP60" s="141" t="n"/>
      <c r="BV60" s="142" t="n"/>
      <c r="DU60" s="142"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8" t="n"/>
      <c r="U61" s="17" t="n"/>
      <c r="V61" s="17" t="n"/>
      <c r="W61" s="76" t="n"/>
      <c r="X61" s="138"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41" t="n"/>
      <c r="BV61" s="142" t="n"/>
      <c r="DU61" s="142"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41" t="n"/>
      <c r="BV62" s="142" t="n"/>
      <c r="DU62" s="142"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41" t="n"/>
      <c r="BV63" s="142" t="n"/>
      <c r="DU63" s="142" t="n"/>
      <c r="DV63" s="2" t="n"/>
      <c r="DW63" s="2" t="n"/>
      <c r="DX63" s="2" t="n"/>
      <c r="DY63" s="2" t="n"/>
      <c r="DZ63" s="2" t="n"/>
      <c r="EA63" s="2" t="n"/>
      <c r="EB63" s="2" t="n"/>
      <c r="EC63" s="2" t="n"/>
    </row>
    <row r="64" ht="6.75" customHeight="1" s="118">
      <c r="A64" s="2" t="n"/>
      <c r="B64" s="2" t="n"/>
      <c r="C64" s="2" t="n"/>
      <c r="D64" s="2" t="n"/>
      <c r="E64" s="178" t="inlineStr">
        <is>
          <t>職　歴</t>
        </is>
      </c>
      <c r="K64" s="142" t="n"/>
      <c r="L64" s="54" t="inlineStr">
        <is>
          <t>平成</t>
        </is>
      </c>
      <c r="M64" s="138" t="n"/>
      <c r="N64" s="138" t="n"/>
      <c r="O64" s="138" t="n"/>
      <c r="P64" s="19" t="n"/>
      <c r="Q64" s="19" t="n"/>
      <c r="R64" s="19" t="n"/>
      <c r="S64" s="19" t="n"/>
      <c r="T64" s="19" t="n"/>
      <c r="U64" s="19" t="n"/>
      <c r="V64" s="19" t="n"/>
      <c r="W64" s="19" t="n"/>
      <c r="X64" s="37" t="n"/>
      <c r="Y64" s="169">
        <f>計算!$AD$34</f>
        <v/>
      </c>
      <c r="BI64" s="142" t="n"/>
      <c r="BJ64" s="2" t="n"/>
      <c r="BK64" s="2" t="n"/>
      <c r="BL64" s="2" t="n"/>
      <c r="BM64" s="2" t="n"/>
      <c r="BN64" s="2" t="n"/>
      <c r="BO64" s="2" t="n"/>
      <c r="BP64" s="141" t="n"/>
      <c r="BV64" s="142" t="n"/>
      <c r="DU64" s="142" t="n"/>
      <c r="DV64" s="2" t="n"/>
      <c r="DW64" s="2" t="n"/>
      <c r="DX64" s="2" t="n"/>
      <c r="DY64" s="2" t="n"/>
      <c r="DZ64" s="2" t="n"/>
      <c r="EA64" s="2" t="n"/>
      <c r="EB64" s="2" t="n"/>
      <c r="EC64" s="2" t="n"/>
    </row>
    <row r="65" ht="6.75" customHeight="1" s="118">
      <c r="A65" s="2" t="n"/>
      <c r="B65" s="2" t="n"/>
      <c r="C65" s="2" t="n"/>
      <c r="D65" s="2" t="n"/>
      <c r="E65" s="141" t="n"/>
      <c r="K65" s="142" t="n"/>
      <c r="L65" s="141" t="n"/>
      <c r="P65" s="19" t="n"/>
      <c r="Q65" s="19" t="n"/>
      <c r="R65" s="19" t="n"/>
      <c r="S65" s="19" t="n"/>
      <c r="T65" s="19" t="n"/>
      <c r="U65" s="19" t="n"/>
      <c r="V65" s="19" t="n"/>
      <c r="W65" s="19" t="n"/>
      <c r="X65" s="37" t="n"/>
      <c r="Y65" s="141" t="n"/>
      <c r="BI65" s="142" t="n"/>
      <c r="BJ65" s="2" t="n"/>
      <c r="BK65" s="2" t="n"/>
      <c r="BL65" s="2" t="n"/>
      <c r="BM65" s="2" t="n"/>
      <c r="BN65" s="2" t="n"/>
      <c r="BO65" s="2" t="n"/>
      <c r="BP65" s="141" t="n"/>
      <c r="BV65" s="142" t="n"/>
      <c r="DU65" s="142" t="n"/>
      <c r="DV65" s="2" t="n"/>
      <c r="DW65" s="2" t="n"/>
      <c r="DX65" s="2" t="n"/>
      <c r="DY65" s="2" t="n"/>
      <c r="DZ65" s="2" t="n"/>
      <c r="EA65" s="2" t="n"/>
      <c r="EB65" s="2" t="n"/>
      <c r="EC65" s="2" t="n"/>
    </row>
    <row r="66" ht="6.75" customHeight="1" s="118">
      <c r="A66" s="2" t="n"/>
      <c r="B66" s="2" t="n"/>
      <c r="C66" s="2" t="n"/>
      <c r="D66" s="2" t="n"/>
      <c r="E66" s="141" t="n"/>
      <c r="K66" s="142" t="n"/>
      <c r="L66" s="141" t="n"/>
      <c r="P66" s="177">
        <f>計算!$AB$34</f>
        <v/>
      </c>
      <c r="S66" s="52" t="inlineStr">
        <is>
          <t>年</t>
        </is>
      </c>
      <c r="U66" s="177">
        <f>計算!$AC$34</f>
        <v/>
      </c>
      <c r="W66" s="53" t="inlineStr">
        <is>
          <t>月</t>
        </is>
      </c>
      <c r="X66" s="142" t="n"/>
      <c r="Y66" s="141" t="n"/>
      <c r="BI66" s="142" t="n"/>
      <c r="BJ66" s="2" t="n"/>
      <c r="BK66" s="2" t="n"/>
      <c r="BL66" s="2" t="n"/>
      <c r="BM66" s="2" t="n"/>
      <c r="BN66" s="2" t="n"/>
      <c r="BO66" s="2" t="n"/>
      <c r="BP66" s="141" t="n"/>
      <c r="BV66" s="142" t="n"/>
      <c r="DU66" s="142" t="n"/>
      <c r="DV66" s="2" t="n"/>
      <c r="DW66" s="2" t="n"/>
      <c r="DX66" s="2" t="n"/>
      <c r="DY66" s="2" t="n"/>
      <c r="DZ66" s="2" t="n"/>
      <c r="EA66" s="2" t="n"/>
      <c r="EB66" s="2" t="n"/>
      <c r="EC66" s="2" t="n"/>
    </row>
    <row r="67" ht="6.75" customHeight="1" s="118">
      <c r="A67" s="2" t="n"/>
      <c r="B67" s="2" t="n"/>
      <c r="C67" s="2" t="n"/>
      <c r="D67" s="2" t="n"/>
      <c r="E67" s="141" t="n"/>
      <c r="K67" s="142" t="n"/>
      <c r="L67" s="49" t="inlineStr">
        <is>
          <t>令和</t>
        </is>
      </c>
      <c r="X67" s="142" t="n"/>
      <c r="Y67" s="141" t="n"/>
      <c r="BI67" s="142" t="n"/>
      <c r="BJ67" s="2" t="n"/>
      <c r="BK67" s="2" t="n"/>
      <c r="BL67" s="2" t="n"/>
      <c r="BM67" s="2" t="n"/>
      <c r="BN67" s="2" t="n"/>
      <c r="BO67" s="2" t="n"/>
      <c r="BP67" s="141" t="n"/>
      <c r="BV67" s="142" t="n"/>
      <c r="DU67" s="142" t="n"/>
      <c r="DV67" s="2" t="n"/>
      <c r="DW67" s="2" t="n"/>
      <c r="DX67" s="2" t="n"/>
      <c r="DY67" s="2" t="n"/>
      <c r="DZ67" s="2" t="n"/>
      <c r="EA67" s="2" t="n"/>
      <c r="EB67" s="2" t="n"/>
      <c r="EC67" s="2" t="n"/>
    </row>
    <row r="68" ht="6.75" customHeight="1" s="118">
      <c r="A68" s="2" t="n"/>
      <c r="B68" s="2" t="n"/>
      <c r="C68" s="2" t="n"/>
      <c r="D68" s="2" t="n"/>
      <c r="E68" s="141" t="n"/>
      <c r="K68" s="142" t="n"/>
      <c r="L68" s="141" t="n"/>
      <c r="P68" s="19" t="n"/>
      <c r="Q68" s="19" t="n"/>
      <c r="R68" s="19" t="n"/>
      <c r="S68" s="19" t="n"/>
      <c r="T68" s="19" t="n"/>
      <c r="U68" s="19" t="n"/>
      <c r="V68" s="19" t="n"/>
      <c r="W68" s="19" t="n"/>
      <c r="X68" s="37" t="n"/>
      <c r="Y68" s="141" t="n"/>
      <c r="BI68" s="142" t="n"/>
      <c r="BJ68" s="2" t="n"/>
      <c r="BK68" s="2" t="n"/>
      <c r="BL68" s="2" t="n"/>
      <c r="BM68" s="2" t="n"/>
      <c r="BN68" s="2" t="n"/>
      <c r="BO68" s="2" t="n"/>
      <c r="BP68" s="141" t="n"/>
      <c r="BV68" s="142" t="n"/>
      <c r="DU68" s="142" t="n"/>
      <c r="DV68" s="2" t="n"/>
      <c r="DW68" s="2" t="n"/>
      <c r="DX68" s="2" t="n"/>
      <c r="DY68" s="2" t="n"/>
      <c r="DZ68" s="2" t="n"/>
      <c r="EA68" s="2" t="n"/>
      <c r="EB68" s="2" t="n"/>
      <c r="EC68" s="2" t="n"/>
    </row>
    <row r="69" ht="5.25" customHeight="1" s="118">
      <c r="A69" s="2" t="n"/>
      <c r="B69" s="2" t="n"/>
      <c r="C69" s="2" t="n"/>
      <c r="D69" s="2" t="n"/>
      <c r="E69" s="141" t="n"/>
      <c r="K69" s="142" t="n"/>
      <c r="L69" s="144" t="n"/>
      <c r="M69" s="145" t="n"/>
      <c r="N69" s="145" t="n"/>
      <c r="O69" s="145" t="n"/>
      <c r="P69" s="20" t="n"/>
      <c r="Q69" s="20" t="n"/>
      <c r="R69" s="20" t="n"/>
      <c r="S69" s="20" t="n"/>
      <c r="T69" s="20" t="n"/>
      <c r="U69" s="20" t="n"/>
      <c r="V69" s="20" t="n"/>
      <c r="W69" s="20" t="n"/>
      <c r="X69" s="39" t="n"/>
      <c r="Y69" s="144" t="n"/>
      <c r="Z69" s="145" t="n"/>
      <c r="AA69" s="145" t="n"/>
      <c r="AB69" s="145" t="n"/>
      <c r="AC69" s="145" t="n"/>
      <c r="AD69" s="145" t="n"/>
      <c r="AE69" s="145" t="n"/>
      <c r="AF69" s="145" t="n"/>
      <c r="AG69" s="145" t="n"/>
      <c r="AH69" s="145" t="n"/>
      <c r="AI69" s="145" t="n"/>
      <c r="AJ69" s="145" t="n"/>
      <c r="AK69" s="145" t="n"/>
      <c r="AL69" s="145" t="n"/>
      <c r="AM69" s="145" t="n"/>
      <c r="AN69" s="145" t="n"/>
      <c r="AO69" s="145" t="n"/>
      <c r="AP69" s="145" t="n"/>
      <c r="AQ69" s="145" t="n"/>
      <c r="AR69" s="145" t="n"/>
      <c r="AS69" s="145" t="n"/>
      <c r="AT69" s="145" t="n"/>
      <c r="AU69" s="145" t="n"/>
      <c r="AV69" s="145" t="n"/>
      <c r="AW69" s="145" t="n"/>
      <c r="AX69" s="145" t="n"/>
      <c r="AY69" s="145" t="n"/>
      <c r="AZ69" s="145" t="n"/>
      <c r="BA69" s="145" t="n"/>
      <c r="BB69" s="145" t="n"/>
      <c r="BC69" s="145" t="n"/>
      <c r="BD69" s="145" t="n"/>
      <c r="BE69" s="145" t="n"/>
      <c r="BF69" s="145" t="n"/>
      <c r="BG69" s="145" t="n"/>
      <c r="BH69" s="145" t="n"/>
      <c r="BI69" s="146" t="n"/>
      <c r="BJ69" s="2" t="n"/>
      <c r="BK69" s="2" t="n"/>
      <c r="BL69" s="2" t="n"/>
      <c r="BM69" s="2" t="n"/>
      <c r="BN69" s="2" t="n"/>
      <c r="BO69" s="2" t="n"/>
      <c r="BP69" s="141" t="n"/>
      <c r="BV69" s="142" t="n"/>
      <c r="DU69" s="142" t="n"/>
      <c r="DV69" s="2" t="n"/>
      <c r="DW69" s="2" t="n"/>
      <c r="DX69" s="2" t="n"/>
      <c r="DY69" s="2" t="n"/>
      <c r="DZ69" s="2" t="n"/>
      <c r="EA69" s="2" t="n"/>
      <c r="EB69" s="2" t="n"/>
      <c r="EC69" s="2" t="n"/>
    </row>
    <row r="70" ht="6.75" customHeight="1" s="118">
      <c r="A70" s="2" t="n"/>
      <c r="B70" s="2" t="n"/>
      <c r="C70" s="2" t="n"/>
      <c r="D70" s="2" t="n"/>
      <c r="E70" s="141" t="n"/>
      <c r="K70" s="142" t="n"/>
      <c r="L70" s="54" t="inlineStr">
        <is>
          <t>平成</t>
        </is>
      </c>
      <c r="M70" s="138" t="n"/>
      <c r="N70" s="138" t="n"/>
      <c r="O70" s="138" t="n"/>
      <c r="P70" s="18" t="n"/>
      <c r="Q70" s="18" t="n"/>
      <c r="R70" s="18" t="n"/>
      <c r="S70" s="18" t="n"/>
      <c r="T70" s="18" t="n"/>
      <c r="U70" s="18" t="n"/>
      <c r="V70" s="18" t="n"/>
      <c r="W70" s="18" t="n"/>
      <c r="X70" s="35" t="n"/>
      <c r="Y70" s="169">
        <f>計算!$AG$34</f>
        <v/>
      </c>
      <c r="BI70" s="142" t="n"/>
      <c r="BJ70" s="2" t="n"/>
      <c r="BK70" s="2" t="n"/>
      <c r="BL70" s="2" t="n"/>
      <c r="BM70" s="2" t="n"/>
      <c r="BN70" s="2" t="n"/>
      <c r="BO70" s="2" t="n"/>
      <c r="BP70" s="141" t="n"/>
      <c r="BV70" s="142" t="n"/>
      <c r="DU70" s="142" t="n"/>
      <c r="DV70" s="2" t="n"/>
      <c r="DW70" s="2" t="n"/>
      <c r="DX70" s="2" t="n"/>
      <c r="DY70" s="2" t="n"/>
      <c r="DZ70" s="2" t="n"/>
      <c r="EA70" s="2" t="n"/>
      <c r="EB70" s="2" t="n"/>
      <c r="EC70" s="2" t="n"/>
    </row>
    <row r="71" ht="6.75" customHeight="1" s="118">
      <c r="A71" s="2" t="n"/>
      <c r="B71" s="2" t="n"/>
      <c r="C71" s="2" t="n"/>
      <c r="D71" s="2" t="n"/>
      <c r="E71" s="141" t="n"/>
      <c r="K71" s="142" t="n"/>
      <c r="L71" s="141" t="n"/>
      <c r="P71" s="19" t="n"/>
      <c r="Q71" s="19" t="n"/>
      <c r="R71" s="19" t="n"/>
      <c r="S71" s="19" t="n"/>
      <c r="T71" s="19" t="n"/>
      <c r="U71" s="19" t="n"/>
      <c r="V71" s="19" t="n"/>
      <c r="W71" s="19" t="n"/>
      <c r="X71" s="37" t="n"/>
      <c r="Y71" s="141" t="n"/>
      <c r="BI71" s="142" t="n"/>
      <c r="BJ71" s="2" t="n"/>
      <c r="BK71" s="2" t="n"/>
      <c r="BL71" s="2" t="n"/>
      <c r="BM71" s="2" t="n"/>
      <c r="BN71" s="2" t="n"/>
      <c r="BO71" s="2" t="n"/>
      <c r="BP71" s="141" t="n"/>
      <c r="BV71" s="142" t="n"/>
      <c r="DU71" s="142" t="n"/>
      <c r="DV71" s="2" t="n"/>
      <c r="DW71" s="2" t="n"/>
      <c r="DX71" s="2" t="n"/>
      <c r="DY71" s="2" t="n"/>
      <c r="DZ71" s="2" t="n"/>
      <c r="EA71" s="2" t="n"/>
      <c r="EB71" s="2" t="n"/>
      <c r="EC71" s="2" t="n"/>
    </row>
    <row r="72" ht="6.75" customHeight="1" s="118">
      <c r="A72" s="2" t="n"/>
      <c r="B72" s="2" t="n"/>
      <c r="C72" s="2" t="n"/>
      <c r="D72" s="2" t="n"/>
      <c r="E72" s="141" t="n"/>
      <c r="K72" s="142" t="n"/>
      <c r="L72" s="141" t="n"/>
      <c r="P72" s="177">
        <f>計算!$AE$34</f>
        <v/>
      </c>
      <c r="S72" s="52" t="inlineStr">
        <is>
          <t>年</t>
        </is>
      </c>
      <c r="U72" s="177">
        <f>計算!$AF$34</f>
        <v/>
      </c>
      <c r="W72" s="53" t="inlineStr">
        <is>
          <t>月</t>
        </is>
      </c>
      <c r="X72" s="142" t="n"/>
      <c r="Y72" s="141" t="n"/>
      <c r="BI72" s="142" t="n"/>
      <c r="BJ72" s="2" t="n"/>
      <c r="BK72" s="2" t="n"/>
      <c r="BL72" s="2" t="n"/>
      <c r="BM72" s="2" t="n"/>
      <c r="BN72" s="2" t="n"/>
      <c r="BO72" s="2" t="n"/>
      <c r="BP72" s="141" t="n"/>
      <c r="BV72" s="142" t="n"/>
      <c r="DU72" s="142" t="n"/>
      <c r="DV72" s="2" t="n"/>
      <c r="DW72" s="2" t="n"/>
      <c r="DX72" s="2" t="n"/>
      <c r="DY72" s="2" t="n"/>
      <c r="DZ72" s="2" t="n"/>
      <c r="EA72" s="2" t="n"/>
      <c r="EB72" s="2" t="n"/>
      <c r="EC72" s="2" t="n"/>
    </row>
    <row r="73" ht="6.75" customHeight="1" s="118">
      <c r="A73" s="2" t="n"/>
      <c r="B73" s="2" t="n"/>
      <c r="C73" s="2" t="n"/>
      <c r="D73" s="2" t="n"/>
      <c r="E73" s="141" t="n"/>
      <c r="K73" s="142" t="n"/>
      <c r="L73" s="49" t="inlineStr">
        <is>
          <t>令和</t>
        </is>
      </c>
      <c r="X73" s="142" t="n"/>
      <c r="Y73" s="141" t="n"/>
      <c r="BI73" s="142" t="n"/>
      <c r="BJ73" s="2" t="n"/>
      <c r="BK73" s="2" t="n"/>
      <c r="BL73" s="2" t="n"/>
      <c r="BM73" s="2" t="n"/>
      <c r="BN73" s="2" t="n"/>
      <c r="BO73" s="2" t="n"/>
      <c r="BP73" s="141" t="n"/>
      <c r="BV73" s="142" t="n"/>
      <c r="DU73" s="142" t="n"/>
      <c r="DV73" s="2" t="n"/>
      <c r="DW73" s="2" t="n"/>
      <c r="DX73" s="2" t="n"/>
      <c r="DY73" s="2" t="n"/>
      <c r="DZ73" s="2" t="n"/>
      <c r="EA73" s="2" t="n"/>
      <c r="EB73" s="2" t="n"/>
      <c r="EC73" s="2" t="n"/>
    </row>
    <row r="74" ht="6.75" customHeight="1" s="118">
      <c r="A74" s="2" t="n"/>
      <c r="B74" s="2" t="n"/>
      <c r="C74" s="2" t="n"/>
      <c r="D74" s="2" t="n"/>
      <c r="E74" s="141" t="n"/>
      <c r="K74" s="142" t="n"/>
      <c r="L74" s="141" t="n"/>
      <c r="P74" s="19" t="n"/>
      <c r="Q74" s="19" t="n"/>
      <c r="R74" s="19" t="n"/>
      <c r="S74" s="19" t="n"/>
      <c r="T74" s="19" t="n"/>
      <c r="U74" s="19" t="n"/>
      <c r="V74" s="19" t="n"/>
      <c r="W74" s="19" t="n"/>
      <c r="X74" s="37" t="n"/>
      <c r="Y74" s="141" t="n"/>
      <c r="BI74" s="142" t="n"/>
      <c r="BJ74" s="2" t="n"/>
      <c r="BK74" s="2" t="n"/>
      <c r="BL74" s="2" t="n"/>
      <c r="BM74" s="2" t="n"/>
      <c r="BN74" s="2" t="n"/>
      <c r="BO74" s="2" t="n"/>
      <c r="BP74" s="141" t="n"/>
      <c r="BU74" s="43" t="n"/>
      <c r="BV74" s="44" t="n"/>
      <c r="DU74" s="142" t="n"/>
      <c r="DV74" s="2" t="n"/>
      <c r="DW74" s="2" t="n"/>
      <c r="DX74" s="2" t="n"/>
      <c r="DY74" s="2" t="n"/>
      <c r="DZ74" s="2" t="n"/>
      <c r="EA74" s="2" t="n"/>
      <c r="EB74" s="2" t="n"/>
      <c r="EC74" s="2" t="n"/>
    </row>
    <row r="75" ht="4.5" customHeight="1" s="118">
      <c r="A75" s="2" t="n"/>
      <c r="B75" s="2" t="n"/>
      <c r="C75" s="2" t="n"/>
      <c r="D75" s="2" t="n"/>
      <c r="E75" s="141" t="n"/>
      <c r="K75" s="142" t="n"/>
      <c r="L75" s="144" t="n"/>
      <c r="M75" s="145" t="n"/>
      <c r="N75" s="145" t="n"/>
      <c r="O75" s="145" t="n"/>
      <c r="P75" s="20" t="n"/>
      <c r="Q75" s="20" t="n"/>
      <c r="R75" s="20" t="n"/>
      <c r="S75" s="20" t="n"/>
      <c r="T75" s="20" t="n"/>
      <c r="U75" s="20" t="n"/>
      <c r="V75" s="20" t="n"/>
      <c r="W75" s="20" t="n"/>
      <c r="X75" s="39" t="n"/>
      <c r="Y75" s="144" t="n"/>
      <c r="Z75" s="145" t="n"/>
      <c r="AA75" s="145" t="n"/>
      <c r="AB75" s="145" t="n"/>
      <c r="AC75" s="145" t="n"/>
      <c r="AD75" s="145" t="n"/>
      <c r="AE75" s="145" t="n"/>
      <c r="AF75" s="145" t="n"/>
      <c r="AG75" s="145" t="n"/>
      <c r="AH75" s="145" t="n"/>
      <c r="AI75" s="145" t="n"/>
      <c r="AJ75" s="145" t="n"/>
      <c r="AK75" s="145" t="n"/>
      <c r="AL75" s="145" t="n"/>
      <c r="AM75" s="145" t="n"/>
      <c r="AN75" s="145" t="n"/>
      <c r="AO75" s="145" t="n"/>
      <c r="AP75" s="145" t="n"/>
      <c r="AQ75" s="145" t="n"/>
      <c r="AR75" s="145" t="n"/>
      <c r="AS75" s="145" t="n"/>
      <c r="AT75" s="145" t="n"/>
      <c r="AU75" s="145" t="n"/>
      <c r="AV75" s="145" t="n"/>
      <c r="AW75" s="145" t="n"/>
      <c r="AX75" s="145" t="n"/>
      <c r="AY75" s="145" t="n"/>
      <c r="AZ75" s="145" t="n"/>
      <c r="BA75" s="145" t="n"/>
      <c r="BB75" s="145" t="n"/>
      <c r="BC75" s="145" t="n"/>
      <c r="BD75" s="145" t="n"/>
      <c r="BE75" s="145" t="n"/>
      <c r="BF75" s="145" t="n"/>
      <c r="BG75" s="145" t="n"/>
      <c r="BH75" s="145" t="n"/>
      <c r="BI75" s="146" t="n"/>
      <c r="BJ75" s="2" t="n"/>
      <c r="BK75" s="2" t="n"/>
      <c r="BL75" s="2" t="n"/>
      <c r="BM75" s="2" t="n"/>
      <c r="BN75" s="2" t="n"/>
      <c r="BO75" s="2" t="n"/>
      <c r="BP75" s="144" t="n"/>
      <c r="BQ75" s="145" t="n"/>
      <c r="BR75" s="145" t="n"/>
      <c r="BS75" s="145" t="n"/>
      <c r="BT75" s="145" t="n"/>
      <c r="BU75" s="42" t="n"/>
      <c r="BV75" s="45" t="n"/>
      <c r="BW75" s="145" t="n"/>
      <c r="BX75" s="145" t="n"/>
      <c r="BY75" s="145" t="n"/>
      <c r="BZ75" s="145" t="n"/>
      <c r="CA75" s="145" t="n"/>
      <c r="CB75" s="145" t="n"/>
      <c r="CC75" s="145" t="n"/>
      <c r="CD75" s="145" t="n"/>
      <c r="CE75" s="145" t="n"/>
      <c r="CF75" s="145" t="n"/>
      <c r="CG75" s="145" t="n"/>
      <c r="CH75" s="145" t="n"/>
      <c r="CI75" s="145" t="n"/>
      <c r="CJ75" s="145" t="n"/>
      <c r="CK75" s="145" t="n"/>
      <c r="CL75" s="145" t="n"/>
      <c r="CM75" s="145" t="n"/>
      <c r="CN75" s="145" t="n"/>
      <c r="CO75" s="145" t="n"/>
      <c r="CP75" s="145" t="n"/>
      <c r="CQ75" s="145" t="n"/>
      <c r="CR75" s="145" t="n"/>
      <c r="CS75" s="145" t="n"/>
      <c r="CT75" s="145" t="n"/>
      <c r="CU75" s="145" t="n"/>
      <c r="CV75" s="145" t="n"/>
      <c r="CW75" s="145" t="n"/>
      <c r="CX75" s="145" t="n"/>
      <c r="CY75" s="145" t="n"/>
      <c r="CZ75" s="145" t="n"/>
      <c r="DA75" s="145" t="n"/>
      <c r="DB75" s="145" t="n"/>
      <c r="DC75" s="145" t="n"/>
      <c r="DD75" s="145" t="n"/>
      <c r="DE75" s="145" t="n"/>
      <c r="DF75" s="145" t="n"/>
      <c r="DG75" s="145" t="n"/>
      <c r="DH75" s="145" t="n"/>
      <c r="DI75" s="145" t="n"/>
      <c r="DJ75" s="145" t="n"/>
      <c r="DK75" s="145" t="n"/>
      <c r="DL75" s="145" t="n"/>
      <c r="DM75" s="145" t="n"/>
      <c r="DN75" s="145" t="n"/>
      <c r="DO75" s="145" t="n"/>
      <c r="DP75" s="145" t="n"/>
      <c r="DQ75" s="145" t="n"/>
      <c r="DR75" s="145" t="n"/>
      <c r="DS75" s="145" t="n"/>
      <c r="DT75" s="145" t="n"/>
      <c r="DU75" s="146" t="n"/>
      <c r="DV75" s="2" t="n"/>
      <c r="DW75" s="2" t="n"/>
      <c r="DX75" s="2" t="n"/>
      <c r="DY75" s="2" t="n"/>
      <c r="DZ75" s="2" t="n"/>
      <c r="EA75" s="2" t="n"/>
      <c r="EB75" s="2" t="n"/>
      <c r="EC75" s="2" t="n"/>
    </row>
    <row r="76" ht="6.75" customHeight="1" s="118">
      <c r="A76" s="2" t="n"/>
      <c r="B76" s="2" t="n"/>
      <c r="C76" s="2" t="n"/>
      <c r="D76" s="2" t="n"/>
      <c r="E76" s="141" t="n"/>
      <c r="K76" s="142" t="n"/>
      <c r="L76" s="54" t="inlineStr">
        <is>
          <t>平成</t>
        </is>
      </c>
      <c r="M76" s="138" t="n"/>
      <c r="N76" s="138" t="n"/>
      <c r="O76" s="138"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7" t="inlineStr">
        <is>
          <t>備　考</t>
        </is>
      </c>
      <c r="BQ76" s="138" t="n"/>
      <c r="BR76" s="138" t="n"/>
      <c r="BS76" s="138" t="n"/>
      <c r="BT76" s="138" t="n"/>
      <c r="BU76" s="138" t="n"/>
      <c r="BV76" s="139" t="n"/>
      <c r="BW76" s="174">
        <f>計算!$AA$34</f>
        <v/>
      </c>
      <c r="BX76" s="138" t="n"/>
      <c r="BY76" s="138" t="n"/>
      <c r="BZ76" s="138" t="n"/>
      <c r="CA76" s="138" t="n"/>
      <c r="CB76" s="138" t="n"/>
      <c r="CC76" s="138" t="n"/>
      <c r="CD76" s="138" t="n"/>
      <c r="CE76" s="138" t="n"/>
      <c r="CF76" s="138" t="n"/>
      <c r="CG76" s="138" t="n"/>
      <c r="CH76" s="138" t="n"/>
      <c r="CI76" s="138" t="n"/>
      <c r="CJ76" s="138" t="n"/>
      <c r="CK76" s="138" t="n"/>
      <c r="CL76" s="138" t="n"/>
      <c r="CM76" s="138" t="n"/>
      <c r="CN76" s="138" t="n"/>
      <c r="CO76" s="138" t="n"/>
      <c r="CP76" s="138" t="n"/>
      <c r="CQ76" s="138" t="n"/>
      <c r="CR76" s="138" t="n"/>
      <c r="CS76" s="138" t="n"/>
      <c r="CT76" s="138" t="n"/>
      <c r="CU76" s="138" t="n"/>
      <c r="CV76" s="138" t="n"/>
      <c r="CW76" s="138" t="n"/>
      <c r="CX76" s="138" t="n"/>
      <c r="CY76" s="138" t="n"/>
      <c r="CZ76" s="138" t="n"/>
      <c r="DA76" s="138" t="n"/>
      <c r="DB76" s="138" t="n"/>
      <c r="DC76" s="138" t="n"/>
      <c r="DD76" s="138" t="n"/>
      <c r="DE76" s="138" t="n"/>
      <c r="DF76" s="138" t="n"/>
      <c r="DG76" s="138" t="n"/>
      <c r="DH76" s="138" t="n"/>
      <c r="DI76" s="138" t="n"/>
      <c r="DJ76" s="138" t="n"/>
      <c r="DK76" s="138" t="n"/>
      <c r="DL76" s="138" t="n"/>
      <c r="DM76" s="138" t="n"/>
      <c r="DN76" s="138" t="n"/>
      <c r="DO76" s="138" t="n"/>
      <c r="DP76" s="138" t="n"/>
      <c r="DQ76" s="138" t="n"/>
      <c r="DR76" s="138" t="n"/>
      <c r="DS76" s="138" t="n"/>
      <c r="DT76" s="138" t="n"/>
      <c r="DU76" s="139" t="n"/>
      <c r="DV76" s="2" t="n"/>
      <c r="DW76" s="2" t="n"/>
      <c r="DX76" s="2" t="n"/>
      <c r="DY76" s="2" t="n"/>
      <c r="DZ76" s="2" t="n"/>
      <c r="EA76" s="2" t="n"/>
      <c r="EB76" s="2" t="n"/>
      <c r="EC76" s="2" t="n"/>
    </row>
    <row r="77" ht="6.75" customHeight="1" s="118">
      <c r="A77" s="2" t="n"/>
      <c r="B77" s="2" t="n"/>
      <c r="C77" s="2" t="n"/>
      <c r="D77" s="2" t="n"/>
      <c r="E77" s="141" t="n"/>
      <c r="K77" s="142" t="n"/>
      <c r="L77" s="141"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41" t="n"/>
      <c r="BV77" s="142" t="n"/>
      <c r="DU77" s="142" t="n"/>
      <c r="DV77" s="2" t="n"/>
      <c r="DW77" s="2" t="n"/>
      <c r="DX77" s="2" t="n"/>
      <c r="DY77" s="2" t="n"/>
      <c r="DZ77" s="2" t="n"/>
      <c r="EA77" s="2" t="n"/>
      <c r="EB77" s="2" t="n"/>
      <c r="EC77" s="2" t="n"/>
    </row>
    <row r="78" ht="6.75" customHeight="1" s="118">
      <c r="A78" s="2" t="n"/>
      <c r="B78" s="2" t="n"/>
      <c r="C78" s="2" t="n"/>
      <c r="D78" s="2" t="n"/>
      <c r="E78" s="141" t="n"/>
      <c r="K78" s="142" t="n"/>
      <c r="L78" s="141" t="n"/>
      <c r="P78" s="19" t="n"/>
      <c r="Q78" s="19" t="n"/>
      <c r="R78" s="19" t="n"/>
      <c r="S78" s="52" t="inlineStr">
        <is>
          <t>年</t>
        </is>
      </c>
      <c r="U78" s="11" t="n"/>
      <c r="V78" s="11" t="n"/>
      <c r="W78" s="53" t="inlineStr">
        <is>
          <t>月</t>
        </is>
      </c>
      <c r="X78" s="142"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41" t="n"/>
      <c r="BV78" s="142" t="n"/>
      <c r="DU78" s="142" t="n"/>
      <c r="DV78" s="2" t="n"/>
      <c r="DW78" s="2" t="n"/>
      <c r="DX78" s="2" t="n"/>
      <c r="DY78" s="2" t="n"/>
      <c r="DZ78" s="2" t="n"/>
      <c r="EA78" s="2" t="n"/>
      <c r="EB78" s="2" t="n"/>
      <c r="EC78" s="2" t="n"/>
    </row>
    <row r="79" ht="6.75" customHeight="1" s="118">
      <c r="A79" s="2" t="n"/>
      <c r="B79" s="2" t="n"/>
      <c r="C79" s="2" t="n"/>
      <c r="D79" s="2" t="n"/>
      <c r="E79" s="141" t="n"/>
      <c r="K79" s="142" t="n"/>
      <c r="L79" s="49" t="inlineStr">
        <is>
          <t>令和</t>
        </is>
      </c>
      <c r="P79" s="19" t="n"/>
      <c r="Q79" s="19" t="n"/>
      <c r="R79" s="19" t="n"/>
      <c r="U79" s="11" t="n"/>
      <c r="V79" s="11" t="n"/>
      <c r="X79" s="142"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41" t="n"/>
      <c r="BV79" s="142" t="n"/>
      <c r="DU79" s="142" t="n"/>
      <c r="DV79" s="2" t="n"/>
      <c r="DW79" s="2" t="n"/>
      <c r="DX79" s="2" t="n"/>
      <c r="DY79" s="2" t="n"/>
      <c r="DZ79" s="2" t="n"/>
      <c r="EA79" s="2" t="n"/>
      <c r="EB79" s="2" t="n"/>
      <c r="EC79" s="2" t="n"/>
    </row>
    <row r="80" ht="6.75" customHeight="1" s="118">
      <c r="A80" s="2" t="n"/>
      <c r="B80" s="2" t="n"/>
      <c r="C80" s="2" t="n"/>
      <c r="D80" s="2" t="n"/>
      <c r="E80" s="141" t="n"/>
      <c r="K80" s="142" t="n"/>
      <c r="L80" s="141"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41" t="n"/>
      <c r="BV80" s="142" t="n"/>
      <c r="DU80" s="142" t="n"/>
      <c r="DV80" s="2" t="n"/>
      <c r="DW80" s="2" t="n"/>
      <c r="DX80" s="2" t="n"/>
      <c r="DY80" s="2" t="n"/>
      <c r="DZ80" s="2" t="n"/>
      <c r="EA80" s="2" t="n"/>
      <c r="EB80" s="2" t="n"/>
      <c r="EC80" s="2" t="n"/>
    </row>
    <row r="81" ht="3.75" customHeight="1" s="118">
      <c r="A81" s="2" t="n"/>
      <c r="B81" s="2" t="n"/>
      <c r="C81" s="2" t="n"/>
      <c r="D81" s="2" t="n"/>
      <c r="E81" s="141" t="n"/>
      <c r="K81" s="142" t="n"/>
      <c r="L81" s="144" t="n"/>
      <c r="M81" s="145" t="n"/>
      <c r="N81" s="145" t="n"/>
      <c r="O81" s="145"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41" t="n"/>
      <c r="BV81" s="142" t="n"/>
      <c r="DU81" s="142" t="n"/>
      <c r="DV81" s="2" t="n"/>
      <c r="DW81" s="2" t="n"/>
      <c r="DX81" s="2" t="n"/>
      <c r="DY81" s="2" t="n"/>
      <c r="DZ81" s="2" t="n"/>
      <c r="EA81" s="2" t="n"/>
      <c r="EB81" s="2" t="n"/>
      <c r="EC81" s="2" t="n"/>
    </row>
    <row r="82" ht="6.75" customHeight="1" s="118">
      <c r="A82" s="2" t="n"/>
      <c r="B82" s="2" t="n"/>
      <c r="C82" s="2" t="n"/>
      <c r="D82" s="2" t="n"/>
      <c r="E82" s="141" t="n"/>
      <c r="K82" s="142" t="n"/>
      <c r="L82" s="54" t="inlineStr">
        <is>
          <t>平成</t>
        </is>
      </c>
      <c r="M82" s="138" t="n"/>
      <c r="N82" s="138" t="n"/>
      <c r="O82" s="138"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41" t="n"/>
      <c r="BV82" s="142" t="n"/>
      <c r="DU82" s="142" t="n"/>
      <c r="DV82" s="2" t="n"/>
      <c r="DW82" s="2" t="n"/>
      <c r="DX82" s="2" t="n"/>
      <c r="DY82" s="2" t="n"/>
      <c r="DZ82" s="2" t="n"/>
      <c r="EA82" s="2" t="n"/>
      <c r="EB82" s="2" t="n"/>
      <c r="EC82" s="2" t="n"/>
    </row>
    <row r="83" ht="6.75" customHeight="1" s="118">
      <c r="A83" s="2" t="n"/>
      <c r="B83" s="2" t="n"/>
      <c r="C83" s="2" t="n"/>
      <c r="D83" s="2" t="n"/>
      <c r="E83" s="141" t="n"/>
      <c r="K83" s="142" t="n"/>
      <c r="L83" s="141"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41" t="n"/>
      <c r="BV83" s="142" t="n"/>
      <c r="DU83" s="142" t="n"/>
      <c r="DV83" s="2" t="n"/>
      <c r="DW83" s="2" t="n"/>
      <c r="DX83" s="2" t="n"/>
      <c r="DY83" s="2" t="n"/>
      <c r="DZ83" s="2" t="n"/>
      <c r="EA83" s="2" t="n"/>
      <c r="EB83" s="2" t="n"/>
      <c r="EC83" s="2" t="n"/>
    </row>
    <row r="84" ht="6.75" customHeight="1" s="118">
      <c r="A84" s="2" t="n"/>
      <c r="B84" s="2" t="n"/>
      <c r="C84" s="2" t="n"/>
      <c r="D84" s="2" t="n"/>
      <c r="E84" s="141" t="n"/>
      <c r="K84" s="142" t="n"/>
      <c r="L84" s="141" t="n"/>
      <c r="P84" s="19" t="n"/>
      <c r="Q84" s="19" t="n"/>
      <c r="R84" s="19" t="n"/>
      <c r="S84" s="52" t="inlineStr">
        <is>
          <t>年</t>
        </is>
      </c>
      <c r="U84" s="11" t="n"/>
      <c r="V84" s="11" t="n"/>
      <c r="W84" s="53" t="inlineStr">
        <is>
          <t>月</t>
        </is>
      </c>
      <c r="X84" s="142"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41" t="n"/>
      <c r="BV84" s="142" t="n"/>
      <c r="DU84" s="142" t="n"/>
      <c r="DV84" s="2" t="n"/>
      <c r="DW84" s="2" t="n"/>
      <c r="DX84" s="2" t="n"/>
      <c r="DY84" s="2" t="n"/>
      <c r="DZ84" s="2" t="n"/>
      <c r="EA84" s="2" t="n"/>
      <c r="EB84" s="2" t="n"/>
      <c r="EC84" s="2" t="n"/>
    </row>
    <row r="85" ht="6.75" customHeight="1" s="118">
      <c r="A85" s="2" t="n"/>
      <c r="B85" s="2" t="n"/>
      <c r="C85" s="2" t="n"/>
      <c r="D85" s="2" t="n"/>
      <c r="E85" s="141" t="n"/>
      <c r="K85" s="142" t="n"/>
      <c r="L85" s="49" t="inlineStr">
        <is>
          <t>令和</t>
        </is>
      </c>
      <c r="P85" s="19" t="n"/>
      <c r="Q85" s="19" t="n"/>
      <c r="R85" s="19" t="n"/>
      <c r="U85" s="11" t="n"/>
      <c r="V85" s="11" t="n"/>
      <c r="X85" s="142"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41" t="n"/>
      <c r="BV85" s="142" t="n"/>
      <c r="DU85" s="142" t="n"/>
      <c r="DV85" s="2" t="n"/>
      <c r="DW85" s="2" t="n"/>
      <c r="DX85" s="2" t="n"/>
      <c r="DY85" s="2" t="n"/>
      <c r="DZ85" s="2" t="n"/>
      <c r="EA85" s="2" t="n"/>
      <c r="EB85" s="2" t="n"/>
      <c r="EC85" s="2" t="n"/>
    </row>
    <row r="86" ht="6.75" customHeight="1" s="118">
      <c r="A86" s="2" t="n"/>
      <c r="B86" s="2" t="n"/>
      <c r="C86" s="2" t="n"/>
      <c r="D86" s="2" t="n"/>
      <c r="E86" s="141" t="n"/>
      <c r="K86" s="142" t="n"/>
      <c r="L86" s="141"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41" t="n"/>
      <c r="BV86" s="142" t="n"/>
      <c r="DU86" s="142" t="n"/>
      <c r="DV86" s="2" t="n"/>
      <c r="DW86" s="2" t="n"/>
      <c r="DX86" s="2" t="n"/>
      <c r="DY86" s="2" t="n"/>
      <c r="DZ86" s="2" t="n"/>
      <c r="EA86" s="2" t="n"/>
      <c r="EB86" s="2" t="n"/>
      <c r="EC86" s="2" t="n"/>
    </row>
    <row r="87" ht="6.75" customHeight="1" s="118">
      <c r="A87" s="2" t="n"/>
      <c r="B87" s="2" t="n"/>
      <c r="C87" s="2" t="n"/>
      <c r="D87" s="2" t="n"/>
      <c r="E87" s="144" t="n"/>
      <c r="F87" s="145" t="n"/>
      <c r="G87" s="145" t="n"/>
      <c r="H87" s="145" t="n"/>
      <c r="I87" s="145" t="n"/>
      <c r="J87" s="145" t="n"/>
      <c r="K87" s="146" t="n"/>
      <c r="L87" s="144" t="n"/>
      <c r="M87" s="145" t="n"/>
      <c r="N87" s="145" t="n"/>
      <c r="O87" s="145"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4" t="n"/>
      <c r="BQ87" s="145" t="n"/>
      <c r="BR87" s="145" t="n"/>
      <c r="BS87" s="145" t="n"/>
      <c r="BT87" s="145" t="n"/>
      <c r="BU87" s="145" t="n"/>
      <c r="BV87" s="146" t="n"/>
      <c r="BW87" s="145" t="n"/>
      <c r="BX87" s="145" t="n"/>
      <c r="BY87" s="145" t="n"/>
      <c r="BZ87" s="145" t="n"/>
      <c r="CA87" s="145" t="n"/>
      <c r="CB87" s="145" t="n"/>
      <c r="CC87" s="145" t="n"/>
      <c r="CD87" s="145" t="n"/>
      <c r="CE87" s="145" t="n"/>
      <c r="CF87" s="145" t="n"/>
      <c r="CG87" s="145" t="n"/>
      <c r="CH87" s="145" t="n"/>
      <c r="CI87" s="145" t="n"/>
      <c r="CJ87" s="145" t="n"/>
      <c r="CK87" s="145" t="n"/>
      <c r="CL87" s="145" t="n"/>
      <c r="CM87" s="145" t="n"/>
      <c r="CN87" s="145" t="n"/>
      <c r="CO87" s="145" t="n"/>
      <c r="CP87" s="145" t="n"/>
      <c r="CQ87" s="145" t="n"/>
      <c r="CR87" s="145" t="n"/>
      <c r="CS87" s="145" t="n"/>
      <c r="CT87" s="145" t="n"/>
      <c r="CU87" s="145" t="n"/>
      <c r="CV87" s="145" t="n"/>
      <c r="CW87" s="145" t="n"/>
      <c r="CX87" s="145" t="n"/>
      <c r="CY87" s="145" t="n"/>
      <c r="CZ87" s="145" t="n"/>
      <c r="DA87" s="145" t="n"/>
      <c r="DB87" s="145" t="n"/>
      <c r="DC87" s="145" t="n"/>
      <c r="DD87" s="145" t="n"/>
      <c r="DE87" s="145" t="n"/>
      <c r="DF87" s="145" t="n"/>
      <c r="DG87" s="145" t="n"/>
      <c r="DH87" s="145" t="n"/>
      <c r="DI87" s="145" t="n"/>
      <c r="DJ87" s="145" t="n"/>
      <c r="DK87" s="145" t="n"/>
      <c r="DL87" s="145" t="n"/>
      <c r="DM87" s="145" t="n"/>
      <c r="DN87" s="145" t="n"/>
      <c r="DO87" s="145" t="n"/>
      <c r="DP87" s="145" t="n"/>
      <c r="DQ87" s="145" t="n"/>
      <c r="DR87" s="145" t="n"/>
      <c r="DS87" s="145" t="n"/>
      <c r="DT87" s="145" t="n"/>
      <c r="DU87" s="146"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42.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7" t="inlineStr">
        <is>
          <t xml:space="preserve">資 　格  等      </t>
        </is>
      </c>
      <c r="BQ5" s="138" t="n"/>
      <c r="BR5" s="138" t="n"/>
      <c r="BS5" s="138" t="n"/>
      <c r="BT5" s="138" t="n"/>
      <c r="BU5" s="138" t="n"/>
      <c r="BV5" s="139" t="n"/>
      <c r="BW5" s="140" t="inlineStr">
        <is>
          <t>取  得  年  月</t>
        </is>
      </c>
      <c r="BX5" s="138" t="n"/>
      <c r="BY5" s="138" t="n"/>
      <c r="BZ5" s="138" t="n"/>
      <c r="CA5" s="138" t="n"/>
      <c r="CB5" s="138" t="n"/>
      <c r="CC5" s="138" t="n"/>
      <c r="CD5" s="138" t="n"/>
      <c r="CE5" s="138" t="n"/>
      <c r="CF5" s="138" t="n"/>
      <c r="CG5" s="139" t="n"/>
      <c r="CH5" s="140" t="inlineStr">
        <is>
          <t>資       格       等       の       名       称</t>
        </is>
      </c>
      <c r="CI5" s="138" t="n"/>
      <c r="CJ5" s="138" t="n"/>
      <c r="CK5" s="138" t="n"/>
      <c r="CL5" s="138" t="n"/>
      <c r="CM5" s="138" t="n"/>
      <c r="CN5" s="138" t="n"/>
      <c r="CO5" s="138" t="n"/>
      <c r="CP5" s="138" t="n"/>
      <c r="CQ5" s="138" t="n"/>
      <c r="CR5" s="138" t="n"/>
      <c r="CS5" s="138" t="n"/>
      <c r="CT5" s="138" t="n"/>
      <c r="CU5" s="138" t="n"/>
      <c r="CV5" s="138" t="n"/>
      <c r="CW5" s="138" t="n"/>
      <c r="CX5" s="138" t="n"/>
      <c r="CY5" s="138" t="n"/>
      <c r="CZ5" s="138" t="n"/>
      <c r="DA5" s="138" t="n"/>
      <c r="DB5" s="138" t="n"/>
      <c r="DC5" s="138" t="n"/>
      <c r="DD5" s="138" t="n"/>
      <c r="DE5" s="138" t="n"/>
      <c r="DF5" s="138" t="n"/>
      <c r="DG5" s="138" t="n"/>
      <c r="DH5" s="138" t="n"/>
      <c r="DI5" s="138" t="n"/>
      <c r="DJ5" s="138" t="n"/>
      <c r="DK5" s="138" t="n"/>
      <c r="DL5" s="138" t="n"/>
      <c r="DM5" s="138" t="n"/>
      <c r="DN5" s="138" t="n"/>
      <c r="DO5" s="138" t="n"/>
      <c r="DP5" s="138" t="n"/>
      <c r="DQ5" s="138" t="n"/>
      <c r="DR5" s="138" t="n"/>
      <c r="DS5" s="138" t="n"/>
      <c r="DT5" s="138" t="n"/>
      <c r="DU5" s="139"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41" t="n"/>
      <c r="BV6" s="142" t="n"/>
      <c r="BW6" s="141" t="n"/>
      <c r="CG6" s="142" t="n"/>
      <c r="CH6" s="141" t="n"/>
      <c r="DU6" s="142"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41" t="n"/>
      <c r="BV7" s="142" t="n"/>
      <c r="BW7" s="141" t="n"/>
      <c r="CG7" s="142" t="n"/>
      <c r="CH7" s="141" t="n"/>
      <c r="DU7" s="142"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3">
        <f>IF(N(設定!$B$3)=0,"",YEAR(設定!$B$3)-2018)</f>
        <v/>
      </c>
      <c r="AG8" s="95" t="inlineStr">
        <is>
          <t>年</t>
        </is>
      </c>
      <c r="AI8" s="143">
        <f>IF(N(設定!$B$3)=0,"",MONTH(設定!$B$3))</f>
        <v/>
      </c>
      <c r="AL8" s="95" t="inlineStr">
        <is>
          <t>月</t>
        </is>
      </c>
      <c r="AN8" s="143">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41" t="n"/>
      <c r="BV8" s="142" t="n"/>
      <c r="BW8" s="144" t="n"/>
      <c r="BX8" s="145" t="n"/>
      <c r="BY8" s="145" t="n"/>
      <c r="BZ8" s="145" t="n"/>
      <c r="CA8" s="145" t="n"/>
      <c r="CB8" s="145" t="n"/>
      <c r="CC8" s="145" t="n"/>
      <c r="CD8" s="145" t="n"/>
      <c r="CE8" s="145" t="n"/>
      <c r="CF8" s="145" t="n"/>
      <c r="CG8" s="146" t="n"/>
      <c r="CH8" s="144" t="n"/>
      <c r="CI8" s="145" t="n"/>
      <c r="CJ8" s="145" t="n"/>
      <c r="CK8" s="145" t="n"/>
      <c r="CL8" s="145" t="n"/>
      <c r="CM8" s="145" t="n"/>
      <c r="CN8" s="145" t="n"/>
      <c r="CO8" s="145" t="n"/>
      <c r="CP8" s="145" t="n"/>
      <c r="CQ8" s="145" t="n"/>
      <c r="CR8" s="145" t="n"/>
      <c r="CS8" s="145" t="n"/>
      <c r="CT8" s="145" t="n"/>
      <c r="CU8" s="145" t="n"/>
      <c r="CV8" s="145" t="n"/>
      <c r="CW8" s="145" t="n"/>
      <c r="CX8" s="145" t="n"/>
      <c r="CY8" s="145" t="n"/>
      <c r="CZ8" s="145" t="n"/>
      <c r="DA8" s="145" t="n"/>
      <c r="DB8" s="145" t="n"/>
      <c r="DC8" s="145" t="n"/>
      <c r="DD8" s="145" t="n"/>
      <c r="DE8" s="145" t="n"/>
      <c r="DF8" s="145" t="n"/>
      <c r="DG8" s="145" t="n"/>
      <c r="DH8" s="145" t="n"/>
      <c r="DI8" s="145" t="n"/>
      <c r="DJ8" s="145" t="n"/>
      <c r="DK8" s="145" t="n"/>
      <c r="DL8" s="145" t="n"/>
      <c r="DM8" s="145" t="n"/>
      <c r="DN8" s="145" t="n"/>
      <c r="DO8" s="145" t="n"/>
      <c r="DP8" s="145" t="n"/>
      <c r="DQ8" s="145" t="n"/>
      <c r="DR8" s="145" t="n"/>
      <c r="DS8" s="145" t="n"/>
      <c r="DT8" s="145" t="n"/>
      <c r="DU8" s="146"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41" t="n"/>
      <c r="BV9" s="142" t="n"/>
      <c r="BW9" s="147">
        <f>計算!$O$35</f>
        <v/>
      </c>
      <c r="CG9" s="142" t="n"/>
      <c r="CH9" s="148">
        <f>計算!$P$35</f>
        <v/>
      </c>
      <c r="DU9" s="142"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5" t="n"/>
      <c r="AA10" s="145" t="n"/>
      <c r="AB10" s="145" t="n"/>
      <c r="AC10" s="145" t="n"/>
      <c r="AD10" s="145" t="n"/>
      <c r="AE10" s="145" t="n"/>
      <c r="AF10" s="145" t="n"/>
      <c r="AG10" s="145" t="n"/>
      <c r="AH10" s="145" t="n"/>
      <c r="AI10" s="145" t="n"/>
      <c r="AJ10" s="145" t="n"/>
      <c r="AK10" s="145" t="n"/>
      <c r="AL10" s="145" t="n"/>
      <c r="AM10" s="145" t="n"/>
      <c r="AN10" s="145" t="n"/>
      <c r="AO10" s="145" t="n"/>
      <c r="AP10" s="145" t="n"/>
      <c r="AQ10" s="145" t="n"/>
      <c r="AR10" s="145" t="n"/>
      <c r="AS10" s="145" t="n"/>
      <c r="AT10" s="145" t="n"/>
      <c r="AU10" s="12" t="n"/>
      <c r="AV10" s="7" t="n"/>
      <c r="BI10" s="8" t="n"/>
      <c r="BJ10" s="7" t="n"/>
      <c r="BK10" s="2" t="n"/>
      <c r="BL10" s="2" t="n"/>
      <c r="BM10" s="2" t="n"/>
      <c r="BN10" s="2" t="n"/>
      <c r="BO10" s="2" t="n"/>
      <c r="BP10" s="141" t="n"/>
      <c r="BV10" s="142" t="n"/>
      <c r="BW10" s="141" t="n"/>
      <c r="CG10" s="142" t="n"/>
      <c r="DU10" s="142" t="n"/>
      <c r="DV10" s="2" t="n"/>
      <c r="DW10" s="2" t="n"/>
      <c r="DX10" s="2" t="n"/>
      <c r="DY10" s="2" t="n"/>
      <c r="DZ10" s="2" t="n"/>
      <c r="EA10" s="2" t="n"/>
      <c r="EB10" s="2" t="n"/>
      <c r="EC10" s="2" t="n"/>
    </row>
    <row r="11" ht="6.75" customHeight="1" s="118">
      <c r="A11" s="2" t="n"/>
      <c r="B11" s="2" t="n"/>
      <c r="C11" s="2" t="n"/>
      <c r="D11" s="2" t="n"/>
      <c r="E11" s="140" t="inlineStr">
        <is>
          <t>ふ り が な</t>
        </is>
      </c>
      <c r="F11" s="138" t="n"/>
      <c r="G11" s="138" t="n"/>
      <c r="H11" s="138" t="n"/>
      <c r="I11" s="138" t="n"/>
      <c r="J11" s="138" t="n"/>
      <c r="K11" s="139" t="n"/>
      <c r="L11" s="149">
        <f>計算!$C$35</f>
        <v/>
      </c>
      <c r="M11" s="138" t="n"/>
      <c r="N11" s="138" t="n"/>
      <c r="O11" s="138" t="n"/>
      <c r="P11" s="138" t="n"/>
      <c r="Q11" s="138" t="n"/>
      <c r="R11" s="138" t="n"/>
      <c r="S11" s="138" t="n"/>
      <c r="T11" s="138" t="n"/>
      <c r="U11" s="138" t="n"/>
      <c r="V11" s="138" t="n"/>
      <c r="W11" s="138" t="n"/>
      <c r="X11" s="138" t="n"/>
      <c r="Y11" s="138" t="n"/>
      <c r="Z11" s="138" t="n"/>
      <c r="AA11" s="138" t="n"/>
      <c r="AB11" s="138" t="n"/>
      <c r="AC11" s="138" t="n"/>
      <c r="AD11" s="138" t="n"/>
      <c r="AE11" s="138" t="n"/>
      <c r="AF11" s="138" t="n"/>
      <c r="AG11" s="138" t="n"/>
      <c r="AH11" s="138" t="n"/>
      <c r="AI11" s="138" t="n"/>
      <c r="AJ11" s="138" t="n"/>
      <c r="AK11" s="138" t="n"/>
      <c r="AL11" s="138" t="n"/>
      <c r="AM11" s="138" t="n"/>
      <c r="AN11" s="138" t="n"/>
      <c r="AO11" s="138" t="n"/>
      <c r="AP11" s="138" t="n"/>
      <c r="AQ11" s="138" t="n"/>
      <c r="AR11" s="138" t="n"/>
      <c r="AS11" s="138" t="n"/>
      <c r="AT11" s="139"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41" t="n"/>
      <c r="BV11" s="142" t="n"/>
      <c r="BW11" s="141" t="n"/>
      <c r="CG11" s="142" t="n"/>
      <c r="DU11" s="142" t="n"/>
      <c r="DV11" s="2" t="n"/>
      <c r="DW11" s="2" t="n"/>
      <c r="DX11" s="2" t="n"/>
      <c r="DY11" s="2" t="n"/>
      <c r="DZ11" s="2" t="n"/>
      <c r="EA11" s="2" t="n"/>
      <c r="EB11" s="2" t="n"/>
      <c r="EC11" s="2" t="n"/>
    </row>
    <row r="12" ht="6.75" customHeight="1" s="118">
      <c r="A12" s="2" t="n"/>
      <c r="B12" s="2" t="n"/>
      <c r="C12" s="2" t="n"/>
      <c r="D12" s="2" t="n"/>
      <c r="E12" s="141" t="n"/>
      <c r="K12" s="142" t="n"/>
      <c r="AT12" s="142"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41" t="n"/>
      <c r="BV12" s="142" t="n"/>
      <c r="BW12" s="141" t="n"/>
      <c r="CG12" s="142" t="n"/>
      <c r="DU12" s="142" t="n"/>
      <c r="DV12" s="2" t="n"/>
      <c r="DW12" s="2" t="n"/>
      <c r="DX12" s="2" t="n"/>
      <c r="DY12" s="2" t="n"/>
      <c r="DZ12" s="2" t="n"/>
      <c r="EA12" s="2" t="n"/>
      <c r="EB12" s="2" t="n"/>
      <c r="EC12" s="2" t="n"/>
    </row>
    <row r="13" ht="6.75" customHeight="1" s="118">
      <c r="A13" s="2" t="n"/>
      <c r="B13" s="2" t="n"/>
      <c r="C13" s="2" t="n"/>
      <c r="D13" s="2" t="n"/>
      <c r="E13" s="141" t="n"/>
      <c r="K13" s="142" t="n"/>
      <c r="AT13" s="142"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41" t="n"/>
      <c r="BV13" s="142" t="n"/>
      <c r="BW13" s="147">
        <f>計算!$Q$35</f>
        <v/>
      </c>
      <c r="CG13" s="142" t="n"/>
      <c r="CH13" s="148">
        <f>計算!$R$35</f>
        <v/>
      </c>
      <c r="DU13" s="142" t="n"/>
      <c r="DV13" s="2" t="n"/>
      <c r="DW13" s="2" t="n"/>
      <c r="DX13" s="2" t="n"/>
      <c r="DY13" s="2" t="n"/>
      <c r="DZ13" s="2" t="n"/>
      <c r="EA13" s="2" t="n"/>
      <c r="EB13" s="2" t="n"/>
      <c r="EC13" s="2" t="n"/>
    </row>
    <row r="14" ht="6.75" customHeight="1" s="118">
      <c r="A14" s="2" t="n"/>
      <c r="B14" s="2" t="n"/>
      <c r="C14" s="2" t="n"/>
      <c r="D14" s="2" t="n"/>
      <c r="E14" s="144" t="n"/>
      <c r="F14" s="145" t="n"/>
      <c r="G14" s="145" t="n"/>
      <c r="H14" s="145" t="n"/>
      <c r="I14" s="145" t="n"/>
      <c r="J14" s="145" t="n"/>
      <c r="K14" s="146" t="n"/>
      <c r="L14" s="145" t="n"/>
      <c r="M14" s="145" t="n"/>
      <c r="N14" s="145" t="n"/>
      <c r="O14" s="145" t="n"/>
      <c r="P14" s="145" t="n"/>
      <c r="Q14" s="145" t="n"/>
      <c r="R14" s="145" t="n"/>
      <c r="S14" s="145" t="n"/>
      <c r="T14" s="145" t="n"/>
      <c r="U14" s="145" t="n"/>
      <c r="V14" s="145" t="n"/>
      <c r="W14" s="145" t="n"/>
      <c r="X14" s="145" t="n"/>
      <c r="Y14" s="145" t="n"/>
      <c r="Z14" s="145" t="n"/>
      <c r="AA14" s="145" t="n"/>
      <c r="AB14" s="145" t="n"/>
      <c r="AC14" s="145" t="n"/>
      <c r="AD14" s="145" t="n"/>
      <c r="AE14" s="145" t="n"/>
      <c r="AF14" s="145" t="n"/>
      <c r="AG14" s="145" t="n"/>
      <c r="AH14" s="145" t="n"/>
      <c r="AI14" s="145" t="n"/>
      <c r="AJ14" s="145" t="n"/>
      <c r="AK14" s="145" t="n"/>
      <c r="AL14" s="145" t="n"/>
      <c r="AM14" s="145" t="n"/>
      <c r="AN14" s="145" t="n"/>
      <c r="AO14" s="145" t="n"/>
      <c r="AP14" s="145" t="n"/>
      <c r="AQ14" s="145" t="n"/>
      <c r="AR14" s="145" t="n"/>
      <c r="AS14" s="145" t="n"/>
      <c r="AT14" s="146"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41" t="n"/>
      <c r="BV14" s="142" t="n"/>
      <c r="BW14" s="141" t="n"/>
      <c r="CG14" s="142" t="n"/>
      <c r="DU14" s="142" t="n"/>
      <c r="DV14" s="2" t="n"/>
      <c r="DW14" s="2" t="n"/>
      <c r="DX14" s="2" t="n"/>
      <c r="DY14" s="2" t="n"/>
      <c r="DZ14" s="2" t="n"/>
      <c r="EA14" s="2" t="n"/>
      <c r="EB14" s="2" t="n"/>
      <c r="EC14" s="2" t="n"/>
    </row>
    <row r="15" ht="6.75" customHeight="1" s="118">
      <c r="A15" s="2" t="n"/>
      <c r="B15" s="2" t="n"/>
      <c r="C15" s="2" t="n"/>
      <c r="D15" s="2" t="n"/>
      <c r="E15" s="150" t="inlineStr">
        <is>
          <t>名　前</t>
        </is>
      </c>
      <c r="F15" s="138" t="n"/>
      <c r="G15" s="138" t="n"/>
      <c r="H15" s="138" t="n"/>
      <c r="I15" s="138" t="n"/>
      <c r="J15" s="138" t="n"/>
      <c r="K15" s="139" t="n"/>
      <c r="L15" s="151">
        <f>計算!$B$35</f>
        <v/>
      </c>
      <c r="M15" s="138" t="n"/>
      <c r="N15" s="138" t="n"/>
      <c r="O15" s="138" t="n"/>
      <c r="P15" s="138" t="n"/>
      <c r="Q15" s="138" t="n"/>
      <c r="R15" s="138" t="n"/>
      <c r="S15" s="138" t="n"/>
      <c r="T15" s="138" t="n"/>
      <c r="U15" s="138" t="n"/>
      <c r="V15" s="138" t="n"/>
      <c r="W15" s="138" t="n"/>
      <c r="X15" s="138" t="n"/>
      <c r="Y15" s="138" t="n"/>
      <c r="Z15" s="138" t="n"/>
      <c r="AA15" s="138" t="n"/>
      <c r="AB15" s="138" t="n"/>
      <c r="AC15" s="138" t="n"/>
      <c r="AD15" s="138" t="n"/>
      <c r="AE15" s="138" t="n"/>
      <c r="AF15" s="138" t="n"/>
      <c r="AG15" s="138" t="n"/>
      <c r="AH15" s="138" t="n"/>
      <c r="AI15" s="138" t="n"/>
      <c r="AJ15" s="138" t="n"/>
      <c r="AK15" s="138" t="n"/>
      <c r="AL15" s="138" t="n"/>
      <c r="AM15" s="138" t="n"/>
      <c r="AN15" s="138" t="n"/>
      <c r="AO15" s="138" t="n"/>
      <c r="AP15" s="138" t="n"/>
      <c r="AQ15" s="138" t="n"/>
      <c r="AR15" s="138" t="n"/>
      <c r="AS15" s="138" t="n"/>
      <c r="AT15" s="139"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41" t="n"/>
      <c r="BV15" s="142" t="n"/>
      <c r="BW15" s="141" t="n"/>
      <c r="CG15" s="142" t="n"/>
      <c r="DU15" s="142" t="n"/>
      <c r="DV15" s="2" t="n"/>
      <c r="DW15" s="2" t="n"/>
      <c r="DX15" s="2" t="n"/>
      <c r="DY15" s="2" t="n"/>
      <c r="DZ15" s="2" t="n"/>
      <c r="EA15" s="2" t="n"/>
      <c r="EB15" s="2" t="n"/>
      <c r="EC15" s="2" t="n"/>
    </row>
    <row r="16" ht="6.75" customHeight="1" s="118">
      <c r="A16" s="2" t="n"/>
      <c r="B16" s="2" t="n"/>
      <c r="C16" s="2" t="n"/>
      <c r="D16" s="2" t="n"/>
      <c r="E16" s="141" t="n"/>
      <c r="K16" s="142" t="n"/>
      <c r="L16" s="141" t="n"/>
      <c r="AT16" s="142" t="n"/>
      <c r="AU16" s="8" t="n"/>
      <c r="AV16" s="7" t="n"/>
      <c r="AW16" s="2" t="n"/>
      <c r="AX16" s="52" t="inlineStr">
        <is>
          <t>（30×40mm）</t>
        </is>
      </c>
      <c r="BH16" s="2" t="n"/>
      <c r="BI16" s="8" t="n"/>
      <c r="BJ16" s="7" t="n"/>
      <c r="BK16" s="2" t="n"/>
      <c r="BL16" s="2" t="n"/>
      <c r="BM16" s="2" t="n"/>
      <c r="BN16" s="2" t="n"/>
      <c r="BO16" s="2" t="n"/>
      <c r="BP16" s="141" t="n"/>
      <c r="BV16" s="142" t="n"/>
      <c r="BW16" s="141" t="n"/>
      <c r="CG16" s="142" t="n"/>
      <c r="DU16" s="142" t="n"/>
      <c r="DV16" s="2" t="n"/>
      <c r="DW16" s="2" t="n"/>
      <c r="DX16" s="2" t="n"/>
      <c r="DY16" s="2" t="n"/>
      <c r="DZ16" s="2" t="n"/>
      <c r="EA16" s="2" t="n"/>
      <c r="EB16" s="2" t="n"/>
      <c r="EC16" s="2" t="n"/>
    </row>
    <row r="17" ht="6.75" customHeight="1" s="118">
      <c r="A17" s="2" t="n"/>
      <c r="B17" s="2" t="n"/>
      <c r="C17" s="2" t="n"/>
      <c r="D17" s="2" t="n"/>
      <c r="E17" s="141" t="n"/>
      <c r="K17" s="142" t="n"/>
      <c r="L17" s="141" t="n"/>
      <c r="AT17" s="142" t="n"/>
      <c r="AU17" s="8" t="n"/>
      <c r="AV17" s="7" t="n"/>
      <c r="AW17" s="2" t="n"/>
      <c r="BH17" s="2" t="n"/>
      <c r="BI17" s="8" t="n"/>
      <c r="BJ17" s="7" t="n"/>
      <c r="BK17" s="2" t="n"/>
      <c r="BL17" s="2" t="n"/>
      <c r="BM17" s="2" t="n"/>
      <c r="BN17" s="2" t="n"/>
      <c r="BO17" s="2" t="n"/>
      <c r="BP17" s="141" t="n"/>
      <c r="BV17" s="142" t="n"/>
      <c r="BW17" s="147">
        <f>計算!$S$35</f>
        <v/>
      </c>
      <c r="CG17" s="142" t="n"/>
      <c r="CH17" s="148">
        <f>計算!$T$35</f>
        <v/>
      </c>
      <c r="DU17" s="142" t="n"/>
      <c r="DV17" s="2" t="n"/>
      <c r="DW17" s="2" t="n"/>
      <c r="DX17" s="2" t="n"/>
      <c r="DY17" s="2" t="n"/>
      <c r="DZ17" s="2" t="n"/>
      <c r="EA17" s="2" t="n"/>
      <c r="EB17" s="2" t="n"/>
      <c r="EC17" s="2" t="n"/>
    </row>
    <row r="18" ht="6.75" customHeight="1" s="118">
      <c r="A18" s="2" t="n"/>
      <c r="B18" s="2" t="n"/>
      <c r="C18" s="2" t="n"/>
      <c r="D18" s="2" t="n"/>
      <c r="E18" s="141" t="n"/>
      <c r="K18" s="142" t="n"/>
      <c r="L18" s="141" t="n"/>
      <c r="AT18" s="142"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41" t="n"/>
      <c r="BV18" s="142" t="n"/>
      <c r="BW18" s="141" t="n"/>
      <c r="CG18" s="142" t="n"/>
      <c r="DU18" s="142" t="n"/>
      <c r="DV18" s="2" t="n"/>
      <c r="DW18" s="2" t="n"/>
      <c r="DX18" s="2" t="n"/>
      <c r="DY18" s="2" t="n"/>
      <c r="DZ18" s="2" t="n"/>
      <c r="EA18" s="2" t="n"/>
      <c r="EB18" s="2" t="n"/>
      <c r="EC18" s="2" t="n"/>
    </row>
    <row r="19" ht="6.75" customHeight="1" s="118">
      <c r="A19" s="2" t="n"/>
      <c r="B19" s="2" t="n"/>
      <c r="C19" s="2" t="n"/>
      <c r="D19" s="2" t="n"/>
      <c r="E19" s="141" t="n"/>
      <c r="K19" s="142" t="n"/>
      <c r="L19" s="141" t="n"/>
      <c r="AT19" s="142"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41" t="n"/>
      <c r="BV19" s="142" t="n"/>
      <c r="BW19" s="141" t="n"/>
      <c r="CG19" s="142" t="n"/>
      <c r="DU19" s="142" t="n"/>
      <c r="DV19" s="2" t="n"/>
      <c r="DW19" s="2" t="n"/>
      <c r="DX19" s="2" t="n"/>
      <c r="DY19" s="2" t="n"/>
      <c r="DZ19" s="2" t="n"/>
      <c r="EA19" s="2" t="n"/>
      <c r="EB19" s="2" t="n"/>
      <c r="EC19" s="2" t="n"/>
    </row>
    <row r="20" ht="4.5" customHeight="1" s="118">
      <c r="A20" s="2" t="n"/>
      <c r="B20" s="2" t="n"/>
      <c r="C20" s="2" t="n"/>
      <c r="D20" s="2" t="n"/>
      <c r="E20" s="144" t="n"/>
      <c r="F20" s="145" t="n"/>
      <c r="G20" s="145" t="n"/>
      <c r="H20" s="145" t="n"/>
      <c r="I20" s="145" t="n"/>
      <c r="J20" s="145" t="n"/>
      <c r="K20" s="146" t="n"/>
      <c r="L20" s="144" t="n"/>
      <c r="M20" s="145" t="n"/>
      <c r="N20" s="145" t="n"/>
      <c r="O20" s="145" t="n"/>
      <c r="P20" s="145" t="n"/>
      <c r="Q20" s="145" t="n"/>
      <c r="R20" s="145" t="n"/>
      <c r="S20" s="145" t="n"/>
      <c r="T20" s="145" t="n"/>
      <c r="U20" s="145" t="n"/>
      <c r="V20" s="145" t="n"/>
      <c r="W20" s="145" t="n"/>
      <c r="X20" s="145" t="n"/>
      <c r="Y20" s="145" t="n"/>
      <c r="Z20" s="145" t="n"/>
      <c r="AA20" s="145" t="n"/>
      <c r="AB20" s="145" t="n"/>
      <c r="AC20" s="145" t="n"/>
      <c r="AD20" s="145" t="n"/>
      <c r="AE20" s="145" t="n"/>
      <c r="AF20" s="145" t="n"/>
      <c r="AG20" s="145" t="n"/>
      <c r="AH20" s="145" t="n"/>
      <c r="AI20" s="145" t="n"/>
      <c r="AJ20" s="145" t="n"/>
      <c r="AK20" s="145" t="n"/>
      <c r="AL20" s="145" t="n"/>
      <c r="AM20" s="145" t="n"/>
      <c r="AN20" s="145" t="n"/>
      <c r="AO20" s="145" t="n"/>
      <c r="AP20" s="145" t="n"/>
      <c r="AQ20" s="145" t="n"/>
      <c r="AR20" s="145" t="n"/>
      <c r="AS20" s="145" t="n"/>
      <c r="AT20" s="146"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41" t="n"/>
      <c r="BV20" s="142" t="n"/>
      <c r="BW20" s="141" t="n"/>
      <c r="CG20" s="142" t="n"/>
      <c r="DU20" s="142" t="n"/>
      <c r="DV20" s="2" t="n"/>
      <c r="DW20" s="2" t="n"/>
      <c r="DX20" s="2" t="n"/>
      <c r="DY20" s="2" t="n"/>
      <c r="DZ20" s="2" t="n"/>
      <c r="EA20" s="2" t="n"/>
      <c r="EB20" s="2" t="n"/>
      <c r="EC20" s="2" t="n"/>
    </row>
    <row r="21" ht="6.75" customHeight="1" s="118">
      <c r="A21" s="2" t="n"/>
      <c r="B21" s="2" t="n"/>
      <c r="C21" s="2" t="n"/>
      <c r="D21" s="2" t="n"/>
      <c r="E21" s="150" t="inlineStr">
        <is>
          <t>生年月日</t>
        </is>
      </c>
      <c r="F21" s="138" t="n"/>
      <c r="G21" s="138" t="n"/>
      <c r="H21" s="138" t="n"/>
      <c r="I21" s="138" t="n"/>
      <c r="J21" s="138" t="n"/>
      <c r="K21" s="139" t="n"/>
      <c r="L21" s="152" t="inlineStr">
        <is>
          <t>昭和 ・ 平成</t>
        </is>
      </c>
      <c r="M21" s="138" t="n"/>
      <c r="N21" s="138" t="n"/>
      <c r="O21" s="138" t="n"/>
      <c r="P21" s="138" t="n"/>
      <c r="Q21" s="138" t="n"/>
      <c r="R21" s="138" t="n"/>
      <c r="S21" s="138" t="n"/>
      <c r="T21" s="138" t="n"/>
      <c r="U21" s="138" t="n"/>
      <c r="V21" s="153">
        <f>計算!$D$35</f>
        <v/>
      </c>
      <c r="W21" s="138" t="n"/>
      <c r="X21" s="154" t="inlineStr">
        <is>
          <t>年</t>
        </is>
      </c>
      <c r="Y21" s="138" t="n"/>
      <c r="Z21" s="153">
        <f>計算!$E$35</f>
        <v/>
      </c>
      <c r="AA21" s="138" t="n"/>
      <c r="AB21" s="138" t="n"/>
      <c r="AC21" s="154" t="inlineStr">
        <is>
          <t>月</t>
        </is>
      </c>
      <c r="AD21" s="138" t="n"/>
      <c r="AE21" s="153">
        <f>計算!$F$35</f>
        <v/>
      </c>
      <c r="AF21" s="138" t="n"/>
      <c r="AG21" s="138" t="n"/>
      <c r="AH21" s="154" t="inlineStr">
        <is>
          <t>日　生 （満</t>
        </is>
      </c>
      <c r="AI21" s="138" t="n"/>
      <c r="AJ21" s="138" t="n"/>
      <c r="AK21" s="138" t="n"/>
      <c r="AL21" s="138" t="n"/>
      <c r="AM21" s="138" t="n"/>
      <c r="AN21" s="138" t="n"/>
      <c r="AO21" s="138" t="n"/>
      <c r="AP21" s="155">
        <f>計算!$G$35</f>
        <v/>
      </c>
      <c r="AQ21" s="138" t="n"/>
      <c r="AR21" s="156" t="inlineStr">
        <is>
          <t>歳）</t>
        </is>
      </c>
      <c r="AS21" s="138" t="n"/>
      <c r="AT21" s="139"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41" t="n"/>
      <c r="BV21" s="142" t="n"/>
      <c r="BW21" s="147">
        <f>計算!$U$35</f>
        <v/>
      </c>
      <c r="CG21" s="142" t="n"/>
      <c r="CH21" s="148">
        <f>計算!$V$35</f>
        <v/>
      </c>
      <c r="DU21" s="142" t="n"/>
      <c r="DV21" s="2" t="n"/>
      <c r="DW21" s="2" t="n"/>
      <c r="DX21" s="2" t="n"/>
      <c r="DY21" s="2" t="n"/>
      <c r="DZ21" s="2" t="n"/>
      <c r="EA21" s="2" t="n"/>
      <c r="EB21" s="2" t="n"/>
      <c r="EC21" s="2" t="n"/>
    </row>
    <row r="22" ht="6.75" customHeight="1" s="118">
      <c r="A22" s="2" t="n"/>
      <c r="B22" s="2" t="n"/>
      <c r="C22" s="2" t="n"/>
      <c r="D22" s="2" t="n"/>
      <c r="E22" s="141" t="n"/>
      <c r="K22" s="142" t="n"/>
      <c r="L22" s="141" t="n"/>
      <c r="AT22" s="142"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41" t="n"/>
      <c r="BV22" s="142" t="n"/>
      <c r="BW22" s="141" t="n"/>
      <c r="CG22" s="142" t="n"/>
      <c r="DU22" s="142" t="n"/>
      <c r="DV22" s="2" t="n"/>
      <c r="DW22" s="2" t="n"/>
      <c r="DX22" s="2" t="n"/>
      <c r="DY22" s="2" t="n"/>
      <c r="DZ22" s="2" t="n"/>
      <c r="EA22" s="2" t="n"/>
      <c r="EB22" s="2" t="n"/>
      <c r="EC22" s="2" t="n"/>
    </row>
    <row r="23" ht="6.75" customHeight="1" s="118">
      <c r="A23" s="2" t="n"/>
      <c r="B23" s="2" t="n"/>
      <c r="C23" s="2" t="n"/>
      <c r="D23" s="2" t="n"/>
      <c r="E23" s="141" t="n"/>
      <c r="K23" s="142" t="n"/>
      <c r="L23" s="141" t="n"/>
      <c r="AT23" s="142"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41" t="n"/>
      <c r="BV23" s="142" t="n"/>
      <c r="BW23" s="141" t="n"/>
      <c r="CG23" s="142" t="n"/>
      <c r="DU23" s="142" t="n"/>
      <c r="DV23" s="2" t="n"/>
      <c r="DW23" s="2" t="n"/>
      <c r="DX23" s="2" t="n"/>
      <c r="DY23" s="2" t="n"/>
      <c r="DZ23" s="2" t="n"/>
      <c r="EA23" s="2" t="n"/>
      <c r="EB23" s="2" t="n"/>
      <c r="EC23" s="2" t="n"/>
    </row>
    <row r="24" ht="3.75" customHeight="1" s="118">
      <c r="A24" s="2" t="n"/>
      <c r="B24" s="2" t="n"/>
      <c r="C24" s="2" t="n"/>
      <c r="D24" s="2" t="n"/>
      <c r="E24" s="144" t="n"/>
      <c r="F24" s="145" t="n"/>
      <c r="G24" s="145" t="n"/>
      <c r="H24" s="145" t="n"/>
      <c r="I24" s="145" t="n"/>
      <c r="J24" s="145" t="n"/>
      <c r="K24" s="146" t="n"/>
      <c r="L24" s="144" t="n"/>
      <c r="M24" s="145" t="n"/>
      <c r="N24" s="145" t="n"/>
      <c r="O24" s="145" t="n"/>
      <c r="P24" s="145" t="n"/>
      <c r="Q24" s="145" t="n"/>
      <c r="R24" s="145" t="n"/>
      <c r="S24" s="145" t="n"/>
      <c r="T24" s="145" t="n"/>
      <c r="U24" s="145" t="n"/>
      <c r="X24" s="145" t="n"/>
      <c r="Y24" s="145" t="n"/>
      <c r="AC24" s="145" t="n"/>
      <c r="AD24" s="145" t="n"/>
      <c r="AH24" s="145" t="n"/>
      <c r="AI24" s="145" t="n"/>
      <c r="AJ24" s="145" t="n"/>
      <c r="AK24" s="145" t="n"/>
      <c r="AL24" s="145" t="n"/>
      <c r="AM24" s="145" t="n"/>
      <c r="AN24" s="145" t="n"/>
      <c r="AO24" s="145" t="n"/>
      <c r="AP24" s="145" t="n"/>
      <c r="AQ24" s="145" t="n"/>
      <c r="AR24" s="145" t="n"/>
      <c r="AS24" s="145" t="n"/>
      <c r="AT24" s="146"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41" t="n"/>
      <c r="BV24" s="142" t="n"/>
      <c r="BW24" s="141" t="n"/>
      <c r="CG24" s="142" t="n"/>
      <c r="DU24" s="142" t="n"/>
      <c r="DV24" s="2" t="n"/>
      <c r="DW24" s="2" t="n"/>
      <c r="DX24" s="2" t="n"/>
      <c r="DY24" s="2" t="n"/>
      <c r="DZ24" s="2" t="n"/>
      <c r="EA24" s="2" t="n"/>
      <c r="EB24" s="2" t="n"/>
      <c r="EC24" s="2" t="n"/>
    </row>
    <row r="25" ht="6.75" customHeight="1" s="118">
      <c r="A25" s="2" t="n"/>
      <c r="B25" s="2" t="n"/>
      <c r="C25" s="2" t="n"/>
      <c r="D25" s="2" t="n"/>
      <c r="E25" s="157" t="inlineStr">
        <is>
          <t>ふ り が な</t>
        </is>
      </c>
      <c r="F25" s="138" t="n"/>
      <c r="G25" s="138" t="n"/>
      <c r="H25" s="138" t="n"/>
      <c r="I25" s="138" t="n"/>
      <c r="J25" s="138" t="n"/>
      <c r="K25" s="139" t="n"/>
      <c r="L25" s="158">
        <f>計算!$J$35</f>
        <v/>
      </c>
      <c r="M25" s="138" t="n"/>
      <c r="N25" s="138" t="n"/>
      <c r="O25" s="138" t="n"/>
      <c r="P25" s="138" t="n"/>
      <c r="Q25" s="138" t="n"/>
      <c r="R25" s="138" t="n"/>
      <c r="S25" s="138" t="n"/>
      <c r="T25" s="138" t="n"/>
      <c r="U25" s="138" t="n"/>
      <c r="V25" s="138" t="n"/>
      <c r="W25" s="138" t="n"/>
      <c r="X25" s="138" t="n"/>
      <c r="Y25" s="138" t="n"/>
      <c r="Z25" s="138" t="n"/>
      <c r="AA25" s="138" t="n"/>
      <c r="AB25" s="138" t="n"/>
      <c r="AC25" s="138" t="n"/>
      <c r="AD25" s="138" t="n"/>
      <c r="AE25" s="138" t="n"/>
      <c r="AF25" s="138" t="n"/>
      <c r="AG25" s="138" t="n"/>
      <c r="AH25" s="138" t="n"/>
      <c r="AI25" s="138" t="n"/>
      <c r="AJ25" s="138" t="n"/>
      <c r="AK25" s="138" t="n"/>
      <c r="AL25" s="138" t="n"/>
      <c r="AM25" s="138" t="n"/>
      <c r="AN25" s="138" t="n"/>
      <c r="AO25" s="138" t="n"/>
      <c r="AP25" s="138" t="n"/>
      <c r="AQ25" s="138" t="n"/>
      <c r="AR25" s="138" t="n"/>
      <c r="AS25" s="138" t="n"/>
      <c r="AT25" s="138" t="n"/>
      <c r="AU25" s="138" t="n"/>
      <c r="AV25" s="138" t="n"/>
      <c r="AW25" s="138" t="n"/>
      <c r="AX25" s="138" t="n"/>
      <c r="AY25" s="138" t="n"/>
      <c r="AZ25" s="138" t="n"/>
      <c r="BA25" s="138" t="n"/>
      <c r="BB25" s="138" t="n"/>
      <c r="BC25" s="138" t="n"/>
      <c r="BD25" s="138" t="n"/>
      <c r="BE25" s="138" t="n"/>
      <c r="BF25" s="138" t="n"/>
      <c r="BG25" s="138" t="n"/>
      <c r="BH25" s="138" t="n"/>
      <c r="BI25" s="139" t="n"/>
      <c r="BJ25" s="2" t="n"/>
      <c r="BK25" s="2" t="n"/>
      <c r="BL25" s="2" t="n"/>
      <c r="BM25" s="2" t="n"/>
      <c r="BN25" s="2" t="n"/>
      <c r="BO25" s="2" t="n"/>
      <c r="BP25" s="141" t="n"/>
      <c r="BV25" s="142" t="n"/>
      <c r="BW25" s="159">
        <f>計算!$W$35</f>
        <v/>
      </c>
      <c r="CG25" s="142" t="n"/>
      <c r="CH25" s="148">
        <f>計算!$X$35</f>
        <v/>
      </c>
      <c r="DU25" s="142" t="n"/>
      <c r="DV25" s="2" t="n"/>
      <c r="DW25" s="2" t="n"/>
      <c r="DX25" s="2" t="n"/>
      <c r="DY25" s="2" t="n"/>
      <c r="DZ25" s="2" t="n"/>
      <c r="EA25" s="2" t="n"/>
      <c r="EB25" s="2" t="n"/>
      <c r="EC25" s="2" t="n"/>
    </row>
    <row r="26" ht="6.75" customHeight="1" s="118">
      <c r="A26" s="2" t="n"/>
      <c r="B26" s="2" t="n"/>
      <c r="C26" s="2" t="n"/>
      <c r="D26" s="2" t="n"/>
      <c r="E26" s="141" t="n"/>
      <c r="K26" s="142" t="n"/>
      <c r="BI26" s="142" t="n"/>
      <c r="BJ26" s="2" t="n"/>
      <c r="BK26" s="2" t="n"/>
      <c r="BL26" s="2" t="n"/>
      <c r="BM26" s="2" t="n"/>
      <c r="BN26" s="2" t="n"/>
      <c r="BO26" s="2" t="n"/>
      <c r="BP26" s="141" t="n"/>
      <c r="BV26" s="142" t="n"/>
      <c r="BW26" s="141" t="n"/>
      <c r="CG26" s="142" t="n"/>
      <c r="DU26" s="142" t="n"/>
      <c r="DV26" s="2" t="n"/>
      <c r="DW26" s="2" t="n"/>
      <c r="DX26" s="2" t="n"/>
      <c r="DY26" s="2" t="n"/>
      <c r="DZ26" s="2" t="n"/>
      <c r="EA26" s="2" t="n"/>
      <c r="EB26" s="2" t="n"/>
      <c r="EC26" s="2" t="n"/>
    </row>
    <row r="27" ht="6.75" customHeight="1" s="118">
      <c r="A27" s="2" t="n"/>
      <c r="B27" s="2" t="n"/>
      <c r="C27" s="2" t="n"/>
      <c r="D27" s="2" t="n"/>
      <c r="E27" s="160" t="n"/>
      <c r="F27" s="161" t="n"/>
      <c r="G27" s="161" t="n"/>
      <c r="H27" s="161" t="n"/>
      <c r="I27" s="161" t="n"/>
      <c r="J27" s="161" t="n"/>
      <c r="K27" s="162" t="n"/>
      <c r="L27" s="161" t="n"/>
      <c r="M27" s="161" t="n"/>
      <c r="N27" s="161" t="n"/>
      <c r="O27" s="161" t="n"/>
      <c r="P27" s="161" t="n"/>
      <c r="Q27" s="161" t="n"/>
      <c r="R27" s="161" t="n"/>
      <c r="S27" s="161" t="n"/>
      <c r="T27" s="161" t="n"/>
      <c r="U27" s="161" t="n"/>
      <c r="V27" s="161" t="n"/>
      <c r="W27" s="161" t="n"/>
      <c r="X27" s="161" t="n"/>
      <c r="Y27" s="161" t="n"/>
      <c r="Z27" s="161" t="n"/>
      <c r="AA27" s="161" t="n"/>
      <c r="AB27" s="161" t="n"/>
      <c r="AC27" s="161" t="n"/>
      <c r="AD27" s="161" t="n"/>
      <c r="AE27" s="161" t="n"/>
      <c r="AF27" s="161" t="n"/>
      <c r="AG27" s="161" t="n"/>
      <c r="AH27" s="161" t="n"/>
      <c r="AI27" s="161" t="n"/>
      <c r="AJ27" s="161" t="n"/>
      <c r="AK27" s="161" t="n"/>
      <c r="AL27" s="161" t="n"/>
      <c r="AM27" s="161" t="n"/>
      <c r="AN27" s="161" t="n"/>
      <c r="AO27" s="161" t="n"/>
      <c r="AP27" s="161" t="n"/>
      <c r="AQ27" s="161" t="n"/>
      <c r="AR27" s="161" t="n"/>
      <c r="AS27" s="161" t="n"/>
      <c r="AT27" s="161" t="n"/>
      <c r="AU27" s="161" t="n"/>
      <c r="AV27" s="161" t="n"/>
      <c r="AW27" s="161" t="n"/>
      <c r="AX27" s="161" t="n"/>
      <c r="AY27" s="161" t="n"/>
      <c r="AZ27" s="161" t="n"/>
      <c r="BA27" s="161" t="n"/>
      <c r="BB27" s="161" t="n"/>
      <c r="BC27" s="161" t="n"/>
      <c r="BD27" s="161" t="n"/>
      <c r="BE27" s="161" t="n"/>
      <c r="BF27" s="161" t="n"/>
      <c r="BG27" s="161" t="n"/>
      <c r="BH27" s="161" t="n"/>
      <c r="BI27" s="162" t="n"/>
      <c r="BJ27" s="2" t="n"/>
      <c r="BK27" s="2" t="n"/>
      <c r="BL27" s="2" t="n"/>
      <c r="BM27" s="2" t="n"/>
      <c r="BN27" s="2" t="n"/>
      <c r="BO27" s="2" t="n"/>
      <c r="BP27" s="141" t="n"/>
      <c r="BV27" s="142" t="n"/>
      <c r="BW27" s="141" t="n"/>
      <c r="CG27" s="142" t="n"/>
      <c r="DU27" s="142" t="n"/>
      <c r="DV27" s="2" t="n"/>
      <c r="DW27" s="2" t="n"/>
      <c r="DX27" s="2" t="n"/>
      <c r="DY27" s="2" t="n"/>
      <c r="DZ27" s="2" t="n"/>
      <c r="EA27" s="2" t="n"/>
      <c r="EB27" s="2" t="n"/>
      <c r="EC27" s="2" t="n"/>
    </row>
    <row r="28" ht="6.75" customHeight="1" s="118">
      <c r="A28" s="2" t="n"/>
      <c r="B28" s="2" t="n"/>
      <c r="C28" s="2" t="n"/>
      <c r="D28" s="2" t="n"/>
      <c r="E28" s="163" t="inlineStr">
        <is>
          <t>現住所</t>
        </is>
      </c>
      <c r="F28" s="164" t="n"/>
      <c r="G28" s="164" t="n"/>
      <c r="H28" s="164" t="n"/>
      <c r="I28" s="164" t="n"/>
      <c r="J28" s="164" t="n"/>
      <c r="K28" s="165" t="n"/>
      <c r="L28" s="107" t="inlineStr">
        <is>
          <t>〒</t>
        </is>
      </c>
      <c r="M28" s="164" t="n"/>
      <c r="N28" s="164" t="n"/>
      <c r="O28" s="164" t="n"/>
      <c r="P28" s="166">
        <f>計算!$H$35</f>
        <v/>
      </c>
      <c r="Q28" s="164" t="n"/>
      <c r="R28" s="164" t="n"/>
      <c r="S28" s="164" t="n"/>
      <c r="T28" s="164" t="n"/>
      <c r="U28" s="164" t="n"/>
      <c r="V28" s="164" t="n"/>
      <c r="W28" s="164" t="n"/>
      <c r="X28" s="164" t="n"/>
      <c r="Y28" s="164" t="n"/>
      <c r="Z28" s="164" t="n"/>
      <c r="AA28" s="164" t="n"/>
      <c r="AB28" s="164" t="n"/>
      <c r="AC28" s="164" t="n"/>
      <c r="AD28" s="164" t="n"/>
      <c r="AE28" s="164" t="n"/>
      <c r="AF28" s="164" t="n"/>
      <c r="AG28" s="164" t="n"/>
      <c r="AH28" s="164" t="n"/>
      <c r="AI28" s="164" t="n"/>
      <c r="AJ28" s="164"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41" t="n"/>
      <c r="BV28" s="142" t="n"/>
      <c r="BW28" s="141" t="n"/>
      <c r="CG28" s="142" t="n"/>
      <c r="DU28" s="142" t="n"/>
      <c r="DV28" s="2" t="n"/>
      <c r="DW28" s="2" t="n"/>
      <c r="DX28" s="2" t="n"/>
      <c r="DY28" s="2" t="n"/>
      <c r="DZ28" s="2" t="n"/>
      <c r="EA28" s="2" t="n"/>
      <c r="EB28" s="2" t="n"/>
      <c r="EC28" s="2" t="n"/>
    </row>
    <row r="29" ht="4.5" customHeight="1" s="118">
      <c r="A29" s="2" t="n"/>
      <c r="B29" s="2" t="n"/>
      <c r="C29" s="2" t="n"/>
      <c r="D29" s="2" t="n"/>
      <c r="E29" s="141" t="n"/>
      <c r="K29" s="142" t="n"/>
      <c r="L29" s="141"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4" t="n"/>
      <c r="BQ29" s="145" t="n"/>
      <c r="BR29" s="145" t="n"/>
      <c r="BS29" s="145" t="n"/>
      <c r="BT29" s="145" t="n"/>
      <c r="BU29" s="145" t="n"/>
      <c r="BV29" s="146" t="n"/>
      <c r="BW29" s="144" t="n"/>
      <c r="BX29" s="145" t="n"/>
      <c r="BY29" s="145" t="n"/>
      <c r="BZ29" s="145" t="n"/>
      <c r="CA29" s="145" t="n"/>
      <c r="CB29" s="145" t="n"/>
      <c r="CC29" s="145" t="n"/>
      <c r="CD29" s="145" t="n"/>
      <c r="CE29" s="145" t="n"/>
      <c r="CF29" s="145" t="n"/>
      <c r="CG29" s="146" t="n"/>
      <c r="DU29" s="142" t="n"/>
      <c r="DV29" s="2" t="n"/>
      <c r="DW29" s="2" t="n"/>
      <c r="DX29" s="2" t="n"/>
      <c r="DY29" s="2" t="n"/>
      <c r="DZ29" s="2" t="n"/>
      <c r="EA29" s="2" t="n"/>
      <c r="EB29" s="2" t="n"/>
      <c r="EC29" s="2" t="n"/>
    </row>
    <row r="30" ht="6.75" customHeight="1" s="118">
      <c r="A30" s="2" t="n"/>
      <c r="B30" s="2" t="n"/>
      <c r="C30" s="2" t="n"/>
      <c r="D30" s="2" t="n"/>
      <c r="E30" s="141" t="n"/>
      <c r="K30" s="142" t="n"/>
      <c r="L30" s="141"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7" t="inlineStr">
        <is>
          <t>校内外の諸活動</t>
        </is>
      </c>
      <c r="BQ30" s="138" t="n"/>
      <c r="BR30" s="138" t="n"/>
      <c r="BS30" s="138" t="n"/>
      <c r="BT30" s="138" t="n"/>
      <c r="BU30" s="138" t="n"/>
      <c r="BV30" s="139" t="n"/>
      <c r="BW30" s="168">
        <f>計算!$Y$35</f>
        <v/>
      </c>
      <c r="BX30" s="138" t="n"/>
      <c r="BY30" s="138" t="n"/>
      <c r="BZ30" s="138" t="n"/>
      <c r="CA30" s="138" t="n"/>
      <c r="CB30" s="138" t="n"/>
      <c r="CC30" s="138" t="n"/>
      <c r="CD30" s="138" t="n"/>
      <c r="CE30" s="138" t="n"/>
      <c r="CF30" s="138" t="n"/>
      <c r="CG30" s="138" t="n"/>
      <c r="CH30" s="138" t="n"/>
      <c r="CI30" s="138" t="n"/>
      <c r="CJ30" s="138" t="n"/>
      <c r="CK30" s="138" t="n"/>
      <c r="CL30" s="138" t="n"/>
      <c r="CM30" s="138" t="n"/>
      <c r="CN30" s="138" t="n"/>
      <c r="CO30" s="138" t="n"/>
      <c r="CP30" s="138" t="n"/>
      <c r="CQ30" s="138" t="n"/>
      <c r="CR30" s="138" t="n"/>
      <c r="CS30" s="138" t="n"/>
      <c r="CT30" s="138" t="n"/>
      <c r="CU30" s="138" t="n"/>
      <c r="CV30" s="138" t="n"/>
      <c r="CW30" s="138" t="n"/>
      <c r="CX30" s="138" t="n"/>
      <c r="CY30" s="138" t="n"/>
      <c r="CZ30" s="138" t="n"/>
      <c r="DA30" s="138" t="n"/>
      <c r="DB30" s="138" t="n"/>
      <c r="DC30" s="138" t="n"/>
      <c r="DD30" s="138" t="n"/>
      <c r="DE30" s="138" t="n"/>
      <c r="DF30" s="138" t="n"/>
      <c r="DG30" s="138" t="n"/>
      <c r="DH30" s="138" t="n"/>
      <c r="DI30" s="138" t="n"/>
      <c r="DJ30" s="138" t="n"/>
      <c r="DK30" s="138" t="n"/>
      <c r="DL30" s="138" t="n"/>
      <c r="DM30" s="138" t="n"/>
      <c r="DN30" s="138" t="n"/>
      <c r="DO30" s="138" t="n"/>
      <c r="DP30" s="138" t="n"/>
      <c r="DQ30" s="138" t="n"/>
      <c r="DR30" s="138" t="n"/>
      <c r="DS30" s="138" t="n"/>
      <c r="DT30" s="138" t="n"/>
      <c r="DU30" s="139" t="n"/>
      <c r="DV30" s="7" t="n"/>
      <c r="DW30" s="2" t="n"/>
      <c r="DX30" s="2" t="n"/>
      <c r="DY30" s="2" t="n"/>
      <c r="DZ30" s="2" t="n"/>
      <c r="EA30" s="2" t="n"/>
      <c r="EB30" s="2" t="n"/>
      <c r="EC30" s="2" t="n"/>
    </row>
    <row r="31" ht="6.75" customHeight="1" s="118">
      <c r="A31" s="2" t="n"/>
      <c r="B31" s="2" t="n"/>
      <c r="C31" s="2" t="n"/>
      <c r="D31" s="2" t="n"/>
      <c r="E31" s="141" t="n"/>
      <c r="K31" s="142" t="n"/>
      <c r="L31" s="169">
        <f>計算!$I$35</f>
        <v/>
      </c>
      <c r="BI31" s="142" t="n"/>
      <c r="BJ31" s="2" t="n"/>
      <c r="BK31" s="2" t="n"/>
      <c r="BL31" s="2" t="n"/>
      <c r="BM31" s="2" t="n"/>
      <c r="BN31" s="2" t="n"/>
      <c r="BO31" s="2" t="n"/>
      <c r="BP31" s="141" t="n"/>
      <c r="BV31" s="142" t="n"/>
      <c r="DU31" s="142" t="n"/>
      <c r="DV31" s="7" t="n"/>
      <c r="DW31" s="2" t="n"/>
      <c r="DX31" s="2" t="n"/>
      <c r="DY31" s="2" t="n"/>
      <c r="DZ31" s="2" t="n"/>
      <c r="EA31" s="2" t="n"/>
      <c r="EB31" s="2" t="n"/>
      <c r="EC31" s="2" t="n"/>
    </row>
    <row r="32" ht="6.75" customHeight="1" s="118">
      <c r="A32" s="2" t="n"/>
      <c r="B32" s="2" t="n"/>
      <c r="C32" s="2" t="n"/>
      <c r="D32" s="2" t="n"/>
      <c r="E32" s="141" t="n"/>
      <c r="K32" s="142" t="n"/>
      <c r="L32" s="141" t="n"/>
      <c r="BI32" s="142" t="n"/>
      <c r="BJ32" s="2" t="n"/>
      <c r="BK32" s="2" t="n"/>
      <c r="BL32" s="2" t="n"/>
      <c r="BM32" s="2" t="n"/>
      <c r="BN32" s="2" t="n"/>
      <c r="BO32" s="2" t="n"/>
      <c r="BP32" s="141" t="n"/>
      <c r="BV32" s="142" t="n"/>
      <c r="DU32" s="142" t="n"/>
      <c r="DV32" s="7" t="n"/>
      <c r="DW32" s="2" t="n"/>
      <c r="DX32" s="2" t="n"/>
      <c r="DY32" s="2" t="n"/>
      <c r="DZ32" s="2" t="n"/>
      <c r="EA32" s="2" t="n"/>
      <c r="EB32" s="2" t="n"/>
      <c r="EC32" s="2" t="n"/>
    </row>
    <row r="33" ht="6.75" customHeight="1" s="118">
      <c r="A33" s="2" t="n"/>
      <c r="B33" s="2" t="n"/>
      <c r="C33" s="2" t="n"/>
      <c r="D33" s="2" t="n"/>
      <c r="E33" s="144" t="n"/>
      <c r="F33" s="145" t="n"/>
      <c r="G33" s="145" t="n"/>
      <c r="H33" s="145" t="n"/>
      <c r="I33" s="145" t="n"/>
      <c r="J33" s="145" t="n"/>
      <c r="K33" s="146" t="n"/>
      <c r="L33" s="144" t="n"/>
      <c r="M33" s="145" t="n"/>
      <c r="N33" s="145" t="n"/>
      <c r="O33" s="145" t="n"/>
      <c r="P33" s="145" t="n"/>
      <c r="Q33" s="145" t="n"/>
      <c r="R33" s="145" t="n"/>
      <c r="S33" s="145" t="n"/>
      <c r="T33" s="145" t="n"/>
      <c r="U33" s="145" t="n"/>
      <c r="V33" s="145" t="n"/>
      <c r="W33" s="145" t="n"/>
      <c r="X33" s="145" t="n"/>
      <c r="Y33" s="145" t="n"/>
      <c r="Z33" s="145" t="n"/>
      <c r="AA33" s="145" t="n"/>
      <c r="AB33" s="145" t="n"/>
      <c r="AC33" s="145" t="n"/>
      <c r="AD33" s="145" t="n"/>
      <c r="AE33" s="145" t="n"/>
      <c r="AF33" s="145" t="n"/>
      <c r="AG33" s="145" t="n"/>
      <c r="AH33" s="145" t="n"/>
      <c r="AI33" s="145" t="n"/>
      <c r="AJ33" s="145" t="n"/>
      <c r="AK33" s="145" t="n"/>
      <c r="AL33" s="145" t="n"/>
      <c r="AM33" s="145" t="n"/>
      <c r="AN33" s="145" t="n"/>
      <c r="AO33" s="145" t="n"/>
      <c r="AP33" s="145" t="n"/>
      <c r="AQ33" s="145" t="n"/>
      <c r="AR33" s="145" t="n"/>
      <c r="AS33" s="145" t="n"/>
      <c r="AT33" s="145" t="n"/>
      <c r="AU33" s="145" t="n"/>
      <c r="AV33" s="145" t="n"/>
      <c r="AW33" s="145" t="n"/>
      <c r="AX33" s="145" t="n"/>
      <c r="AY33" s="145" t="n"/>
      <c r="AZ33" s="145" t="n"/>
      <c r="BA33" s="145" t="n"/>
      <c r="BB33" s="145" t="n"/>
      <c r="BC33" s="145" t="n"/>
      <c r="BD33" s="145" t="n"/>
      <c r="BE33" s="145" t="n"/>
      <c r="BF33" s="145" t="n"/>
      <c r="BG33" s="145" t="n"/>
      <c r="BH33" s="145" t="n"/>
      <c r="BI33" s="146" t="n"/>
      <c r="BJ33" s="2" t="n"/>
      <c r="BK33" s="2" t="n"/>
      <c r="BL33" s="2" t="n"/>
      <c r="BM33" s="2" t="n"/>
      <c r="BN33" s="2" t="n"/>
      <c r="BO33" s="2" t="n"/>
      <c r="BP33" s="141" t="n"/>
      <c r="BV33" s="142" t="n"/>
      <c r="DU33" s="142" t="n"/>
      <c r="DV33" s="7" t="n"/>
      <c r="DW33" s="2" t="n"/>
      <c r="DX33" s="2" t="n"/>
      <c r="DY33" s="2" t="n"/>
      <c r="DZ33" s="2" t="n"/>
      <c r="EA33" s="2" t="n"/>
      <c r="EB33" s="2" t="n"/>
      <c r="EC33" s="2" t="n"/>
    </row>
    <row r="34" ht="6.75" customHeight="1" s="118">
      <c r="A34" s="2" t="n"/>
      <c r="B34" s="2" t="n"/>
      <c r="C34" s="2" t="n"/>
      <c r="D34" s="2" t="n"/>
      <c r="E34" s="157" t="inlineStr">
        <is>
          <t>ふ り が な</t>
        </is>
      </c>
      <c r="F34" s="138" t="n"/>
      <c r="G34" s="138" t="n"/>
      <c r="H34" s="138" t="n"/>
      <c r="I34" s="138" t="n"/>
      <c r="J34" s="138" t="n"/>
      <c r="K34" s="139" t="n"/>
      <c r="L34" s="158">
        <f>計算!$M$35</f>
        <v/>
      </c>
      <c r="M34" s="138" t="n"/>
      <c r="N34" s="138" t="n"/>
      <c r="O34" s="138" t="n"/>
      <c r="P34" s="138" t="n"/>
      <c r="Q34" s="138" t="n"/>
      <c r="R34" s="138" t="n"/>
      <c r="S34" s="138" t="n"/>
      <c r="T34" s="138" t="n"/>
      <c r="U34" s="138" t="n"/>
      <c r="V34" s="138" t="n"/>
      <c r="W34" s="138" t="n"/>
      <c r="X34" s="138" t="n"/>
      <c r="Y34" s="138" t="n"/>
      <c r="Z34" s="138" t="n"/>
      <c r="AA34" s="138" t="n"/>
      <c r="AB34" s="138" t="n"/>
      <c r="AC34" s="138" t="n"/>
      <c r="AD34" s="138" t="n"/>
      <c r="AE34" s="138" t="n"/>
      <c r="AF34" s="138" t="n"/>
      <c r="AG34" s="138" t="n"/>
      <c r="AH34" s="138" t="n"/>
      <c r="AI34" s="138" t="n"/>
      <c r="AJ34" s="138" t="n"/>
      <c r="AK34" s="138" t="n"/>
      <c r="AL34" s="138" t="n"/>
      <c r="AM34" s="138" t="n"/>
      <c r="AN34" s="138" t="n"/>
      <c r="AO34" s="138" t="n"/>
      <c r="AP34" s="138" t="n"/>
      <c r="AQ34" s="138" t="n"/>
      <c r="AR34" s="138" t="n"/>
      <c r="AS34" s="138" t="n"/>
      <c r="AT34" s="138" t="n"/>
      <c r="AU34" s="138" t="n"/>
      <c r="AV34" s="138" t="n"/>
      <c r="AW34" s="138" t="n"/>
      <c r="AX34" s="138" t="n"/>
      <c r="AY34" s="138" t="n"/>
      <c r="AZ34" s="138" t="n"/>
      <c r="BA34" s="138" t="n"/>
      <c r="BB34" s="138" t="n"/>
      <c r="BC34" s="138" t="n"/>
      <c r="BD34" s="138" t="n"/>
      <c r="BE34" s="138" t="n"/>
      <c r="BF34" s="138" t="n"/>
      <c r="BG34" s="138" t="n"/>
      <c r="BH34" s="138" t="n"/>
      <c r="BI34" s="139" t="n"/>
      <c r="BJ34" s="2" t="n"/>
      <c r="BK34" s="2" t="n"/>
      <c r="BL34" s="2" t="n"/>
      <c r="BM34" s="2" t="n"/>
      <c r="BN34" s="2" t="n"/>
      <c r="BO34" s="2" t="n"/>
      <c r="BP34" s="141" t="n"/>
      <c r="BV34" s="142" t="n"/>
      <c r="DU34" s="142" t="n"/>
      <c r="DV34" s="7" t="n"/>
      <c r="DW34" s="2" t="n"/>
      <c r="DX34" s="2" t="n"/>
      <c r="DY34" s="2" t="n"/>
      <c r="DZ34" s="2" t="n"/>
      <c r="EA34" s="2" t="n"/>
      <c r="EB34" s="2" t="n"/>
      <c r="EC34" s="2" t="n"/>
    </row>
    <row r="35" ht="6.75" customHeight="1" s="118">
      <c r="A35" s="2" t="n"/>
      <c r="B35" s="2" t="n"/>
      <c r="C35" s="2" t="n"/>
      <c r="D35" s="2" t="n"/>
      <c r="E35" s="141" t="n"/>
      <c r="K35" s="142" t="n"/>
      <c r="BI35" s="142" t="n"/>
      <c r="BJ35" s="2" t="n"/>
      <c r="BK35" s="2" t="n"/>
      <c r="BL35" s="2" t="n"/>
      <c r="BM35" s="2" t="n"/>
      <c r="BN35" s="2" t="n"/>
      <c r="BO35" s="2" t="n"/>
      <c r="BP35" s="141" t="n"/>
      <c r="BV35" s="142" t="n"/>
      <c r="DU35" s="142" t="n"/>
      <c r="DV35" s="7" t="n"/>
      <c r="DW35" s="2" t="n"/>
      <c r="DX35" s="2" t="n"/>
      <c r="DY35" s="2" t="n"/>
      <c r="DZ35" s="2" t="n"/>
      <c r="EA35" s="2" t="n"/>
      <c r="EB35" s="2" t="n"/>
      <c r="EC35" s="2" t="n"/>
    </row>
    <row r="36" ht="6.75" customHeight="1" s="118">
      <c r="A36" s="2" t="n"/>
      <c r="B36" s="2" t="n"/>
      <c r="C36" s="2" t="n"/>
      <c r="D36" s="2" t="n"/>
      <c r="E36" s="160" t="n"/>
      <c r="F36" s="161" t="n"/>
      <c r="G36" s="161" t="n"/>
      <c r="H36" s="161" t="n"/>
      <c r="I36" s="161" t="n"/>
      <c r="J36" s="161" t="n"/>
      <c r="K36" s="162" t="n"/>
      <c r="L36" s="161" t="n"/>
      <c r="M36" s="161" t="n"/>
      <c r="N36" s="161" t="n"/>
      <c r="O36" s="161" t="n"/>
      <c r="P36" s="161" t="n"/>
      <c r="Q36" s="161" t="n"/>
      <c r="R36" s="161" t="n"/>
      <c r="S36" s="161" t="n"/>
      <c r="T36" s="161" t="n"/>
      <c r="U36" s="161" t="n"/>
      <c r="V36" s="161" t="n"/>
      <c r="W36" s="161" t="n"/>
      <c r="X36" s="161" t="n"/>
      <c r="Y36" s="161" t="n"/>
      <c r="Z36" s="161" t="n"/>
      <c r="AA36" s="161" t="n"/>
      <c r="AB36" s="161" t="n"/>
      <c r="AC36" s="161" t="n"/>
      <c r="AD36" s="161" t="n"/>
      <c r="AE36" s="161" t="n"/>
      <c r="AF36" s="161" t="n"/>
      <c r="AG36" s="161" t="n"/>
      <c r="AH36" s="161" t="n"/>
      <c r="AI36" s="161" t="n"/>
      <c r="AJ36" s="161" t="n"/>
      <c r="AK36" s="161" t="n"/>
      <c r="AL36" s="161" t="n"/>
      <c r="AM36" s="161" t="n"/>
      <c r="AN36" s="161" t="n"/>
      <c r="AO36" s="161" t="n"/>
      <c r="AP36" s="161" t="n"/>
      <c r="AQ36" s="161" t="n"/>
      <c r="AR36" s="161" t="n"/>
      <c r="AS36" s="161" t="n"/>
      <c r="AT36" s="161" t="n"/>
      <c r="AU36" s="161" t="n"/>
      <c r="AV36" s="161" t="n"/>
      <c r="AW36" s="161" t="n"/>
      <c r="AX36" s="161" t="n"/>
      <c r="AY36" s="161" t="n"/>
      <c r="AZ36" s="161" t="n"/>
      <c r="BA36" s="161" t="n"/>
      <c r="BB36" s="161" t="n"/>
      <c r="BC36" s="161" t="n"/>
      <c r="BD36" s="161" t="n"/>
      <c r="BE36" s="161" t="n"/>
      <c r="BF36" s="161" t="n"/>
      <c r="BG36" s="161" t="n"/>
      <c r="BH36" s="161" t="n"/>
      <c r="BI36" s="162" t="n"/>
      <c r="BJ36" s="2" t="n"/>
      <c r="BK36" s="2" t="n"/>
      <c r="BL36" s="2" t="n"/>
      <c r="BM36" s="2" t="n"/>
      <c r="BN36" s="2" t="n"/>
      <c r="BO36" s="2" t="n"/>
      <c r="BP36" s="141" t="n"/>
      <c r="BV36" s="142" t="n"/>
      <c r="DU36" s="142" t="n"/>
      <c r="DV36" s="7" t="n"/>
      <c r="DW36" s="2" t="n"/>
      <c r="DX36" s="2" t="n"/>
      <c r="DY36" s="2" t="n"/>
      <c r="DZ36" s="2" t="n"/>
      <c r="EA36" s="2" t="n"/>
      <c r="EB36" s="2" t="n"/>
      <c r="EC36" s="2" t="n"/>
    </row>
    <row r="37" ht="6.75" customHeight="1" s="118">
      <c r="A37" s="2" t="n"/>
      <c r="B37" s="2" t="n"/>
      <c r="C37" s="2" t="n"/>
      <c r="D37" s="2" t="n"/>
      <c r="E37" s="163" t="inlineStr">
        <is>
          <t>連絡先</t>
        </is>
      </c>
      <c r="F37" s="164" t="n"/>
      <c r="G37" s="164" t="n"/>
      <c r="H37" s="164" t="n"/>
      <c r="I37" s="164" t="n"/>
      <c r="J37" s="164" t="n"/>
      <c r="K37" s="165" t="n"/>
      <c r="L37" s="107" t="inlineStr">
        <is>
          <t>〒</t>
        </is>
      </c>
      <c r="M37" s="164" t="n"/>
      <c r="N37" s="164" t="n"/>
      <c r="O37" s="164" t="n"/>
      <c r="P37" s="170">
        <f>計算!$K$35</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41" t="n"/>
      <c r="BV37" s="142" t="n"/>
      <c r="DU37" s="142" t="n"/>
      <c r="DV37" s="7" t="n"/>
      <c r="DW37" s="2" t="n"/>
      <c r="DX37" s="2" t="n"/>
      <c r="DY37" s="2" t="n"/>
      <c r="DZ37" s="2" t="n"/>
      <c r="EA37" s="2" t="n"/>
      <c r="EB37" s="2" t="n"/>
      <c r="EC37" s="2" t="n"/>
    </row>
    <row r="38" ht="6.75" customHeight="1" s="118">
      <c r="A38" s="2" t="n"/>
      <c r="B38" s="2" t="n"/>
      <c r="C38" s="2" t="n"/>
      <c r="D38" s="2" t="n"/>
      <c r="E38" s="141" t="n"/>
      <c r="K38" s="142" t="n"/>
      <c r="L38" s="141"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41" t="n"/>
      <c r="BV38" s="142" t="n"/>
      <c r="DU38" s="142" t="n"/>
      <c r="DV38" s="7" t="n"/>
      <c r="DW38" s="2" t="n"/>
      <c r="DX38" s="2" t="n"/>
      <c r="DY38" s="2" t="n"/>
      <c r="DZ38" s="2" t="n"/>
      <c r="EA38" s="2" t="n"/>
      <c r="EB38" s="2" t="n"/>
      <c r="EC38" s="2" t="n"/>
    </row>
    <row r="39" ht="6.75" customHeight="1" s="118">
      <c r="A39" s="2" t="n"/>
      <c r="B39" s="2" t="n"/>
      <c r="C39" s="2" t="n"/>
      <c r="D39" s="2" t="n"/>
      <c r="E39" s="141" t="n"/>
      <c r="K39" s="142" t="n"/>
      <c r="L39" s="141"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41" t="n"/>
      <c r="BV39" s="142" t="n"/>
      <c r="DU39" s="142" t="n"/>
      <c r="DV39" s="7" t="n"/>
      <c r="DW39" s="2" t="n"/>
      <c r="DX39" s="2" t="n"/>
      <c r="DY39" s="2" t="n"/>
      <c r="DZ39" s="2" t="n"/>
      <c r="EA39" s="2" t="n"/>
      <c r="EB39" s="2" t="n"/>
      <c r="EC39" s="2" t="n"/>
    </row>
    <row r="40" ht="6.75" customHeight="1" s="118">
      <c r="A40" s="2" t="n"/>
      <c r="B40" s="2" t="n"/>
      <c r="C40" s="2" t="n"/>
      <c r="D40" s="2" t="n"/>
      <c r="E40" s="141" t="n"/>
      <c r="K40" s="142" t="n"/>
      <c r="L40" s="171">
        <f>計算!$L$35</f>
        <v/>
      </c>
      <c r="BI40" s="142" t="n"/>
      <c r="BJ40" s="2" t="n"/>
      <c r="BK40" s="2" t="n"/>
      <c r="BL40" s="2" t="n"/>
      <c r="BM40" s="2" t="n"/>
      <c r="BN40" s="2" t="n"/>
      <c r="BO40" s="2" t="n"/>
      <c r="BP40" s="141" t="n"/>
      <c r="BV40" s="142" t="n"/>
      <c r="DU40" s="142" t="n"/>
      <c r="DV40" s="7" t="n"/>
      <c r="DW40" s="2" t="n"/>
      <c r="DX40" s="2" t="n"/>
      <c r="DY40" s="2" t="n"/>
      <c r="DZ40" s="2" t="n"/>
      <c r="EA40" s="2" t="n"/>
      <c r="EB40" s="2" t="n"/>
      <c r="EC40" s="2" t="n"/>
    </row>
    <row r="41" ht="6.75" customHeight="1" s="118">
      <c r="A41" s="2" t="n"/>
      <c r="B41" s="2" t="n"/>
      <c r="C41" s="2" t="n"/>
      <c r="D41" s="2" t="n"/>
      <c r="E41" s="144" t="n"/>
      <c r="F41" s="145" t="n"/>
      <c r="G41" s="145" t="n"/>
      <c r="H41" s="145" t="n"/>
      <c r="I41" s="145" t="n"/>
      <c r="J41" s="145" t="n"/>
      <c r="K41" s="146" t="n"/>
      <c r="L41" s="145" t="n"/>
      <c r="M41" s="145" t="n"/>
      <c r="N41" s="145" t="n"/>
      <c r="O41" s="145" t="n"/>
      <c r="P41" s="145" t="n"/>
      <c r="Q41" s="145" t="n"/>
      <c r="R41" s="145" t="n"/>
      <c r="S41" s="145" t="n"/>
      <c r="T41" s="145" t="n"/>
      <c r="U41" s="145" t="n"/>
      <c r="V41" s="145" t="n"/>
      <c r="W41" s="145" t="n"/>
      <c r="X41" s="145" t="n"/>
      <c r="Y41" s="145" t="n"/>
      <c r="Z41" s="145" t="n"/>
      <c r="AA41" s="145" t="n"/>
      <c r="AB41" s="145" t="n"/>
      <c r="AC41" s="145" t="n"/>
      <c r="AD41" s="145" t="n"/>
      <c r="AE41" s="145" t="n"/>
      <c r="AF41" s="145" t="n"/>
      <c r="AG41" s="145" t="n"/>
      <c r="AH41" s="145" t="n"/>
      <c r="AI41" s="145" t="n"/>
      <c r="AJ41" s="145" t="n"/>
      <c r="AK41" s="145" t="n"/>
      <c r="AL41" s="145" t="n"/>
      <c r="AM41" s="145" t="n"/>
      <c r="AN41" s="145" t="n"/>
      <c r="AO41" s="145" t="n"/>
      <c r="AP41" s="145" t="n"/>
      <c r="AQ41" s="145" t="n"/>
      <c r="AR41" s="145" t="n"/>
      <c r="AS41" s="145" t="n"/>
      <c r="AT41" s="145" t="n"/>
      <c r="AU41" s="145" t="n"/>
      <c r="AV41" s="145" t="n"/>
      <c r="AW41" s="145" t="n"/>
      <c r="AX41" s="145" t="n"/>
      <c r="AY41" s="145" t="n"/>
      <c r="AZ41" s="145" t="n"/>
      <c r="BA41" s="145" t="n"/>
      <c r="BB41" s="145" t="n"/>
      <c r="BC41" s="145" t="n"/>
      <c r="BD41" s="145" t="n"/>
      <c r="BE41" s="145" t="n"/>
      <c r="BF41" s="145" t="n"/>
      <c r="BG41" s="145" t="n"/>
      <c r="BH41" s="145" t="n"/>
      <c r="BI41" s="146" t="n"/>
      <c r="BJ41" s="2" t="n"/>
      <c r="BK41" s="2" t="n"/>
      <c r="BL41" s="2" t="n"/>
      <c r="BM41" s="2" t="n"/>
      <c r="BN41" s="2" t="n"/>
      <c r="BO41" s="2" t="n"/>
      <c r="BP41" s="141" t="n"/>
      <c r="BV41" s="142" t="n"/>
      <c r="DU41" s="142"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41" t="n"/>
      <c r="BV42" s="142" t="n"/>
      <c r="DU42" s="142"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41" t="n"/>
      <c r="BV43" s="142" t="n"/>
      <c r="DU43" s="142"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41" t="n"/>
      <c r="BV44" s="142" t="n"/>
      <c r="DU44" s="142"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41" t="n"/>
      <c r="BV45" s="142" t="n"/>
      <c r="DU45" s="142"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41" t="n"/>
      <c r="BV46" s="142" t="n"/>
      <c r="DU46" s="142"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2" t="n"/>
      <c r="BQ47" s="138" t="n"/>
      <c r="BR47" s="173" t="n"/>
      <c r="BS47" s="138" t="n"/>
      <c r="BT47" s="138" t="n"/>
      <c r="BU47" s="28" t="n"/>
      <c r="BV47" s="29" t="n"/>
      <c r="BW47" s="174">
        <f>計算!$Z$35</f>
        <v/>
      </c>
      <c r="BX47" s="138" t="n"/>
      <c r="BY47" s="138" t="n"/>
      <c r="BZ47" s="138" t="n"/>
      <c r="CA47" s="138" t="n"/>
      <c r="CB47" s="138" t="n"/>
      <c r="CC47" s="138" t="n"/>
      <c r="CD47" s="138" t="n"/>
      <c r="CE47" s="138" t="n"/>
      <c r="CF47" s="138" t="n"/>
      <c r="CG47" s="138" t="n"/>
      <c r="CH47" s="138" t="n"/>
      <c r="CI47" s="138" t="n"/>
      <c r="CJ47" s="138" t="n"/>
      <c r="CK47" s="138" t="n"/>
      <c r="CL47" s="138" t="n"/>
      <c r="CM47" s="138" t="n"/>
      <c r="CN47" s="138" t="n"/>
      <c r="CO47" s="138" t="n"/>
      <c r="CP47" s="138" t="n"/>
      <c r="CQ47" s="138" t="n"/>
      <c r="CR47" s="138" t="n"/>
      <c r="CS47" s="138" t="n"/>
      <c r="CT47" s="138" t="n"/>
      <c r="CU47" s="138" t="n"/>
      <c r="CV47" s="138" t="n"/>
      <c r="CW47" s="138" t="n"/>
      <c r="CX47" s="138" t="n"/>
      <c r="CY47" s="138" t="n"/>
      <c r="CZ47" s="138" t="n"/>
      <c r="DA47" s="138" t="n"/>
      <c r="DB47" s="138" t="n"/>
      <c r="DC47" s="138" t="n"/>
      <c r="DD47" s="138" t="n"/>
      <c r="DE47" s="138" t="n"/>
      <c r="DF47" s="138" t="n"/>
      <c r="DG47" s="138" t="n"/>
      <c r="DH47" s="138" t="n"/>
      <c r="DI47" s="138" t="n"/>
      <c r="DJ47" s="138" t="n"/>
      <c r="DK47" s="138" t="n"/>
      <c r="DL47" s="138" t="n"/>
      <c r="DM47" s="138" t="n"/>
      <c r="DN47" s="138" t="n"/>
      <c r="DO47" s="138" t="n"/>
      <c r="DP47" s="138" t="n"/>
      <c r="DQ47" s="138" t="n"/>
      <c r="DR47" s="138" t="n"/>
      <c r="DS47" s="138" t="n"/>
      <c r="DT47" s="138" t="n"/>
      <c r="DU47" s="139"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41" t="n"/>
      <c r="BU48" s="31" t="n"/>
      <c r="BV48" s="32" t="n"/>
      <c r="DU48" s="142"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41" t="n"/>
      <c r="BU49" s="72" t="n"/>
      <c r="BV49" s="142" t="n"/>
      <c r="DU49" s="142"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41" t="n"/>
      <c r="BV50" s="142" t="n"/>
      <c r="DU50" s="142"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41" t="n"/>
      <c r="BV51" s="142" t="n"/>
      <c r="DU51" s="142"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41" t="n"/>
      <c r="BV52" s="142" t="n"/>
      <c r="DU52" s="142" t="n"/>
      <c r="DV52" s="7" t="n"/>
      <c r="DW52" s="2" t="n"/>
      <c r="DX52" s="2" t="n"/>
      <c r="DY52" s="2" t="n"/>
      <c r="DZ52" s="2" t="n"/>
      <c r="EA52" s="2" t="n"/>
      <c r="EB52" s="2" t="n"/>
      <c r="EC52" s="2" t="n"/>
    </row>
    <row r="53" ht="6.75" customHeight="1" s="118">
      <c r="A53" s="2" t="n"/>
      <c r="B53" s="2" t="n"/>
      <c r="C53" s="2" t="n"/>
      <c r="D53" s="2" t="n"/>
      <c r="E53" s="175" t="inlineStr">
        <is>
          <t>在籍校</t>
        </is>
      </c>
      <c r="F53" s="138" t="n"/>
      <c r="G53" s="138" t="n"/>
      <c r="H53" s="138" t="n"/>
      <c r="I53" s="138" t="n"/>
      <c r="J53" s="138" t="n"/>
      <c r="K53" s="139"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8" t="n"/>
      <c r="AY53" s="138" t="n"/>
      <c r="AZ53" s="138" t="n"/>
      <c r="BA53" s="138" t="n"/>
      <c r="BB53" s="138" t="n"/>
      <c r="BC53" s="138" t="n"/>
      <c r="BD53" s="138" t="n"/>
      <c r="BE53" s="138" t="n"/>
      <c r="BF53" s="138" t="n"/>
      <c r="BG53" s="138" t="n"/>
      <c r="BH53" s="138" t="n"/>
      <c r="BI53" s="139" t="n"/>
      <c r="BJ53" s="2" t="n"/>
      <c r="BK53" s="2" t="n"/>
      <c r="BL53" s="2" t="n"/>
      <c r="BM53" s="2" t="n"/>
      <c r="BN53" s="2" t="n"/>
      <c r="BO53" s="2" t="n"/>
      <c r="BP53" s="141" t="n"/>
      <c r="BV53" s="142" t="n"/>
      <c r="DU53" s="142" t="n"/>
      <c r="DV53" s="2" t="n"/>
      <c r="DW53" s="2" t="n"/>
      <c r="DX53" s="2" t="n"/>
      <c r="DY53" s="2" t="n"/>
      <c r="DZ53" s="2" t="n"/>
      <c r="EA53" s="2" t="n"/>
      <c r="EB53" s="2" t="n"/>
      <c r="EC53" s="2" t="n"/>
    </row>
    <row r="54" ht="6.75" customHeight="1" s="118">
      <c r="A54" s="2" t="n"/>
      <c r="B54" s="2" t="n"/>
      <c r="C54" s="2" t="n"/>
      <c r="D54" s="2" t="n"/>
      <c r="E54" s="141" t="n"/>
      <c r="K54" s="142" t="n"/>
      <c r="L54" s="36" t="n"/>
      <c r="M54" s="19" t="n"/>
      <c r="N54" s="19" t="n"/>
      <c r="O54" s="19" t="n"/>
      <c r="P54" s="19" t="n"/>
      <c r="Q54" s="19" t="n"/>
      <c r="R54" s="19" t="n"/>
      <c r="S54" s="19" t="n"/>
      <c r="T54" s="19" t="n"/>
      <c r="U54" s="19" t="n"/>
      <c r="V54" s="19" t="n"/>
      <c r="W54" s="19" t="n"/>
      <c r="X54" s="37" t="n"/>
      <c r="Y54" s="176">
        <f>計算!$N$35</f>
        <v/>
      </c>
      <c r="BI54" s="142" t="n"/>
      <c r="BJ54" s="2" t="n"/>
      <c r="BK54" s="2" t="n"/>
      <c r="BL54" s="2" t="n"/>
      <c r="BM54" s="2" t="n"/>
      <c r="BN54" s="2" t="n"/>
      <c r="BO54" s="2" t="n"/>
      <c r="BP54" s="141" t="n"/>
      <c r="BV54" s="142" t="n"/>
      <c r="DU54" s="142" t="n"/>
      <c r="DV54" s="2" t="n"/>
      <c r="DW54" s="2" t="n"/>
      <c r="DX54" s="2" t="n"/>
      <c r="DY54" s="2" t="n"/>
      <c r="DZ54" s="2" t="n"/>
      <c r="EA54" s="2" t="n"/>
      <c r="EB54" s="2" t="n"/>
      <c r="EC54" s="2" t="n"/>
    </row>
    <row r="55" ht="6.75" customHeight="1" s="118">
      <c r="A55" s="2" t="n"/>
      <c r="B55" s="2" t="n"/>
      <c r="C55" s="2" t="n"/>
      <c r="D55" s="2" t="n"/>
      <c r="E55" s="141" t="n"/>
      <c r="K55" s="142" t="n"/>
      <c r="L55" s="36" t="n"/>
      <c r="M55" s="19" t="n"/>
      <c r="N55" s="19" t="n"/>
      <c r="O55" s="19" t="n"/>
      <c r="P55" s="177">
        <f>設定!$B$6</f>
        <v/>
      </c>
      <c r="S55" s="11" t="n"/>
      <c r="T55" s="11" t="n"/>
      <c r="U55" s="177">
        <f>設定!$B$7</f>
        <v/>
      </c>
      <c r="W55" s="11" t="n"/>
      <c r="X55" s="12" t="n"/>
      <c r="Y55" s="141" t="n"/>
      <c r="BI55" s="142" t="n"/>
      <c r="BJ55" s="2" t="n"/>
      <c r="BK55" s="2" t="n"/>
      <c r="BL55" s="2" t="n"/>
      <c r="BM55" s="2" t="n"/>
      <c r="BN55" s="2" t="n"/>
      <c r="BO55" s="2" t="n"/>
      <c r="BP55" s="141" t="n"/>
      <c r="BV55" s="142" t="n"/>
      <c r="DU55" s="142" t="n"/>
      <c r="DV55" s="2" t="n"/>
      <c r="DW55" s="2" t="n"/>
      <c r="DX55" s="2" t="n"/>
      <c r="DY55" s="2" t="n"/>
      <c r="DZ55" s="2" t="n"/>
      <c r="EA55" s="2" t="n"/>
      <c r="EB55" s="2" t="n"/>
      <c r="EC55" s="2" t="n"/>
    </row>
    <row r="56" ht="6.75" customHeight="1" s="118">
      <c r="A56" s="2" t="n"/>
      <c r="B56" s="2" t="n"/>
      <c r="C56" s="2" t="n"/>
      <c r="D56" s="2" t="n"/>
      <c r="E56" s="141" t="n"/>
      <c r="K56" s="142" t="n"/>
      <c r="L56" s="92" t="inlineStr">
        <is>
          <t>令和</t>
        </is>
      </c>
      <c r="S56" s="52" t="inlineStr">
        <is>
          <t>年</t>
        </is>
      </c>
      <c r="W56" s="53" t="inlineStr">
        <is>
          <t>月</t>
        </is>
      </c>
      <c r="X56" s="142" t="n"/>
      <c r="Y56" s="141" t="n"/>
      <c r="BI56" s="142" t="n"/>
      <c r="BJ56" s="2" t="n"/>
      <c r="BK56" s="2" t="n"/>
      <c r="BL56" s="2" t="n"/>
      <c r="BM56" s="2" t="n"/>
      <c r="BN56" s="2" t="n"/>
      <c r="BO56" s="2" t="n"/>
      <c r="BP56" s="141" t="n"/>
      <c r="BV56" s="142" t="n"/>
      <c r="DU56" s="142" t="n"/>
      <c r="DV56" s="2" t="n"/>
      <c r="DW56" s="2" t="n"/>
      <c r="DX56" s="2" t="n"/>
      <c r="DY56" s="2" t="n"/>
      <c r="DZ56" s="2" t="n"/>
      <c r="EA56" s="2" t="n"/>
      <c r="EB56" s="2" t="n"/>
      <c r="EC56" s="2" t="n"/>
    </row>
    <row r="57" ht="6.75" customHeight="1" s="118">
      <c r="A57" s="2" t="n"/>
      <c r="B57" s="2" t="n"/>
      <c r="C57" s="2" t="n"/>
      <c r="D57" s="2" t="n"/>
      <c r="E57" s="141" t="n"/>
      <c r="K57" s="142" t="n"/>
      <c r="L57" s="141" t="n"/>
      <c r="X57" s="142" t="n"/>
      <c r="Y57" s="141" t="n"/>
      <c r="AW57" s="75" t="inlineStr">
        <is>
          <t>卒業</t>
        </is>
      </c>
      <c r="BI57" s="142" t="n"/>
      <c r="BJ57" s="2" t="n"/>
      <c r="BK57" s="2" t="n"/>
      <c r="BL57" s="2" t="n"/>
      <c r="BM57" s="2" t="n"/>
      <c r="BN57" s="2" t="n"/>
      <c r="BO57" s="2" t="n"/>
      <c r="BP57" s="141" t="n"/>
      <c r="BV57" s="142" t="n"/>
      <c r="DU57" s="142" t="n"/>
      <c r="DV57" s="2" t="n"/>
      <c r="DW57" s="2" t="n"/>
      <c r="DX57" s="2" t="n"/>
      <c r="DY57" s="2" t="n"/>
      <c r="DZ57" s="2" t="n"/>
      <c r="EA57" s="2" t="n"/>
      <c r="EB57" s="2" t="n"/>
      <c r="EC57" s="2" t="n"/>
    </row>
    <row r="58" ht="6.75" customHeight="1" s="118">
      <c r="A58" s="2" t="n"/>
      <c r="B58" s="2" t="n"/>
      <c r="C58" s="2" t="n"/>
      <c r="D58" s="2" t="n"/>
      <c r="E58" s="141" t="n"/>
      <c r="K58" s="142" t="n"/>
      <c r="L58" s="36" t="n"/>
      <c r="M58" s="19" t="n"/>
      <c r="N58" s="19" t="n"/>
      <c r="O58" s="19" t="n"/>
      <c r="P58" s="19" t="n"/>
      <c r="Q58" s="19" t="n"/>
      <c r="R58" s="19" t="n"/>
      <c r="S58" s="19" t="n"/>
      <c r="T58" s="19" t="n"/>
      <c r="U58" s="19" t="n"/>
      <c r="V58" s="19" t="n"/>
      <c r="W58" s="19" t="n"/>
      <c r="X58" s="37" t="n"/>
      <c r="Y58" s="141" t="n"/>
      <c r="BI58" s="142" t="n"/>
      <c r="BJ58" s="2" t="n"/>
      <c r="BK58" s="2" t="n"/>
      <c r="BL58" s="2" t="n"/>
      <c r="BM58" s="2" t="n"/>
      <c r="BN58" s="2" t="n"/>
      <c r="BO58" s="2" t="n"/>
      <c r="BP58" s="141" t="n"/>
      <c r="BV58" s="142" t="n"/>
      <c r="DU58" s="142" t="n"/>
      <c r="DV58" s="2" t="n"/>
      <c r="DW58" s="2" t="n"/>
      <c r="DX58" s="2" t="n"/>
      <c r="DY58" s="2" t="n"/>
      <c r="DZ58" s="2" t="n"/>
      <c r="EA58" s="2" t="n"/>
      <c r="EB58" s="2" t="n"/>
      <c r="EC58" s="2" t="n"/>
    </row>
    <row r="59" ht="6.75" customHeight="1" s="118">
      <c r="A59" s="2" t="n"/>
      <c r="B59" s="2" t="n"/>
      <c r="C59" s="2" t="n"/>
      <c r="D59" s="2" t="n"/>
      <c r="E59" s="141" t="n"/>
      <c r="K59" s="142" t="n"/>
      <c r="L59" s="36" t="n"/>
      <c r="M59" s="19" t="n"/>
      <c r="N59" s="19" t="n"/>
      <c r="O59" s="19" t="n"/>
      <c r="P59" s="19" t="n"/>
      <c r="Q59" s="19" t="n"/>
      <c r="R59" s="19" t="n"/>
      <c r="S59" s="19" t="n"/>
      <c r="T59" s="19" t="n"/>
      <c r="U59" s="19" t="n"/>
      <c r="V59" s="19" t="n"/>
      <c r="W59" s="19" t="n"/>
      <c r="X59" s="37" t="n"/>
      <c r="Y59" s="141" t="n"/>
      <c r="BI59" s="142" t="n"/>
      <c r="BJ59" s="2" t="n"/>
      <c r="BK59" s="2" t="n"/>
      <c r="BL59" s="2" t="n"/>
      <c r="BM59" s="2" t="n"/>
      <c r="BN59" s="2" t="n"/>
      <c r="BO59" s="2" t="n"/>
      <c r="BP59" s="141" t="n"/>
      <c r="BV59" s="142" t="n"/>
      <c r="DU59" s="142" t="n"/>
      <c r="DV59" s="2" t="n"/>
      <c r="DW59" s="2" t="n"/>
      <c r="DX59" s="2" t="n"/>
      <c r="DY59" s="2" t="n"/>
      <c r="DZ59" s="2" t="n"/>
      <c r="EA59" s="2" t="n"/>
      <c r="EB59" s="2" t="n"/>
      <c r="EC59" s="2" t="n"/>
    </row>
    <row r="60" ht="6.75" customHeight="1" s="118">
      <c r="A60" s="2" t="n"/>
      <c r="B60" s="2" t="n"/>
      <c r="C60" s="2" t="n"/>
      <c r="D60" s="2" t="n"/>
      <c r="E60" s="144" t="n"/>
      <c r="F60" s="145" t="n"/>
      <c r="G60" s="145" t="n"/>
      <c r="H60" s="145" t="n"/>
      <c r="I60" s="145" t="n"/>
      <c r="J60" s="145" t="n"/>
      <c r="K60" s="146"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5" t="n"/>
      <c r="AX60" s="145" t="n"/>
      <c r="AY60" s="145" t="n"/>
      <c r="AZ60" s="145" t="n"/>
      <c r="BA60" s="145" t="n"/>
      <c r="BB60" s="145" t="n"/>
      <c r="BC60" s="145" t="n"/>
      <c r="BD60" s="145" t="n"/>
      <c r="BE60" s="145" t="n"/>
      <c r="BF60" s="145" t="n"/>
      <c r="BG60" s="145" t="n"/>
      <c r="BH60" s="145" t="n"/>
      <c r="BI60" s="146" t="n"/>
      <c r="BJ60" s="2" t="n"/>
      <c r="BK60" s="2" t="n"/>
      <c r="BL60" s="2" t="n"/>
      <c r="BM60" s="2" t="n"/>
      <c r="BN60" s="2" t="n"/>
      <c r="BO60" s="2" t="n"/>
      <c r="BP60" s="141" t="n"/>
      <c r="BV60" s="142" t="n"/>
      <c r="DU60" s="142"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8" t="n"/>
      <c r="U61" s="17" t="n"/>
      <c r="V61" s="17" t="n"/>
      <c r="W61" s="76" t="n"/>
      <c r="X61" s="138"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41" t="n"/>
      <c r="BV61" s="142" t="n"/>
      <c r="DU61" s="142"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41" t="n"/>
      <c r="BV62" s="142" t="n"/>
      <c r="DU62" s="142"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41" t="n"/>
      <c r="BV63" s="142" t="n"/>
      <c r="DU63" s="142" t="n"/>
      <c r="DV63" s="2" t="n"/>
      <c r="DW63" s="2" t="n"/>
      <c r="DX63" s="2" t="n"/>
      <c r="DY63" s="2" t="n"/>
      <c r="DZ63" s="2" t="n"/>
      <c r="EA63" s="2" t="n"/>
      <c r="EB63" s="2" t="n"/>
      <c r="EC63" s="2" t="n"/>
    </row>
    <row r="64" ht="6.75" customHeight="1" s="118">
      <c r="A64" s="2" t="n"/>
      <c r="B64" s="2" t="n"/>
      <c r="C64" s="2" t="n"/>
      <c r="D64" s="2" t="n"/>
      <c r="E64" s="178" t="inlineStr">
        <is>
          <t>職　歴</t>
        </is>
      </c>
      <c r="K64" s="142" t="n"/>
      <c r="L64" s="54" t="inlineStr">
        <is>
          <t>平成</t>
        </is>
      </c>
      <c r="M64" s="138" t="n"/>
      <c r="N64" s="138" t="n"/>
      <c r="O64" s="138" t="n"/>
      <c r="P64" s="19" t="n"/>
      <c r="Q64" s="19" t="n"/>
      <c r="R64" s="19" t="n"/>
      <c r="S64" s="19" t="n"/>
      <c r="T64" s="19" t="n"/>
      <c r="U64" s="19" t="n"/>
      <c r="V64" s="19" t="n"/>
      <c r="W64" s="19" t="n"/>
      <c r="X64" s="37" t="n"/>
      <c r="Y64" s="169">
        <f>計算!$AD$35</f>
        <v/>
      </c>
      <c r="BI64" s="142" t="n"/>
      <c r="BJ64" s="2" t="n"/>
      <c r="BK64" s="2" t="n"/>
      <c r="BL64" s="2" t="n"/>
      <c r="BM64" s="2" t="n"/>
      <c r="BN64" s="2" t="n"/>
      <c r="BO64" s="2" t="n"/>
      <c r="BP64" s="141" t="n"/>
      <c r="BV64" s="142" t="n"/>
      <c r="DU64" s="142" t="n"/>
      <c r="DV64" s="2" t="n"/>
      <c r="DW64" s="2" t="n"/>
      <c r="DX64" s="2" t="n"/>
      <c r="DY64" s="2" t="n"/>
      <c r="DZ64" s="2" t="n"/>
      <c r="EA64" s="2" t="n"/>
      <c r="EB64" s="2" t="n"/>
      <c r="EC64" s="2" t="n"/>
    </row>
    <row r="65" ht="6.75" customHeight="1" s="118">
      <c r="A65" s="2" t="n"/>
      <c r="B65" s="2" t="n"/>
      <c r="C65" s="2" t="n"/>
      <c r="D65" s="2" t="n"/>
      <c r="E65" s="141" t="n"/>
      <c r="K65" s="142" t="n"/>
      <c r="L65" s="141" t="n"/>
      <c r="P65" s="19" t="n"/>
      <c r="Q65" s="19" t="n"/>
      <c r="R65" s="19" t="n"/>
      <c r="S65" s="19" t="n"/>
      <c r="T65" s="19" t="n"/>
      <c r="U65" s="19" t="n"/>
      <c r="V65" s="19" t="n"/>
      <c r="W65" s="19" t="n"/>
      <c r="X65" s="37" t="n"/>
      <c r="Y65" s="141" t="n"/>
      <c r="BI65" s="142" t="n"/>
      <c r="BJ65" s="2" t="n"/>
      <c r="BK65" s="2" t="n"/>
      <c r="BL65" s="2" t="n"/>
      <c r="BM65" s="2" t="n"/>
      <c r="BN65" s="2" t="n"/>
      <c r="BO65" s="2" t="n"/>
      <c r="BP65" s="141" t="n"/>
      <c r="BV65" s="142" t="n"/>
      <c r="DU65" s="142" t="n"/>
      <c r="DV65" s="2" t="n"/>
      <c r="DW65" s="2" t="n"/>
      <c r="DX65" s="2" t="n"/>
      <c r="DY65" s="2" t="n"/>
      <c r="DZ65" s="2" t="n"/>
      <c r="EA65" s="2" t="n"/>
      <c r="EB65" s="2" t="n"/>
      <c r="EC65" s="2" t="n"/>
    </row>
    <row r="66" ht="6.75" customHeight="1" s="118">
      <c r="A66" s="2" t="n"/>
      <c r="B66" s="2" t="n"/>
      <c r="C66" s="2" t="n"/>
      <c r="D66" s="2" t="n"/>
      <c r="E66" s="141" t="n"/>
      <c r="K66" s="142" t="n"/>
      <c r="L66" s="141" t="n"/>
      <c r="P66" s="177">
        <f>計算!$AB$35</f>
        <v/>
      </c>
      <c r="S66" s="52" t="inlineStr">
        <is>
          <t>年</t>
        </is>
      </c>
      <c r="U66" s="177">
        <f>計算!$AC$35</f>
        <v/>
      </c>
      <c r="W66" s="53" t="inlineStr">
        <is>
          <t>月</t>
        </is>
      </c>
      <c r="X66" s="142" t="n"/>
      <c r="Y66" s="141" t="n"/>
      <c r="BI66" s="142" t="n"/>
      <c r="BJ66" s="2" t="n"/>
      <c r="BK66" s="2" t="n"/>
      <c r="BL66" s="2" t="n"/>
      <c r="BM66" s="2" t="n"/>
      <c r="BN66" s="2" t="n"/>
      <c r="BO66" s="2" t="n"/>
      <c r="BP66" s="141" t="n"/>
      <c r="BV66" s="142" t="n"/>
      <c r="DU66" s="142" t="n"/>
      <c r="DV66" s="2" t="n"/>
      <c r="DW66" s="2" t="n"/>
      <c r="DX66" s="2" t="n"/>
      <c r="DY66" s="2" t="n"/>
      <c r="DZ66" s="2" t="n"/>
      <c r="EA66" s="2" t="n"/>
      <c r="EB66" s="2" t="n"/>
      <c r="EC66" s="2" t="n"/>
    </row>
    <row r="67" ht="6.75" customHeight="1" s="118">
      <c r="A67" s="2" t="n"/>
      <c r="B67" s="2" t="n"/>
      <c r="C67" s="2" t="n"/>
      <c r="D67" s="2" t="n"/>
      <c r="E67" s="141" t="n"/>
      <c r="K67" s="142" t="n"/>
      <c r="L67" s="49" t="inlineStr">
        <is>
          <t>令和</t>
        </is>
      </c>
      <c r="X67" s="142" t="n"/>
      <c r="Y67" s="141" t="n"/>
      <c r="BI67" s="142" t="n"/>
      <c r="BJ67" s="2" t="n"/>
      <c r="BK67" s="2" t="n"/>
      <c r="BL67" s="2" t="n"/>
      <c r="BM67" s="2" t="n"/>
      <c r="BN67" s="2" t="n"/>
      <c r="BO67" s="2" t="n"/>
      <c r="BP67" s="141" t="n"/>
      <c r="BV67" s="142" t="n"/>
      <c r="DU67" s="142" t="n"/>
      <c r="DV67" s="2" t="n"/>
      <c r="DW67" s="2" t="n"/>
      <c r="DX67" s="2" t="n"/>
      <c r="DY67" s="2" t="n"/>
      <c r="DZ67" s="2" t="n"/>
      <c r="EA67" s="2" t="n"/>
      <c r="EB67" s="2" t="n"/>
      <c r="EC67" s="2" t="n"/>
    </row>
    <row r="68" ht="6.75" customHeight="1" s="118">
      <c r="A68" s="2" t="n"/>
      <c r="B68" s="2" t="n"/>
      <c r="C68" s="2" t="n"/>
      <c r="D68" s="2" t="n"/>
      <c r="E68" s="141" t="n"/>
      <c r="K68" s="142" t="n"/>
      <c r="L68" s="141" t="n"/>
      <c r="P68" s="19" t="n"/>
      <c r="Q68" s="19" t="n"/>
      <c r="R68" s="19" t="n"/>
      <c r="S68" s="19" t="n"/>
      <c r="T68" s="19" t="n"/>
      <c r="U68" s="19" t="n"/>
      <c r="V68" s="19" t="n"/>
      <c r="W68" s="19" t="n"/>
      <c r="X68" s="37" t="n"/>
      <c r="Y68" s="141" t="n"/>
      <c r="BI68" s="142" t="n"/>
      <c r="BJ68" s="2" t="n"/>
      <c r="BK68" s="2" t="n"/>
      <c r="BL68" s="2" t="n"/>
      <c r="BM68" s="2" t="n"/>
      <c r="BN68" s="2" t="n"/>
      <c r="BO68" s="2" t="n"/>
      <c r="BP68" s="141" t="n"/>
      <c r="BV68" s="142" t="n"/>
      <c r="DU68" s="142" t="n"/>
      <c r="DV68" s="2" t="n"/>
      <c r="DW68" s="2" t="n"/>
      <c r="DX68" s="2" t="n"/>
      <c r="DY68" s="2" t="n"/>
      <c r="DZ68" s="2" t="n"/>
      <c r="EA68" s="2" t="n"/>
      <c r="EB68" s="2" t="n"/>
      <c r="EC68" s="2" t="n"/>
    </row>
    <row r="69" ht="5.25" customHeight="1" s="118">
      <c r="A69" s="2" t="n"/>
      <c r="B69" s="2" t="n"/>
      <c r="C69" s="2" t="n"/>
      <c r="D69" s="2" t="n"/>
      <c r="E69" s="141" t="n"/>
      <c r="K69" s="142" t="n"/>
      <c r="L69" s="144" t="n"/>
      <c r="M69" s="145" t="n"/>
      <c r="N69" s="145" t="n"/>
      <c r="O69" s="145" t="n"/>
      <c r="P69" s="20" t="n"/>
      <c r="Q69" s="20" t="n"/>
      <c r="R69" s="20" t="n"/>
      <c r="S69" s="20" t="n"/>
      <c r="T69" s="20" t="n"/>
      <c r="U69" s="20" t="n"/>
      <c r="V69" s="20" t="n"/>
      <c r="W69" s="20" t="n"/>
      <c r="X69" s="39" t="n"/>
      <c r="Y69" s="144" t="n"/>
      <c r="Z69" s="145" t="n"/>
      <c r="AA69" s="145" t="n"/>
      <c r="AB69" s="145" t="n"/>
      <c r="AC69" s="145" t="n"/>
      <c r="AD69" s="145" t="n"/>
      <c r="AE69" s="145" t="n"/>
      <c r="AF69" s="145" t="n"/>
      <c r="AG69" s="145" t="n"/>
      <c r="AH69" s="145" t="n"/>
      <c r="AI69" s="145" t="n"/>
      <c r="AJ69" s="145" t="n"/>
      <c r="AK69" s="145" t="n"/>
      <c r="AL69" s="145" t="n"/>
      <c r="AM69" s="145" t="n"/>
      <c r="AN69" s="145" t="n"/>
      <c r="AO69" s="145" t="n"/>
      <c r="AP69" s="145" t="n"/>
      <c r="AQ69" s="145" t="n"/>
      <c r="AR69" s="145" t="n"/>
      <c r="AS69" s="145" t="n"/>
      <c r="AT69" s="145" t="n"/>
      <c r="AU69" s="145" t="n"/>
      <c r="AV69" s="145" t="n"/>
      <c r="AW69" s="145" t="n"/>
      <c r="AX69" s="145" t="n"/>
      <c r="AY69" s="145" t="n"/>
      <c r="AZ69" s="145" t="n"/>
      <c r="BA69" s="145" t="n"/>
      <c r="BB69" s="145" t="n"/>
      <c r="BC69" s="145" t="n"/>
      <c r="BD69" s="145" t="n"/>
      <c r="BE69" s="145" t="n"/>
      <c r="BF69" s="145" t="n"/>
      <c r="BG69" s="145" t="n"/>
      <c r="BH69" s="145" t="n"/>
      <c r="BI69" s="146" t="n"/>
      <c r="BJ69" s="2" t="n"/>
      <c r="BK69" s="2" t="n"/>
      <c r="BL69" s="2" t="n"/>
      <c r="BM69" s="2" t="n"/>
      <c r="BN69" s="2" t="n"/>
      <c r="BO69" s="2" t="n"/>
      <c r="BP69" s="141" t="n"/>
      <c r="BV69" s="142" t="n"/>
      <c r="DU69" s="142" t="n"/>
      <c r="DV69" s="2" t="n"/>
      <c r="DW69" s="2" t="n"/>
      <c r="DX69" s="2" t="n"/>
      <c r="DY69" s="2" t="n"/>
      <c r="DZ69" s="2" t="n"/>
      <c r="EA69" s="2" t="n"/>
      <c r="EB69" s="2" t="n"/>
      <c r="EC69" s="2" t="n"/>
    </row>
    <row r="70" ht="6.75" customHeight="1" s="118">
      <c r="A70" s="2" t="n"/>
      <c r="B70" s="2" t="n"/>
      <c r="C70" s="2" t="n"/>
      <c r="D70" s="2" t="n"/>
      <c r="E70" s="141" t="n"/>
      <c r="K70" s="142" t="n"/>
      <c r="L70" s="54" t="inlineStr">
        <is>
          <t>平成</t>
        </is>
      </c>
      <c r="M70" s="138" t="n"/>
      <c r="N70" s="138" t="n"/>
      <c r="O70" s="138" t="n"/>
      <c r="P70" s="18" t="n"/>
      <c r="Q70" s="18" t="n"/>
      <c r="R70" s="18" t="n"/>
      <c r="S70" s="18" t="n"/>
      <c r="T70" s="18" t="n"/>
      <c r="U70" s="18" t="n"/>
      <c r="V70" s="18" t="n"/>
      <c r="W70" s="18" t="n"/>
      <c r="X70" s="35" t="n"/>
      <c r="Y70" s="169">
        <f>計算!$AG$35</f>
        <v/>
      </c>
      <c r="BI70" s="142" t="n"/>
      <c r="BJ70" s="2" t="n"/>
      <c r="BK70" s="2" t="n"/>
      <c r="BL70" s="2" t="n"/>
      <c r="BM70" s="2" t="n"/>
      <c r="BN70" s="2" t="n"/>
      <c r="BO70" s="2" t="n"/>
      <c r="BP70" s="141" t="n"/>
      <c r="BV70" s="142" t="n"/>
      <c r="DU70" s="142" t="n"/>
      <c r="DV70" s="2" t="n"/>
      <c r="DW70" s="2" t="n"/>
      <c r="DX70" s="2" t="n"/>
      <c r="DY70" s="2" t="n"/>
      <c r="DZ70" s="2" t="n"/>
      <c r="EA70" s="2" t="n"/>
      <c r="EB70" s="2" t="n"/>
      <c r="EC70" s="2" t="n"/>
    </row>
    <row r="71" ht="6.75" customHeight="1" s="118">
      <c r="A71" s="2" t="n"/>
      <c r="B71" s="2" t="n"/>
      <c r="C71" s="2" t="n"/>
      <c r="D71" s="2" t="n"/>
      <c r="E71" s="141" t="n"/>
      <c r="K71" s="142" t="n"/>
      <c r="L71" s="141" t="n"/>
      <c r="P71" s="19" t="n"/>
      <c r="Q71" s="19" t="n"/>
      <c r="R71" s="19" t="n"/>
      <c r="S71" s="19" t="n"/>
      <c r="T71" s="19" t="n"/>
      <c r="U71" s="19" t="n"/>
      <c r="V71" s="19" t="n"/>
      <c r="W71" s="19" t="n"/>
      <c r="X71" s="37" t="n"/>
      <c r="Y71" s="141" t="n"/>
      <c r="BI71" s="142" t="n"/>
      <c r="BJ71" s="2" t="n"/>
      <c r="BK71" s="2" t="n"/>
      <c r="BL71" s="2" t="n"/>
      <c r="BM71" s="2" t="n"/>
      <c r="BN71" s="2" t="n"/>
      <c r="BO71" s="2" t="n"/>
      <c r="BP71" s="141" t="n"/>
      <c r="BV71" s="142" t="n"/>
      <c r="DU71" s="142" t="n"/>
      <c r="DV71" s="2" t="n"/>
      <c r="DW71" s="2" t="n"/>
      <c r="DX71" s="2" t="n"/>
      <c r="DY71" s="2" t="n"/>
      <c r="DZ71" s="2" t="n"/>
      <c r="EA71" s="2" t="n"/>
      <c r="EB71" s="2" t="n"/>
      <c r="EC71" s="2" t="n"/>
    </row>
    <row r="72" ht="6.75" customHeight="1" s="118">
      <c r="A72" s="2" t="n"/>
      <c r="B72" s="2" t="n"/>
      <c r="C72" s="2" t="n"/>
      <c r="D72" s="2" t="n"/>
      <c r="E72" s="141" t="n"/>
      <c r="K72" s="142" t="n"/>
      <c r="L72" s="141" t="n"/>
      <c r="P72" s="177">
        <f>計算!$AE$35</f>
        <v/>
      </c>
      <c r="S72" s="52" t="inlineStr">
        <is>
          <t>年</t>
        </is>
      </c>
      <c r="U72" s="177">
        <f>計算!$AF$35</f>
        <v/>
      </c>
      <c r="W72" s="53" t="inlineStr">
        <is>
          <t>月</t>
        </is>
      </c>
      <c r="X72" s="142" t="n"/>
      <c r="Y72" s="141" t="n"/>
      <c r="BI72" s="142" t="n"/>
      <c r="BJ72" s="2" t="n"/>
      <c r="BK72" s="2" t="n"/>
      <c r="BL72" s="2" t="n"/>
      <c r="BM72" s="2" t="n"/>
      <c r="BN72" s="2" t="n"/>
      <c r="BO72" s="2" t="n"/>
      <c r="BP72" s="141" t="n"/>
      <c r="BV72" s="142" t="n"/>
      <c r="DU72" s="142" t="n"/>
      <c r="DV72" s="2" t="n"/>
      <c r="DW72" s="2" t="n"/>
      <c r="DX72" s="2" t="n"/>
      <c r="DY72" s="2" t="n"/>
      <c r="DZ72" s="2" t="n"/>
      <c r="EA72" s="2" t="n"/>
      <c r="EB72" s="2" t="n"/>
      <c r="EC72" s="2" t="n"/>
    </row>
    <row r="73" ht="6.75" customHeight="1" s="118">
      <c r="A73" s="2" t="n"/>
      <c r="B73" s="2" t="n"/>
      <c r="C73" s="2" t="n"/>
      <c r="D73" s="2" t="n"/>
      <c r="E73" s="141" t="n"/>
      <c r="K73" s="142" t="n"/>
      <c r="L73" s="49" t="inlineStr">
        <is>
          <t>令和</t>
        </is>
      </c>
      <c r="X73" s="142" t="n"/>
      <c r="Y73" s="141" t="n"/>
      <c r="BI73" s="142" t="n"/>
      <c r="BJ73" s="2" t="n"/>
      <c r="BK73" s="2" t="n"/>
      <c r="BL73" s="2" t="n"/>
      <c r="BM73" s="2" t="n"/>
      <c r="BN73" s="2" t="n"/>
      <c r="BO73" s="2" t="n"/>
      <c r="BP73" s="141" t="n"/>
      <c r="BV73" s="142" t="n"/>
      <c r="DU73" s="142" t="n"/>
      <c r="DV73" s="2" t="n"/>
      <c r="DW73" s="2" t="n"/>
      <c r="DX73" s="2" t="n"/>
      <c r="DY73" s="2" t="n"/>
      <c r="DZ73" s="2" t="n"/>
      <c r="EA73" s="2" t="n"/>
      <c r="EB73" s="2" t="n"/>
      <c r="EC73" s="2" t="n"/>
    </row>
    <row r="74" ht="6.75" customHeight="1" s="118">
      <c r="A74" s="2" t="n"/>
      <c r="B74" s="2" t="n"/>
      <c r="C74" s="2" t="n"/>
      <c r="D74" s="2" t="n"/>
      <c r="E74" s="141" t="n"/>
      <c r="K74" s="142" t="n"/>
      <c r="L74" s="141" t="n"/>
      <c r="P74" s="19" t="n"/>
      <c r="Q74" s="19" t="n"/>
      <c r="R74" s="19" t="n"/>
      <c r="S74" s="19" t="n"/>
      <c r="T74" s="19" t="n"/>
      <c r="U74" s="19" t="n"/>
      <c r="V74" s="19" t="n"/>
      <c r="W74" s="19" t="n"/>
      <c r="X74" s="37" t="n"/>
      <c r="Y74" s="141" t="n"/>
      <c r="BI74" s="142" t="n"/>
      <c r="BJ74" s="2" t="n"/>
      <c r="BK74" s="2" t="n"/>
      <c r="BL74" s="2" t="n"/>
      <c r="BM74" s="2" t="n"/>
      <c r="BN74" s="2" t="n"/>
      <c r="BO74" s="2" t="n"/>
      <c r="BP74" s="141" t="n"/>
      <c r="BU74" s="43" t="n"/>
      <c r="BV74" s="44" t="n"/>
      <c r="DU74" s="142" t="n"/>
      <c r="DV74" s="2" t="n"/>
      <c r="DW74" s="2" t="n"/>
      <c r="DX74" s="2" t="n"/>
      <c r="DY74" s="2" t="n"/>
      <c r="DZ74" s="2" t="n"/>
      <c r="EA74" s="2" t="n"/>
      <c r="EB74" s="2" t="n"/>
      <c r="EC74" s="2" t="n"/>
    </row>
    <row r="75" ht="4.5" customHeight="1" s="118">
      <c r="A75" s="2" t="n"/>
      <c r="B75" s="2" t="n"/>
      <c r="C75" s="2" t="n"/>
      <c r="D75" s="2" t="n"/>
      <c r="E75" s="141" t="n"/>
      <c r="K75" s="142" t="n"/>
      <c r="L75" s="144" t="n"/>
      <c r="M75" s="145" t="n"/>
      <c r="N75" s="145" t="n"/>
      <c r="O75" s="145" t="n"/>
      <c r="P75" s="20" t="n"/>
      <c r="Q75" s="20" t="n"/>
      <c r="R75" s="20" t="n"/>
      <c r="S75" s="20" t="n"/>
      <c r="T75" s="20" t="n"/>
      <c r="U75" s="20" t="n"/>
      <c r="V75" s="20" t="n"/>
      <c r="W75" s="20" t="n"/>
      <c r="X75" s="39" t="n"/>
      <c r="Y75" s="144" t="n"/>
      <c r="Z75" s="145" t="n"/>
      <c r="AA75" s="145" t="n"/>
      <c r="AB75" s="145" t="n"/>
      <c r="AC75" s="145" t="n"/>
      <c r="AD75" s="145" t="n"/>
      <c r="AE75" s="145" t="n"/>
      <c r="AF75" s="145" t="n"/>
      <c r="AG75" s="145" t="n"/>
      <c r="AH75" s="145" t="n"/>
      <c r="AI75" s="145" t="n"/>
      <c r="AJ75" s="145" t="n"/>
      <c r="AK75" s="145" t="n"/>
      <c r="AL75" s="145" t="n"/>
      <c r="AM75" s="145" t="n"/>
      <c r="AN75" s="145" t="n"/>
      <c r="AO75" s="145" t="n"/>
      <c r="AP75" s="145" t="n"/>
      <c r="AQ75" s="145" t="n"/>
      <c r="AR75" s="145" t="n"/>
      <c r="AS75" s="145" t="n"/>
      <c r="AT75" s="145" t="n"/>
      <c r="AU75" s="145" t="n"/>
      <c r="AV75" s="145" t="n"/>
      <c r="AW75" s="145" t="n"/>
      <c r="AX75" s="145" t="n"/>
      <c r="AY75" s="145" t="n"/>
      <c r="AZ75" s="145" t="n"/>
      <c r="BA75" s="145" t="n"/>
      <c r="BB75" s="145" t="n"/>
      <c r="BC75" s="145" t="n"/>
      <c r="BD75" s="145" t="n"/>
      <c r="BE75" s="145" t="n"/>
      <c r="BF75" s="145" t="n"/>
      <c r="BG75" s="145" t="n"/>
      <c r="BH75" s="145" t="n"/>
      <c r="BI75" s="146" t="n"/>
      <c r="BJ75" s="2" t="n"/>
      <c r="BK75" s="2" t="n"/>
      <c r="BL75" s="2" t="n"/>
      <c r="BM75" s="2" t="n"/>
      <c r="BN75" s="2" t="n"/>
      <c r="BO75" s="2" t="n"/>
      <c r="BP75" s="144" t="n"/>
      <c r="BQ75" s="145" t="n"/>
      <c r="BR75" s="145" t="n"/>
      <c r="BS75" s="145" t="n"/>
      <c r="BT75" s="145" t="n"/>
      <c r="BU75" s="42" t="n"/>
      <c r="BV75" s="45" t="n"/>
      <c r="BW75" s="145" t="n"/>
      <c r="BX75" s="145" t="n"/>
      <c r="BY75" s="145" t="n"/>
      <c r="BZ75" s="145" t="n"/>
      <c r="CA75" s="145" t="n"/>
      <c r="CB75" s="145" t="n"/>
      <c r="CC75" s="145" t="n"/>
      <c r="CD75" s="145" t="n"/>
      <c r="CE75" s="145" t="n"/>
      <c r="CF75" s="145" t="n"/>
      <c r="CG75" s="145" t="n"/>
      <c r="CH75" s="145" t="n"/>
      <c r="CI75" s="145" t="n"/>
      <c r="CJ75" s="145" t="n"/>
      <c r="CK75" s="145" t="n"/>
      <c r="CL75" s="145" t="n"/>
      <c r="CM75" s="145" t="n"/>
      <c r="CN75" s="145" t="n"/>
      <c r="CO75" s="145" t="n"/>
      <c r="CP75" s="145" t="n"/>
      <c r="CQ75" s="145" t="n"/>
      <c r="CR75" s="145" t="n"/>
      <c r="CS75" s="145" t="n"/>
      <c r="CT75" s="145" t="n"/>
      <c r="CU75" s="145" t="n"/>
      <c r="CV75" s="145" t="n"/>
      <c r="CW75" s="145" t="n"/>
      <c r="CX75" s="145" t="n"/>
      <c r="CY75" s="145" t="n"/>
      <c r="CZ75" s="145" t="n"/>
      <c r="DA75" s="145" t="n"/>
      <c r="DB75" s="145" t="n"/>
      <c r="DC75" s="145" t="n"/>
      <c r="DD75" s="145" t="n"/>
      <c r="DE75" s="145" t="n"/>
      <c r="DF75" s="145" t="n"/>
      <c r="DG75" s="145" t="n"/>
      <c r="DH75" s="145" t="n"/>
      <c r="DI75" s="145" t="n"/>
      <c r="DJ75" s="145" t="n"/>
      <c r="DK75" s="145" t="n"/>
      <c r="DL75" s="145" t="n"/>
      <c r="DM75" s="145" t="n"/>
      <c r="DN75" s="145" t="n"/>
      <c r="DO75" s="145" t="n"/>
      <c r="DP75" s="145" t="n"/>
      <c r="DQ75" s="145" t="n"/>
      <c r="DR75" s="145" t="n"/>
      <c r="DS75" s="145" t="n"/>
      <c r="DT75" s="145" t="n"/>
      <c r="DU75" s="146" t="n"/>
      <c r="DV75" s="2" t="n"/>
      <c r="DW75" s="2" t="n"/>
      <c r="DX75" s="2" t="n"/>
      <c r="DY75" s="2" t="n"/>
      <c r="DZ75" s="2" t="n"/>
      <c r="EA75" s="2" t="n"/>
      <c r="EB75" s="2" t="n"/>
      <c r="EC75" s="2" t="n"/>
    </row>
    <row r="76" ht="6.75" customHeight="1" s="118">
      <c r="A76" s="2" t="n"/>
      <c r="B76" s="2" t="n"/>
      <c r="C76" s="2" t="n"/>
      <c r="D76" s="2" t="n"/>
      <c r="E76" s="141" t="n"/>
      <c r="K76" s="142" t="n"/>
      <c r="L76" s="54" t="inlineStr">
        <is>
          <t>平成</t>
        </is>
      </c>
      <c r="M76" s="138" t="n"/>
      <c r="N76" s="138" t="n"/>
      <c r="O76" s="138"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7" t="inlineStr">
        <is>
          <t>備　考</t>
        </is>
      </c>
      <c r="BQ76" s="138" t="n"/>
      <c r="BR76" s="138" t="n"/>
      <c r="BS76" s="138" t="n"/>
      <c r="BT76" s="138" t="n"/>
      <c r="BU76" s="138" t="n"/>
      <c r="BV76" s="139" t="n"/>
      <c r="BW76" s="174">
        <f>計算!$AA$35</f>
        <v/>
      </c>
      <c r="BX76" s="138" t="n"/>
      <c r="BY76" s="138" t="n"/>
      <c r="BZ76" s="138" t="n"/>
      <c r="CA76" s="138" t="n"/>
      <c r="CB76" s="138" t="n"/>
      <c r="CC76" s="138" t="n"/>
      <c r="CD76" s="138" t="n"/>
      <c r="CE76" s="138" t="n"/>
      <c r="CF76" s="138" t="n"/>
      <c r="CG76" s="138" t="n"/>
      <c r="CH76" s="138" t="n"/>
      <c r="CI76" s="138" t="n"/>
      <c r="CJ76" s="138" t="n"/>
      <c r="CK76" s="138" t="n"/>
      <c r="CL76" s="138" t="n"/>
      <c r="CM76" s="138" t="n"/>
      <c r="CN76" s="138" t="n"/>
      <c r="CO76" s="138" t="n"/>
      <c r="CP76" s="138" t="n"/>
      <c r="CQ76" s="138" t="n"/>
      <c r="CR76" s="138" t="n"/>
      <c r="CS76" s="138" t="n"/>
      <c r="CT76" s="138" t="n"/>
      <c r="CU76" s="138" t="n"/>
      <c r="CV76" s="138" t="n"/>
      <c r="CW76" s="138" t="n"/>
      <c r="CX76" s="138" t="n"/>
      <c r="CY76" s="138" t="n"/>
      <c r="CZ76" s="138" t="n"/>
      <c r="DA76" s="138" t="n"/>
      <c r="DB76" s="138" t="n"/>
      <c r="DC76" s="138" t="n"/>
      <c r="DD76" s="138" t="n"/>
      <c r="DE76" s="138" t="n"/>
      <c r="DF76" s="138" t="n"/>
      <c r="DG76" s="138" t="n"/>
      <c r="DH76" s="138" t="n"/>
      <c r="DI76" s="138" t="n"/>
      <c r="DJ76" s="138" t="n"/>
      <c r="DK76" s="138" t="n"/>
      <c r="DL76" s="138" t="n"/>
      <c r="DM76" s="138" t="n"/>
      <c r="DN76" s="138" t="n"/>
      <c r="DO76" s="138" t="n"/>
      <c r="DP76" s="138" t="n"/>
      <c r="DQ76" s="138" t="n"/>
      <c r="DR76" s="138" t="n"/>
      <c r="DS76" s="138" t="n"/>
      <c r="DT76" s="138" t="n"/>
      <c r="DU76" s="139" t="n"/>
      <c r="DV76" s="2" t="n"/>
      <c r="DW76" s="2" t="n"/>
      <c r="DX76" s="2" t="n"/>
      <c r="DY76" s="2" t="n"/>
      <c r="DZ76" s="2" t="n"/>
      <c r="EA76" s="2" t="n"/>
      <c r="EB76" s="2" t="n"/>
      <c r="EC76" s="2" t="n"/>
    </row>
    <row r="77" ht="6.75" customHeight="1" s="118">
      <c r="A77" s="2" t="n"/>
      <c r="B77" s="2" t="n"/>
      <c r="C77" s="2" t="n"/>
      <c r="D77" s="2" t="n"/>
      <c r="E77" s="141" t="n"/>
      <c r="K77" s="142" t="n"/>
      <c r="L77" s="141"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41" t="n"/>
      <c r="BV77" s="142" t="n"/>
      <c r="DU77" s="142" t="n"/>
      <c r="DV77" s="2" t="n"/>
      <c r="DW77" s="2" t="n"/>
      <c r="DX77" s="2" t="n"/>
      <c r="DY77" s="2" t="n"/>
      <c r="DZ77" s="2" t="n"/>
      <c r="EA77" s="2" t="n"/>
      <c r="EB77" s="2" t="n"/>
      <c r="EC77" s="2" t="n"/>
    </row>
    <row r="78" ht="6.75" customHeight="1" s="118">
      <c r="A78" s="2" t="n"/>
      <c r="B78" s="2" t="n"/>
      <c r="C78" s="2" t="n"/>
      <c r="D78" s="2" t="n"/>
      <c r="E78" s="141" t="n"/>
      <c r="K78" s="142" t="n"/>
      <c r="L78" s="141" t="n"/>
      <c r="P78" s="19" t="n"/>
      <c r="Q78" s="19" t="n"/>
      <c r="R78" s="19" t="n"/>
      <c r="S78" s="52" t="inlineStr">
        <is>
          <t>年</t>
        </is>
      </c>
      <c r="U78" s="11" t="n"/>
      <c r="V78" s="11" t="n"/>
      <c r="W78" s="53" t="inlineStr">
        <is>
          <t>月</t>
        </is>
      </c>
      <c r="X78" s="142"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41" t="n"/>
      <c r="BV78" s="142" t="n"/>
      <c r="DU78" s="142" t="n"/>
      <c r="DV78" s="2" t="n"/>
      <c r="DW78" s="2" t="n"/>
      <c r="DX78" s="2" t="n"/>
      <c r="DY78" s="2" t="n"/>
      <c r="DZ78" s="2" t="n"/>
      <c r="EA78" s="2" t="n"/>
      <c r="EB78" s="2" t="n"/>
      <c r="EC78" s="2" t="n"/>
    </row>
    <row r="79" ht="6.75" customHeight="1" s="118">
      <c r="A79" s="2" t="n"/>
      <c r="B79" s="2" t="n"/>
      <c r="C79" s="2" t="n"/>
      <c r="D79" s="2" t="n"/>
      <c r="E79" s="141" t="n"/>
      <c r="K79" s="142" t="n"/>
      <c r="L79" s="49" t="inlineStr">
        <is>
          <t>令和</t>
        </is>
      </c>
      <c r="P79" s="19" t="n"/>
      <c r="Q79" s="19" t="n"/>
      <c r="R79" s="19" t="n"/>
      <c r="U79" s="11" t="n"/>
      <c r="V79" s="11" t="n"/>
      <c r="X79" s="142"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41" t="n"/>
      <c r="BV79" s="142" t="n"/>
      <c r="DU79" s="142" t="n"/>
      <c r="DV79" s="2" t="n"/>
      <c r="DW79" s="2" t="n"/>
      <c r="DX79" s="2" t="n"/>
      <c r="DY79" s="2" t="n"/>
      <c r="DZ79" s="2" t="n"/>
      <c r="EA79" s="2" t="n"/>
      <c r="EB79" s="2" t="n"/>
      <c r="EC79" s="2" t="n"/>
    </row>
    <row r="80" ht="6.75" customHeight="1" s="118">
      <c r="A80" s="2" t="n"/>
      <c r="B80" s="2" t="n"/>
      <c r="C80" s="2" t="n"/>
      <c r="D80" s="2" t="n"/>
      <c r="E80" s="141" t="n"/>
      <c r="K80" s="142" t="n"/>
      <c r="L80" s="141"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41" t="n"/>
      <c r="BV80" s="142" t="n"/>
      <c r="DU80" s="142" t="n"/>
      <c r="DV80" s="2" t="n"/>
      <c r="DW80" s="2" t="n"/>
      <c r="DX80" s="2" t="n"/>
      <c r="DY80" s="2" t="n"/>
      <c r="DZ80" s="2" t="n"/>
      <c r="EA80" s="2" t="n"/>
      <c r="EB80" s="2" t="n"/>
      <c r="EC80" s="2" t="n"/>
    </row>
    <row r="81" ht="3.75" customHeight="1" s="118">
      <c r="A81" s="2" t="n"/>
      <c r="B81" s="2" t="n"/>
      <c r="C81" s="2" t="n"/>
      <c r="D81" s="2" t="n"/>
      <c r="E81" s="141" t="n"/>
      <c r="K81" s="142" t="n"/>
      <c r="L81" s="144" t="n"/>
      <c r="M81" s="145" t="n"/>
      <c r="N81" s="145" t="n"/>
      <c r="O81" s="145"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41" t="n"/>
      <c r="BV81" s="142" t="n"/>
      <c r="DU81" s="142" t="n"/>
      <c r="DV81" s="2" t="n"/>
      <c r="DW81" s="2" t="n"/>
      <c r="DX81" s="2" t="n"/>
      <c r="DY81" s="2" t="n"/>
      <c r="DZ81" s="2" t="n"/>
      <c r="EA81" s="2" t="n"/>
      <c r="EB81" s="2" t="n"/>
      <c r="EC81" s="2" t="n"/>
    </row>
    <row r="82" ht="6.75" customHeight="1" s="118">
      <c r="A82" s="2" t="n"/>
      <c r="B82" s="2" t="n"/>
      <c r="C82" s="2" t="n"/>
      <c r="D82" s="2" t="n"/>
      <c r="E82" s="141" t="n"/>
      <c r="K82" s="142" t="n"/>
      <c r="L82" s="54" t="inlineStr">
        <is>
          <t>平成</t>
        </is>
      </c>
      <c r="M82" s="138" t="n"/>
      <c r="N82" s="138" t="n"/>
      <c r="O82" s="138"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41" t="n"/>
      <c r="BV82" s="142" t="n"/>
      <c r="DU82" s="142" t="n"/>
      <c r="DV82" s="2" t="n"/>
      <c r="DW82" s="2" t="n"/>
      <c r="DX82" s="2" t="n"/>
      <c r="DY82" s="2" t="n"/>
      <c r="DZ82" s="2" t="n"/>
      <c r="EA82" s="2" t="n"/>
      <c r="EB82" s="2" t="n"/>
      <c r="EC82" s="2" t="n"/>
    </row>
    <row r="83" ht="6.75" customHeight="1" s="118">
      <c r="A83" s="2" t="n"/>
      <c r="B83" s="2" t="n"/>
      <c r="C83" s="2" t="n"/>
      <c r="D83" s="2" t="n"/>
      <c r="E83" s="141" t="n"/>
      <c r="K83" s="142" t="n"/>
      <c r="L83" s="141"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41" t="n"/>
      <c r="BV83" s="142" t="n"/>
      <c r="DU83" s="142" t="n"/>
      <c r="DV83" s="2" t="n"/>
      <c r="DW83" s="2" t="n"/>
      <c r="DX83" s="2" t="n"/>
      <c r="DY83" s="2" t="n"/>
      <c r="DZ83" s="2" t="n"/>
      <c r="EA83" s="2" t="n"/>
      <c r="EB83" s="2" t="n"/>
      <c r="EC83" s="2" t="n"/>
    </row>
    <row r="84" ht="6.75" customHeight="1" s="118">
      <c r="A84" s="2" t="n"/>
      <c r="B84" s="2" t="n"/>
      <c r="C84" s="2" t="n"/>
      <c r="D84" s="2" t="n"/>
      <c r="E84" s="141" t="n"/>
      <c r="K84" s="142" t="n"/>
      <c r="L84" s="141" t="n"/>
      <c r="P84" s="19" t="n"/>
      <c r="Q84" s="19" t="n"/>
      <c r="R84" s="19" t="n"/>
      <c r="S84" s="52" t="inlineStr">
        <is>
          <t>年</t>
        </is>
      </c>
      <c r="U84" s="11" t="n"/>
      <c r="V84" s="11" t="n"/>
      <c r="W84" s="53" t="inlineStr">
        <is>
          <t>月</t>
        </is>
      </c>
      <c r="X84" s="142"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41" t="n"/>
      <c r="BV84" s="142" t="n"/>
      <c r="DU84" s="142" t="n"/>
      <c r="DV84" s="2" t="n"/>
      <c r="DW84" s="2" t="n"/>
      <c r="DX84" s="2" t="n"/>
      <c r="DY84" s="2" t="n"/>
      <c r="DZ84" s="2" t="n"/>
      <c r="EA84" s="2" t="n"/>
      <c r="EB84" s="2" t="n"/>
      <c r="EC84" s="2" t="n"/>
    </row>
    <row r="85" ht="6.75" customHeight="1" s="118">
      <c r="A85" s="2" t="n"/>
      <c r="B85" s="2" t="n"/>
      <c r="C85" s="2" t="n"/>
      <c r="D85" s="2" t="n"/>
      <c r="E85" s="141" t="n"/>
      <c r="K85" s="142" t="n"/>
      <c r="L85" s="49" t="inlineStr">
        <is>
          <t>令和</t>
        </is>
      </c>
      <c r="P85" s="19" t="n"/>
      <c r="Q85" s="19" t="n"/>
      <c r="R85" s="19" t="n"/>
      <c r="U85" s="11" t="n"/>
      <c r="V85" s="11" t="n"/>
      <c r="X85" s="142"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41" t="n"/>
      <c r="BV85" s="142" t="n"/>
      <c r="DU85" s="142" t="n"/>
      <c r="DV85" s="2" t="n"/>
      <c r="DW85" s="2" t="n"/>
      <c r="DX85" s="2" t="n"/>
      <c r="DY85" s="2" t="n"/>
      <c r="DZ85" s="2" t="n"/>
      <c r="EA85" s="2" t="n"/>
      <c r="EB85" s="2" t="n"/>
      <c r="EC85" s="2" t="n"/>
    </row>
    <row r="86" ht="6.75" customHeight="1" s="118">
      <c r="A86" s="2" t="n"/>
      <c r="B86" s="2" t="n"/>
      <c r="C86" s="2" t="n"/>
      <c r="D86" s="2" t="n"/>
      <c r="E86" s="141" t="n"/>
      <c r="K86" s="142" t="n"/>
      <c r="L86" s="141"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41" t="n"/>
      <c r="BV86" s="142" t="n"/>
      <c r="DU86" s="142" t="n"/>
      <c r="DV86" s="2" t="n"/>
      <c r="DW86" s="2" t="n"/>
      <c r="DX86" s="2" t="n"/>
      <c r="DY86" s="2" t="n"/>
      <c r="DZ86" s="2" t="n"/>
      <c r="EA86" s="2" t="n"/>
      <c r="EB86" s="2" t="n"/>
      <c r="EC86" s="2" t="n"/>
    </row>
    <row r="87" ht="6.75" customHeight="1" s="118">
      <c r="A87" s="2" t="n"/>
      <c r="B87" s="2" t="n"/>
      <c r="C87" s="2" t="n"/>
      <c r="D87" s="2" t="n"/>
      <c r="E87" s="144" t="n"/>
      <c r="F87" s="145" t="n"/>
      <c r="G87" s="145" t="n"/>
      <c r="H87" s="145" t="n"/>
      <c r="I87" s="145" t="n"/>
      <c r="J87" s="145" t="n"/>
      <c r="K87" s="146" t="n"/>
      <c r="L87" s="144" t="n"/>
      <c r="M87" s="145" t="n"/>
      <c r="N87" s="145" t="n"/>
      <c r="O87" s="145"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4" t="n"/>
      <c r="BQ87" s="145" t="n"/>
      <c r="BR87" s="145" t="n"/>
      <c r="BS87" s="145" t="n"/>
      <c r="BT87" s="145" t="n"/>
      <c r="BU87" s="145" t="n"/>
      <c r="BV87" s="146" t="n"/>
      <c r="BW87" s="145" t="n"/>
      <c r="BX87" s="145" t="n"/>
      <c r="BY87" s="145" t="n"/>
      <c r="BZ87" s="145" t="n"/>
      <c r="CA87" s="145" t="n"/>
      <c r="CB87" s="145" t="n"/>
      <c r="CC87" s="145" t="n"/>
      <c r="CD87" s="145" t="n"/>
      <c r="CE87" s="145" t="n"/>
      <c r="CF87" s="145" t="n"/>
      <c r="CG87" s="145" t="n"/>
      <c r="CH87" s="145" t="n"/>
      <c r="CI87" s="145" t="n"/>
      <c r="CJ87" s="145" t="n"/>
      <c r="CK87" s="145" t="n"/>
      <c r="CL87" s="145" t="n"/>
      <c r="CM87" s="145" t="n"/>
      <c r="CN87" s="145" t="n"/>
      <c r="CO87" s="145" t="n"/>
      <c r="CP87" s="145" t="n"/>
      <c r="CQ87" s="145" t="n"/>
      <c r="CR87" s="145" t="n"/>
      <c r="CS87" s="145" t="n"/>
      <c r="CT87" s="145" t="n"/>
      <c r="CU87" s="145" t="n"/>
      <c r="CV87" s="145" t="n"/>
      <c r="CW87" s="145" t="n"/>
      <c r="CX87" s="145" t="n"/>
      <c r="CY87" s="145" t="n"/>
      <c r="CZ87" s="145" t="n"/>
      <c r="DA87" s="145" t="n"/>
      <c r="DB87" s="145" t="n"/>
      <c r="DC87" s="145" t="n"/>
      <c r="DD87" s="145" t="n"/>
      <c r="DE87" s="145" t="n"/>
      <c r="DF87" s="145" t="n"/>
      <c r="DG87" s="145" t="n"/>
      <c r="DH87" s="145" t="n"/>
      <c r="DI87" s="145" t="n"/>
      <c r="DJ87" s="145" t="n"/>
      <c r="DK87" s="145" t="n"/>
      <c r="DL87" s="145" t="n"/>
      <c r="DM87" s="145" t="n"/>
      <c r="DN87" s="145" t="n"/>
      <c r="DO87" s="145" t="n"/>
      <c r="DP87" s="145" t="n"/>
      <c r="DQ87" s="145" t="n"/>
      <c r="DR87" s="145" t="n"/>
      <c r="DS87" s="145" t="n"/>
      <c r="DT87" s="145" t="n"/>
      <c r="DU87" s="146"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43.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7" t="inlineStr">
        <is>
          <t xml:space="preserve">資 　格  等      </t>
        </is>
      </c>
      <c r="BQ5" s="138" t="n"/>
      <c r="BR5" s="138" t="n"/>
      <c r="BS5" s="138" t="n"/>
      <c r="BT5" s="138" t="n"/>
      <c r="BU5" s="138" t="n"/>
      <c r="BV5" s="139" t="n"/>
      <c r="BW5" s="140" t="inlineStr">
        <is>
          <t>取  得  年  月</t>
        </is>
      </c>
      <c r="BX5" s="138" t="n"/>
      <c r="BY5" s="138" t="n"/>
      <c r="BZ5" s="138" t="n"/>
      <c r="CA5" s="138" t="n"/>
      <c r="CB5" s="138" t="n"/>
      <c r="CC5" s="138" t="n"/>
      <c r="CD5" s="138" t="n"/>
      <c r="CE5" s="138" t="n"/>
      <c r="CF5" s="138" t="n"/>
      <c r="CG5" s="139" t="n"/>
      <c r="CH5" s="140" t="inlineStr">
        <is>
          <t>資       格       等       の       名       称</t>
        </is>
      </c>
      <c r="CI5" s="138" t="n"/>
      <c r="CJ5" s="138" t="n"/>
      <c r="CK5" s="138" t="n"/>
      <c r="CL5" s="138" t="n"/>
      <c r="CM5" s="138" t="n"/>
      <c r="CN5" s="138" t="n"/>
      <c r="CO5" s="138" t="n"/>
      <c r="CP5" s="138" t="n"/>
      <c r="CQ5" s="138" t="n"/>
      <c r="CR5" s="138" t="n"/>
      <c r="CS5" s="138" t="n"/>
      <c r="CT5" s="138" t="n"/>
      <c r="CU5" s="138" t="n"/>
      <c r="CV5" s="138" t="n"/>
      <c r="CW5" s="138" t="n"/>
      <c r="CX5" s="138" t="n"/>
      <c r="CY5" s="138" t="n"/>
      <c r="CZ5" s="138" t="n"/>
      <c r="DA5" s="138" t="n"/>
      <c r="DB5" s="138" t="n"/>
      <c r="DC5" s="138" t="n"/>
      <c r="DD5" s="138" t="n"/>
      <c r="DE5" s="138" t="n"/>
      <c r="DF5" s="138" t="n"/>
      <c r="DG5" s="138" t="n"/>
      <c r="DH5" s="138" t="n"/>
      <c r="DI5" s="138" t="n"/>
      <c r="DJ5" s="138" t="n"/>
      <c r="DK5" s="138" t="n"/>
      <c r="DL5" s="138" t="n"/>
      <c r="DM5" s="138" t="n"/>
      <c r="DN5" s="138" t="n"/>
      <c r="DO5" s="138" t="n"/>
      <c r="DP5" s="138" t="n"/>
      <c r="DQ5" s="138" t="n"/>
      <c r="DR5" s="138" t="n"/>
      <c r="DS5" s="138" t="n"/>
      <c r="DT5" s="138" t="n"/>
      <c r="DU5" s="139"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41" t="n"/>
      <c r="BV6" s="142" t="n"/>
      <c r="BW6" s="141" t="n"/>
      <c r="CG6" s="142" t="n"/>
      <c r="CH6" s="141" t="n"/>
      <c r="DU6" s="142"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41" t="n"/>
      <c r="BV7" s="142" t="n"/>
      <c r="BW7" s="141" t="n"/>
      <c r="CG7" s="142" t="n"/>
      <c r="CH7" s="141" t="n"/>
      <c r="DU7" s="142"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3">
        <f>IF(N(設定!$B$3)=0,"",YEAR(設定!$B$3)-2018)</f>
        <v/>
      </c>
      <c r="AG8" s="95" t="inlineStr">
        <is>
          <t>年</t>
        </is>
      </c>
      <c r="AI8" s="143">
        <f>IF(N(設定!$B$3)=0,"",MONTH(設定!$B$3))</f>
        <v/>
      </c>
      <c r="AL8" s="95" t="inlineStr">
        <is>
          <t>月</t>
        </is>
      </c>
      <c r="AN8" s="143">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41" t="n"/>
      <c r="BV8" s="142" t="n"/>
      <c r="BW8" s="144" t="n"/>
      <c r="BX8" s="145" t="n"/>
      <c r="BY8" s="145" t="n"/>
      <c r="BZ8" s="145" t="n"/>
      <c r="CA8" s="145" t="n"/>
      <c r="CB8" s="145" t="n"/>
      <c r="CC8" s="145" t="n"/>
      <c r="CD8" s="145" t="n"/>
      <c r="CE8" s="145" t="n"/>
      <c r="CF8" s="145" t="n"/>
      <c r="CG8" s="146" t="n"/>
      <c r="CH8" s="144" t="n"/>
      <c r="CI8" s="145" t="n"/>
      <c r="CJ8" s="145" t="n"/>
      <c r="CK8" s="145" t="n"/>
      <c r="CL8" s="145" t="n"/>
      <c r="CM8" s="145" t="n"/>
      <c r="CN8" s="145" t="n"/>
      <c r="CO8" s="145" t="n"/>
      <c r="CP8" s="145" t="n"/>
      <c r="CQ8" s="145" t="n"/>
      <c r="CR8" s="145" t="n"/>
      <c r="CS8" s="145" t="n"/>
      <c r="CT8" s="145" t="n"/>
      <c r="CU8" s="145" t="n"/>
      <c r="CV8" s="145" t="n"/>
      <c r="CW8" s="145" t="n"/>
      <c r="CX8" s="145" t="n"/>
      <c r="CY8" s="145" t="n"/>
      <c r="CZ8" s="145" t="n"/>
      <c r="DA8" s="145" t="n"/>
      <c r="DB8" s="145" t="n"/>
      <c r="DC8" s="145" t="n"/>
      <c r="DD8" s="145" t="n"/>
      <c r="DE8" s="145" t="n"/>
      <c r="DF8" s="145" t="n"/>
      <c r="DG8" s="145" t="n"/>
      <c r="DH8" s="145" t="n"/>
      <c r="DI8" s="145" t="n"/>
      <c r="DJ8" s="145" t="n"/>
      <c r="DK8" s="145" t="n"/>
      <c r="DL8" s="145" t="n"/>
      <c r="DM8" s="145" t="n"/>
      <c r="DN8" s="145" t="n"/>
      <c r="DO8" s="145" t="n"/>
      <c r="DP8" s="145" t="n"/>
      <c r="DQ8" s="145" t="n"/>
      <c r="DR8" s="145" t="n"/>
      <c r="DS8" s="145" t="n"/>
      <c r="DT8" s="145" t="n"/>
      <c r="DU8" s="146"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41" t="n"/>
      <c r="BV9" s="142" t="n"/>
      <c r="BW9" s="147">
        <f>計算!$O$36</f>
        <v/>
      </c>
      <c r="CG9" s="142" t="n"/>
      <c r="CH9" s="148">
        <f>計算!$P$36</f>
        <v/>
      </c>
      <c r="DU9" s="142"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5" t="n"/>
      <c r="AA10" s="145" t="n"/>
      <c r="AB10" s="145" t="n"/>
      <c r="AC10" s="145" t="n"/>
      <c r="AD10" s="145" t="n"/>
      <c r="AE10" s="145" t="n"/>
      <c r="AF10" s="145" t="n"/>
      <c r="AG10" s="145" t="n"/>
      <c r="AH10" s="145" t="n"/>
      <c r="AI10" s="145" t="n"/>
      <c r="AJ10" s="145" t="n"/>
      <c r="AK10" s="145" t="n"/>
      <c r="AL10" s="145" t="n"/>
      <c r="AM10" s="145" t="n"/>
      <c r="AN10" s="145" t="n"/>
      <c r="AO10" s="145" t="n"/>
      <c r="AP10" s="145" t="n"/>
      <c r="AQ10" s="145" t="n"/>
      <c r="AR10" s="145" t="n"/>
      <c r="AS10" s="145" t="n"/>
      <c r="AT10" s="145" t="n"/>
      <c r="AU10" s="12" t="n"/>
      <c r="AV10" s="7" t="n"/>
      <c r="BI10" s="8" t="n"/>
      <c r="BJ10" s="7" t="n"/>
      <c r="BK10" s="2" t="n"/>
      <c r="BL10" s="2" t="n"/>
      <c r="BM10" s="2" t="n"/>
      <c r="BN10" s="2" t="n"/>
      <c r="BO10" s="2" t="n"/>
      <c r="BP10" s="141" t="n"/>
      <c r="BV10" s="142" t="n"/>
      <c r="BW10" s="141" t="n"/>
      <c r="CG10" s="142" t="n"/>
      <c r="DU10" s="142" t="n"/>
      <c r="DV10" s="2" t="n"/>
      <c r="DW10" s="2" t="n"/>
      <c r="DX10" s="2" t="n"/>
      <c r="DY10" s="2" t="n"/>
      <c r="DZ10" s="2" t="n"/>
      <c r="EA10" s="2" t="n"/>
      <c r="EB10" s="2" t="n"/>
      <c r="EC10" s="2" t="n"/>
    </row>
    <row r="11" ht="6.75" customHeight="1" s="118">
      <c r="A11" s="2" t="n"/>
      <c r="B11" s="2" t="n"/>
      <c r="C11" s="2" t="n"/>
      <c r="D11" s="2" t="n"/>
      <c r="E11" s="140" t="inlineStr">
        <is>
          <t>ふ り が な</t>
        </is>
      </c>
      <c r="F11" s="138" t="n"/>
      <c r="G11" s="138" t="n"/>
      <c r="H11" s="138" t="n"/>
      <c r="I11" s="138" t="n"/>
      <c r="J11" s="138" t="n"/>
      <c r="K11" s="139" t="n"/>
      <c r="L11" s="149">
        <f>計算!$C$36</f>
        <v/>
      </c>
      <c r="M11" s="138" t="n"/>
      <c r="N11" s="138" t="n"/>
      <c r="O11" s="138" t="n"/>
      <c r="P11" s="138" t="n"/>
      <c r="Q11" s="138" t="n"/>
      <c r="R11" s="138" t="n"/>
      <c r="S11" s="138" t="n"/>
      <c r="T11" s="138" t="n"/>
      <c r="U11" s="138" t="n"/>
      <c r="V11" s="138" t="n"/>
      <c r="W11" s="138" t="n"/>
      <c r="X11" s="138" t="n"/>
      <c r="Y11" s="138" t="n"/>
      <c r="Z11" s="138" t="n"/>
      <c r="AA11" s="138" t="n"/>
      <c r="AB11" s="138" t="n"/>
      <c r="AC11" s="138" t="n"/>
      <c r="AD11" s="138" t="n"/>
      <c r="AE11" s="138" t="n"/>
      <c r="AF11" s="138" t="n"/>
      <c r="AG11" s="138" t="n"/>
      <c r="AH11" s="138" t="n"/>
      <c r="AI11" s="138" t="n"/>
      <c r="AJ11" s="138" t="n"/>
      <c r="AK11" s="138" t="n"/>
      <c r="AL11" s="138" t="n"/>
      <c r="AM11" s="138" t="n"/>
      <c r="AN11" s="138" t="n"/>
      <c r="AO11" s="138" t="n"/>
      <c r="AP11" s="138" t="n"/>
      <c r="AQ11" s="138" t="n"/>
      <c r="AR11" s="138" t="n"/>
      <c r="AS11" s="138" t="n"/>
      <c r="AT11" s="139"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41" t="n"/>
      <c r="BV11" s="142" t="n"/>
      <c r="BW11" s="141" t="n"/>
      <c r="CG11" s="142" t="n"/>
      <c r="DU11" s="142" t="n"/>
      <c r="DV11" s="2" t="n"/>
      <c r="DW11" s="2" t="n"/>
      <c r="DX11" s="2" t="n"/>
      <c r="DY11" s="2" t="n"/>
      <c r="DZ11" s="2" t="n"/>
      <c r="EA11" s="2" t="n"/>
      <c r="EB11" s="2" t="n"/>
      <c r="EC11" s="2" t="n"/>
    </row>
    <row r="12" ht="6.75" customHeight="1" s="118">
      <c r="A12" s="2" t="n"/>
      <c r="B12" s="2" t="n"/>
      <c r="C12" s="2" t="n"/>
      <c r="D12" s="2" t="n"/>
      <c r="E12" s="141" t="n"/>
      <c r="K12" s="142" t="n"/>
      <c r="AT12" s="142"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41" t="n"/>
      <c r="BV12" s="142" t="n"/>
      <c r="BW12" s="141" t="n"/>
      <c r="CG12" s="142" t="n"/>
      <c r="DU12" s="142" t="n"/>
      <c r="DV12" s="2" t="n"/>
      <c r="DW12" s="2" t="n"/>
      <c r="DX12" s="2" t="n"/>
      <c r="DY12" s="2" t="n"/>
      <c r="DZ12" s="2" t="n"/>
      <c r="EA12" s="2" t="n"/>
      <c r="EB12" s="2" t="n"/>
      <c r="EC12" s="2" t="n"/>
    </row>
    <row r="13" ht="6.75" customHeight="1" s="118">
      <c r="A13" s="2" t="n"/>
      <c r="B13" s="2" t="n"/>
      <c r="C13" s="2" t="n"/>
      <c r="D13" s="2" t="n"/>
      <c r="E13" s="141" t="n"/>
      <c r="K13" s="142" t="n"/>
      <c r="AT13" s="142"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41" t="n"/>
      <c r="BV13" s="142" t="n"/>
      <c r="BW13" s="147">
        <f>計算!$Q$36</f>
        <v/>
      </c>
      <c r="CG13" s="142" t="n"/>
      <c r="CH13" s="148">
        <f>計算!$R$36</f>
        <v/>
      </c>
      <c r="DU13" s="142" t="n"/>
      <c r="DV13" s="2" t="n"/>
      <c r="DW13" s="2" t="n"/>
      <c r="DX13" s="2" t="n"/>
      <c r="DY13" s="2" t="n"/>
      <c r="DZ13" s="2" t="n"/>
      <c r="EA13" s="2" t="n"/>
      <c r="EB13" s="2" t="n"/>
      <c r="EC13" s="2" t="n"/>
    </row>
    <row r="14" ht="6.75" customHeight="1" s="118">
      <c r="A14" s="2" t="n"/>
      <c r="B14" s="2" t="n"/>
      <c r="C14" s="2" t="n"/>
      <c r="D14" s="2" t="n"/>
      <c r="E14" s="144" t="n"/>
      <c r="F14" s="145" t="n"/>
      <c r="G14" s="145" t="n"/>
      <c r="H14" s="145" t="n"/>
      <c r="I14" s="145" t="n"/>
      <c r="J14" s="145" t="n"/>
      <c r="K14" s="146" t="n"/>
      <c r="L14" s="145" t="n"/>
      <c r="M14" s="145" t="n"/>
      <c r="N14" s="145" t="n"/>
      <c r="O14" s="145" t="n"/>
      <c r="P14" s="145" t="n"/>
      <c r="Q14" s="145" t="n"/>
      <c r="R14" s="145" t="n"/>
      <c r="S14" s="145" t="n"/>
      <c r="T14" s="145" t="n"/>
      <c r="U14" s="145" t="n"/>
      <c r="V14" s="145" t="n"/>
      <c r="W14" s="145" t="n"/>
      <c r="X14" s="145" t="n"/>
      <c r="Y14" s="145" t="n"/>
      <c r="Z14" s="145" t="n"/>
      <c r="AA14" s="145" t="n"/>
      <c r="AB14" s="145" t="n"/>
      <c r="AC14" s="145" t="n"/>
      <c r="AD14" s="145" t="n"/>
      <c r="AE14" s="145" t="n"/>
      <c r="AF14" s="145" t="n"/>
      <c r="AG14" s="145" t="n"/>
      <c r="AH14" s="145" t="n"/>
      <c r="AI14" s="145" t="n"/>
      <c r="AJ14" s="145" t="n"/>
      <c r="AK14" s="145" t="n"/>
      <c r="AL14" s="145" t="n"/>
      <c r="AM14" s="145" t="n"/>
      <c r="AN14" s="145" t="n"/>
      <c r="AO14" s="145" t="n"/>
      <c r="AP14" s="145" t="n"/>
      <c r="AQ14" s="145" t="n"/>
      <c r="AR14" s="145" t="n"/>
      <c r="AS14" s="145" t="n"/>
      <c r="AT14" s="146"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41" t="n"/>
      <c r="BV14" s="142" t="n"/>
      <c r="BW14" s="141" t="n"/>
      <c r="CG14" s="142" t="n"/>
      <c r="DU14" s="142" t="n"/>
      <c r="DV14" s="2" t="n"/>
      <c r="DW14" s="2" t="n"/>
      <c r="DX14" s="2" t="n"/>
      <c r="DY14" s="2" t="n"/>
      <c r="DZ14" s="2" t="n"/>
      <c r="EA14" s="2" t="n"/>
      <c r="EB14" s="2" t="n"/>
      <c r="EC14" s="2" t="n"/>
    </row>
    <row r="15" ht="6.75" customHeight="1" s="118">
      <c r="A15" s="2" t="n"/>
      <c r="B15" s="2" t="n"/>
      <c r="C15" s="2" t="n"/>
      <c r="D15" s="2" t="n"/>
      <c r="E15" s="150" t="inlineStr">
        <is>
          <t>名　前</t>
        </is>
      </c>
      <c r="F15" s="138" t="n"/>
      <c r="G15" s="138" t="n"/>
      <c r="H15" s="138" t="n"/>
      <c r="I15" s="138" t="n"/>
      <c r="J15" s="138" t="n"/>
      <c r="K15" s="139" t="n"/>
      <c r="L15" s="151">
        <f>計算!$B$36</f>
        <v/>
      </c>
      <c r="M15" s="138" t="n"/>
      <c r="N15" s="138" t="n"/>
      <c r="O15" s="138" t="n"/>
      <c r="P15" s="138" t="n"/>
      <c r="Q15" s="138" t="n"/>
      <c r="R15" s="138" t="n"/>
      <c r="S15" s="138" t="n"/>
      <c r="T15" s="138" t="n"/>
      <c r="U15" s="138" t="n"/>
      <c r="V15" s="138" t="n"/>
      <c r="W15" s="138" t="n"/>
      <c r="X15" s="138" t="n"/>
      <c r="Y15" s="138" t="n"/>
      <c r="Z15" s="138" t="n"/>
      <c r="AA15" s="138" t="n"/>
      <c r="AB15" s="138" t="n"/>
      <c r="AC15" s="138" t="n"/>
      <c r="AD15" s="138" t="n"/>
      <c r="AE15" s="138" t="n"/>
      <c r="AF15" s="138" t="n"/>
      <c r="AG15" s="138" t="n"/>
      <c r="AH15" s="138" t="n"/>
      <c r="AI15" s="138" t="n"/>
      <c r="AJ15" s="138" t="n"/>
      <c r="AK15" s="138" t="n"/>
      <c r="AL15" s="138" t="n"/>
      <c r="AM15" s="138" t="n"/>
      <c r="AN15" s="138" t="n"/>
      <c r="AO15" s="138" t="n"/>
      <c r="AP15" s="138" t="n"/>
      <c r="AQ15" s="138" t="n"/>
      <c r="AR15" s="138" t="n"/>
      <c r="AS15" s="138" t="n"/>
      <c r="AT15" s="139"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41" t="n"/>
      <c r="BV15" s="142" t="n"/>
      <c r="BW15" s="141" t="n"/>
      <c r="CG15" s="142" t="n"/>
      <c r="DU15" s="142" t="n"/>
      <c r="DV15" s="2" t="n"/>
      <c r="DW15" s="2" t="n"/>
      <c r="DX15" s="2" t="n"/>
      <c r="DY15" s="2" t="n"/>
      <c r="DZ15" s="2" t="n"/>
      <c r="EA15" s="2" t="n"/>
      <c r="EB15" s="2" t="n"/>
      <c r="EC15" s="2" t="n"/>
    </row>
    <row r="16" ht="6.75" customHeight="1" s="118">
      <c r="A16" s="2" t="n"/>
      <c r="B16" s="2" t="n"/>
      <c r="C16" s="2" t="n"/>
      <c r="D16" s="2" t="n"/>
      <c r="E16" s="141" t="n"/>
      <c r="K16" s="142" t="n"/>
      <c r="L16" s="141" t="n"/>
      <c r="AT16" s="142" t="n"/>
      <c r="AU16" s="8" t="n"/>
      <c r="AV16" s="7" t="n"/>
      <c r="AW16" s="2" t="n"/>
      <c r="AX16" s="52" t="inlineStr">
        <is>
          <t>（30×40mm）</t>
        </is>
      </c>
      <c r="BH16" s="2" t="n"/>
      <c r="BI16" s="8" t="n"/>
      <c r="BJ16" s="7" t="n"/>
      <c r="BK16" s="2" t="n"/>
      <c r="BL16" s="2" t="n"/>
      <c r="BM16" s="2" t="n"/>
      <c r="BN16" s="2" t="n"/>
      <c r="BO16" s="2" t="n"/>
      <c r="BP16" s="141" t="n"/>
      <c r="BV16" s="142" t="n"/>
      <c r="BW16" s="141" t="n"/>
      <c r="CG16" s="142" t="n"/>
      <c r="DU16" s="142" t="n"/>
      <c r="DV16" s="2" t="n"/>
      <c r="DW16" s="2" t="n"/>
      <c r="DX16" s="2" t="n"/>
      <c r="DY16" s="2" t="n"/>
      <c r="DZ16" s="2" t="n"/>
      <c r="EA16" s="2" t="n"/>
      <c r="EB16" s="2" t="n"/>
      <c r="EC16" s="2" t="n"/>
    </row>
    <row r="17" ht="6.75" customHeight="1" s="118">
      <c r="A17" s="2" t="n"/>
      <c r="B17" s="2" t="n"/>
      <c r="C17" s="2" t="n"/>
      <c r="D17" s="2" t="n"/>
      <c r="E17" s="141" t="n"/>
      <c r="K17" s="142" t="n"/>
      <c r="L17" s="141" t="n"/>
      <c r="AT17" s="142" t="n"/>
      <c r="AU17" s="8" t="n"/>
      <c r="AV17" s="7" t="n"/>
      <c r="AW17" s="2" t="n"/>
      <c r="BH17" s="2" t="n"/>
      <c r="BI17" s="8" t="n"/>
      <c r="BJ17" s="7" t="n"/>
      <c r="BK17" s="2" t="n"/>
      <c r="BL17" s="2" t="n"/>
      <c r="BM17" s="2" t="n"/>
      <c r="BN17" s="2" t="n"/>
      <c r="BO17" s="2" t="n"/>
      <c r="BP17" s="141" t="n"/>
      <c r="BV17" s="142" t="n"/>
      <c r="BW17" s="147">
        <f>計算!$S$36</f>
        <v/>
      </c>
      <c r="CG17" s="142" t="n"/>
      <c r="CH17" s="148">
        <f>計算!$T$36</f>
        <v/>
      </c>
      <c r="DU17" s="142" t="n"/>
      <c r="DV17" s="2" t="n"/>
      <c r="DW17" s="2" t="n"/>
      <c r="DX17" s="2" t="n"/>
      <c r="DY17" s="2" t="n"/>
      <c r="DZ17" s="2" t="n"/>
      <c r="EA17" s="2" t="n"/>
      <c r="EB17" s="2" t="n"/>
      <c r="EC17" s="2" t="n"/>
    </row>
    <row r="18" ht="6.75" customHeight="1" s="118">
      <c r="A18" s="2" t="n"/>
      <c r="B18" s="2" t="n"/>
      <c r="C18" s="2" t="n"/>
      <c r="D18" s="2" t="n"/>
      <c r="E18" s="141" t="n"/>
      <c r="K18" s="142" t="n"/>
      <c r="L18" s="141" t="n"/>
      <c r="AT18" s="142"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41" t="n"/>
      <c r="BV18" s="142" t="n"/>
      <c r="BW18" s="141" t="n"/>
      <c r="CG18" s="142" t="n"/>
      <c r="DU18" s="142" t="n"/>
      <c r="DV18" s="2" t="n"/>
      <c r="DW18" s="2" t="n"/>
      <c r="DX18" s="2" t="n"/>
      <c r="DY18" s="2" t="n"/>
      <c r="DZ18" s="2" t="n"/>
      <c r="EA18" s="2" t="n"/>
      <c r="EB18" s="2" t="n"/>
      <c r="EC18" s="2" t="n"/>
    </row>
    <row r="19" ht="6.75" customHeight="1" s="118">
      <c r="A19" s="2" t="n"/>
      <c r="B19" s="2" t="n"/>
      <c r="C19" s="2" t="n"/>
      <c r="D19" s="2" t="n"/>
      <c r="E19" s="141" t="n"/>
      <c r="K19" s="142" t="n"/>
      <c r="L19" s="141" t="n"/>
      <c r="AT19" s="142"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41" t="n"/>
      <c r="BV19" s="142" t="n"/>
      <c r="BW19" s="141" t="n"/>
      <c r="CG19" s="142" t="n"/>
      <c r="DU19" s="142" t="n"/>
      <c r="DV19" s="2" t="n"/>
      <c r="DW19" s="2" t="n"/>
      <c r="DX19" s="2" t="n"/>
      <c r="DY19" s="2" t="n"/>
      <c r="DZ19" s="2" t="n"/>
      <c r="EA19" s="2" t="n"/>
      <c r="EB19" s="2" t="n"/>
      <c r="EC19" s="2" t="n"/>
    </row>
    <row r="20" ht="4.5" customHeight="1" s="118">
      <c r="A20" s="2" t="n"/>
      <c r="B20" s="2" t="n"/>
      <c r="C20" s="2" t="n"/>
      <c r="D20" s="2" t="n"/>
      <c r="E20" s="144" t="n"/>
      <c r="F20" s="145" t="n"/>
      <c r="G20" s="145" t="n"/>
      <c r="H20" s="145" t="n"/>
      <c r="I20" s="145" t="n"/>
      <c r="J20" s="145" t="n"/>
      <c r="K20" s="146" t="n"/>
      <c r="L20" s="144" t="n"/>
      <c r="M20" s="145" t="n"/>
      <c r="N20" s="145" t="n"/>
      <c r="O20" s="145" t="n"/>
      <c r="P20" s="145" t="n"/>
      <c r="Q20" s="145" t="n"/>
      <c r="R20" s="145" t="n"/>
      <c r="S20" s="145" t="n"/>
      <c r="T20" s="145" t="n"/>
      <c r="U20" s="145" t="n"/>
      <c r="V20" s="145" t="n"/>
      <c r="W20" s="145" t="n"/>
      <c r="X20" s="145" t="n"/>
      <c r="Y20" s="145" t="n"/>
      <c r="Z20" s="145" t="n"/>
      <c r="AA20" s="145" t="n"/>
      <c r="AB20" s="145" t="n"/>
      <c r="AC20" s="145" t="n"/>
      <c r="AD20" s="145" t="n"/>
      <c r="AE20" s="145" t="n"/>
      <c r="AF20" s="145" t="n"/>
      <c r="AG20" s="145" t="n"/>
      <c r="AH20" s="145" t="n"/>
      <c r="AI20" s="145" t="n"/>
      <c r="AJ20" s="145" t="n"/>
      <c r="AK20" s="145" t="n"/>
      <c r="AL20" s="145" t="n"/>
      <c r="AM20" s="145" t="n"/>
      <c r="AN20" s="145" t="n"/>
      <c r="AO20" s="145" t="n"/>
      <c r="AP20" s="145" t="n"/>
      <c r="AQ20" s="145" t="n"/>
      <c r="AR20" s="145" t="n"/>
      <c r="AS20" s="145" t="n"/>
      <c r="AT20" s="146"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41" t="n"/>
      <c r="BV20" s="142" t="n"/>
      <c r="BW20" s="141" t="n"/>
      <c r="CG20" s="142" t="n"/>
      <c r="DU20" s="142" t="n"/>
      <c r="DV20" s="2" t="n"/>
      <c r="DW20" s="2" t="n"/>
      <c r="DX20" s="2" t="n"/>
      <c r="DY20" s="2" t="n"/>
      <c r="DZ20" s="2" t="n"/>
      <c r="EA20" s="2" t="n"/>
      <c r="EB20" s="2" t="n"/>
      <c r="EC20" s="2" t="n"/>
    </row>
    <row r="21" ht="6.75" customHeight="1" s="118">
      <c r="A21" s="2" t="n"/>
      <c r="B21" s="2" t="n"/>
      <c r="C21" s="2" t="n"/>
      <c r="D21" s="2" t="n"/>
      <c r="E21" s="150" t="inlineStr">
        <is>
          <t>生年月日</t>
        </is>
      </c>
      <c r="F21" s="138" t="n"/>
      <c r="G21" s="138" t="n"/>
      <c r="H21" s="138" t="n"/>
      <c r="I21" s="138" t="n"/>
      <c r="J21" s="138" t="n"/>
      <c r="K21" s="139" t="n"/>
      <c r="L21" s="152" t="inlineStr">
        <is>
          <t>昭和 ・ 平成</t>
        </is>
      </c>
      <c r="M21" s="138" t="n"/>
      <c r="N21" s="138" t="n"/>
      <c r="O21" s="138" t="n"/>
      <c r="P21" s="138" t="n"/>
      <c r="Q21" s="138" t="n"/>
      <c r="R21" s="138" t="n"/>
      <c r="S21" s="138" t="n"/>
      <c r="T21" s="138" t="n"/>
      <c r="U21" s="138" t="n"/>
      <c r="V21" s="153">
        <f>計算!$D$36</f>
        <v/>
      </c>
      <c r="W21" s="138" t="n"/>
      <c r="X21" s="154" t="inlineStr">
        <is>
          <t>年</t>
        </is>
      </c>
      <c r="Y21" s="138" t="n"/>
      <c r="Z21" s="153">
        <f>計算!$E$36</f>
        <v/>
      </c>
      <c r="AA21" s="138" t="n"/>
      <c r="AB21" s="138" t="n"/>
      <c r="AC21" s="154" t="inlineStr">
        <is>
          <t>月</t>
        </is>
      </c>
      <c r="AD21" s="138" t="n"/>
      <c r="AE21" s="153">
        <f>計算!$F$36</f>
        <v/>
      </c>
      <c r="AF21" s="138" t="n"/>
      <c r="AG21" s="138" t="n"/>
      <c r="AH21" s="154" t="inlineStr">
        <is>
          <t>日　生 （満</t>
        </is>
      </c>
      <c r="AI21" s="138" t="n"/>
      <c r="AJ21" s="138" t="n"/>
      <c r="AK21" s="138" t="n"/>
      <c r="AL21" s="138" t="n"/>
      <c r="AM21" s="138" t="n"/>
      <c r="AN21" s="138" t="n"/>
      <c r="AO21" s="138" t="n"/>
      <c r="AP21" s="155">
        <f>計算!$G$36</f>
        <v/>
      </c>
      <c r="AQ21" s="138" t="n"/>
      <c r="AR21" s="156" t="inlineStr">
        <is>
          <t>歳）</t>
        </is>
      </c>
      <c r="AS21" s="138" t="n"/>
      <c r="AT21" s="139"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41" t="n"/>
      <c r="BV21" s="142" t="n"/>
      <c r="BW21" s="147">
        <f>計算!$U$36</f>
        <v/>
      </c>
      <c r="CG21" s="142" t="n"/>
      <c r="CH21" s="148">
        <f>計算!$V$36</f>
        <v/>
      </c>
      <c r="DU21" s="142" t="n"/>
      <c r="DV21" s="2" t="n"/>
      <c r="DW21" s="2" t="n"/>
      <c r="DX21" s="2" t="n"/>
      <c r="DY21" s="2" t="n"/>
      <c r="DZ21" s="2" t="n"/>
      <c r="EA21" s="2" t="n"/>
      <c r="EB21" s="2" t="n"/>
      <c r="EC21" s="2" t="n"/>
    </row>
    <row r="22" ht="6.75" customHeight="1" s="118">
      <c r="A22" s="2" t="n"/>
      <c r="B22" s="2" t="n"/>
      <c r="C22" s="2" t="n"/>
      <c r="D22" s="2" t="n"/>
      <c r="E22" s="141" t="n"/>
      <c r="K22" s="142" t="n"/>
      <c r="L22" s="141" t="n"/>
      <c r="AT22" s="142"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41" t="n"/>
      <c r="BV22" s="142" t="n"/>
      <c r="BW22" s="141" t="n"/>
      <c r="CG22" s="142" t="n"/>
      <c r="DU22" s="142" t="n"/>
      <c r="DV22" s="2" t="n"/>
      <c r="DW22" s="2" t="n"/>
      <c r="DX22" s="2" t="n"/>
      <c r="DY22" s="2" t="n"/>
      <c r="DZ22" s="2" t="n"/>
      <c r="EA22" s="2" t="n"/>
      <c r="EB22" s="2" t="n"/>
      <c r="EC22" s="2" t="n"/>
    </row>
    <row r="23" ht="6.75" customHeight="1" s="118">
      <c r="A23" s="2" t="n"/>
      <c r="B23" s="2" t="n"/>
      <c r="C23" s="2" t="n"/>
      <c r="D23" s="2" t="n"/>
      <c r="E23" s="141" t="n"/>
      <c r="K23" s="142" t="n"/>
      <c r="L23" s="141" t="n"/>
      <c r="AT23" s="142"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41" t="n"/>
      <c r="BV23" s="142" t="n"/>
      <c r="BW23" s="141" t="n"/>
      <c r="CG23" s="142" t="n"/>
      <c r="DU23" s="142" t="n"/>
      <c r="DV23" s="2" t="n"/>
      <c r="DW23" s="2" t="n"/>
      <c r="DX23" s="2" t="n"/>
      <c r="DY23" s="2" t="n"/>
      <c r="DZ23" s="2" t="n"/>
      <c r="EA23" s="2" t="n"/>
      <c r="EB23" s="2" t="n"/>
      <c r="EC23" s="2" t="n"/>
    </row>
    <row r="24" ht="3.75" customHeight="1" s="118">
      <c r="A24" s="2" t="n"/>
      <c r="B24" s="2" t="n"/>
      <c r="C24" s="2" t="n"/>
      <c r="D24" s="2" t="n"/>
      <c r="E24" s="144" t="n"/>
      <c r="F24" s="145" t="n"/>
      <c r="G24" s="145" t="n"/>
      <c r="H24" s="145" t="n"/>
      <c r="I24" s="145" t="n"/>
      <c r="J24" s="145" t="n"/>
      <c r="K24" s="146" t="n"/>
      <c r="L24" s="144" t="n"/>
      <c r="M24" s="145" t="n"/>
      <c r="N24" s="145" t="n"/>
      <c r="O24" s="145" t="n"/>
      <c r="P24" s="145" t="n"/>
      <c r="Q24" s="145" t="n"/>
      <c r="R24" s="145" t="n"/>
      <c r="S24" s="145" t="n"/>
      <c r="T24" s="145" t="n"/>
      <c r="U24" s="145" t="n"/>
      <c r="X24" s="145" t="n"/>
      <c r="Y24" s="145" t="n"/>
      <c r="AC24" s="145" t="n"/>
      <c r="AD24" s="145" t="n"/>
      <c r="AH24" s="145" t="n"/>
      <c r="AI24" s="145" t="n"/>
      <c r="AJ24" s="145" t="n"/>
      <c r="AK24" s="145" t="n"/>
      <c r="AL24" s="145" t="n"/>
      <c r="AM24" s="145" t="n"/>
      <c r="AN24" s="145" t="n"/>
      <c r="AO24" s="145" t="n"/>
      <c r="AP24" s="145" t="n"/>
      <c r="AQ24" s="145" t="n"/>
      <c r="AR24" s="145" t="n"/>
      <c r="AS24" s="145" t="n"/>
      <c r="AT24" s="146"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41" t="n"/>
      <c r="BV24" s="142" t="n"/>
      <c r="BW24" s="141" t="n"/>
      <c r="CG24" s="142" t="n"/>
      <c r="DU24" s="142" t="n"/>
      <c r="DV24" s="2" t="n"/>
      <c r="DW24" s="2" t="n"/>
      <c r="DX24" s="2" t="n"/>
      <c r="DY24" s="2" t="n"/>
      <c r="DZ24" s="2" t="n"/>
      <c r="EA24" s="2" t="n"/>
      <c r="EB24" s="2" t="n"/>
      <c r="EC24" s="2" t="n"/>
    </row>
    <row r="25" ht="6.75" customHeight="1" s="118">
      <c r="A25" s="2" t="n"/>
      <c r="B25" s="2" t="n"/>
      <c r="C25" s="2" t="n"/>
      <c r="D25" s="2" t="n"/>
      <c r="E25" s="157" t="inlineStr">
        <is>
          <t>ふ り が な</t>
        </is>
      </c>
      <c r="F25" s="138" t="n"/>
      <c r="G25" s="138" t="n"/>
      <c r="H25" s="138" t="n"/>
      <c r="I25" s="138" t="n"/>
      <c r="J25" s="138" t="n"/>
      <c r="K25" s="139" t="n"/>
      <c r="L25" s="158">
        <f>計算!$J$36</f>
        <v/>
      </c>
      <c r="M25" s="138" t="n"/>
      <c r="N25" s="138" t="n"/>
      <c r="O25" s="138" t="n"/>
      <c r="P25" s="138" t="n"/>
      <c r="Q25" s="138" t="n"/>
      <c r="R25" s="138" t="n"/>
      <c r="S25" s="138" t="n"/>
      <c r="T25" s="138" t="n"/>
      <c r="U25" s="138" t="n"/>
      <c r="V25" s="138" t="n"/>
      <c r="W25" s="138" t="n"/>
      <c r="X25" s="138" t="n"/>
      <c r="Y25" s="138" t="n"/>
      <c r="Z25" s="138" t="n"/>
      <c r="AA25" s="138" t="n"/>
      <c r="AB25" s="138" t="n"/>
      <c r="AC25" s="138" t="n"/>
      <c r="AD25" s="138" t="n"/>
      <c r="AE25" s="138" t="n"/>
      <c r="AF25" s="138" t="n"/>
      <c r="AG25" s="138" t="n"/>
      <c r="AH25" s="138" t="n"/>
      <c r="AI25" s="138" t="n"/>
      <c r="AJ25" s="138" t="n"/>
      <c r="AK25" s="138" t="n"/>
      <c r="AL25" s="138" t="n"/>
      <c r="AM25" s="138" t="n"/>
      <c r="AN25" s="138" t="n"/>
      <c r="AO25" s="138" t="n"/>
      <c r="AP25" s="138" t="n"/>
      <c r="AQ25" s="138" t="n"/>
      <c r="AR25" s="138" t="n"/>
      <c r="AS25" s="138" t="n"/>
      <c r="AT25" s="138" t="n"/>
      <c r="AU25" s="138" t="n"/>
      <c r="AV25" s="138" t="n"/>
      <c r="AW25" s="138" t="n"/>
      <c r="AX25" s="138" t="n"/>
      <c r="AY25" s="138" t="n"/>
      <c r="AZ25" s="138" t="n"/>
      <c r="BA25" s="138" t="n"/>
      <c r="BB25" s="138" t="n"/>
      <c r="BC25" s="138" t="n"/>
      <c r="BD25" s="138" t="n"/>
      <c r="BE25" s="138" t="n"/>
      <c r="BF25" s="138" t="n"/>
      <c r="BG25" s="138" t="n"/>
      <c r="BH25" s="138" t="n"/>
      <c r="BI25" s="139" t="n"/>
      <c r="BJ25" s="2" t="n"/>
      <c r="BK25" s="2" t="n"/>
      <c r="BL25" s="2" t="n"/>
      <c r="BM25" s="2" t="n"/>
      <c r="BN25" s="2" t="n"/>
      <c r="BO25" s="2" t="n"/>
      <c r="BP25" s="141" t="n"/>
      <c r="BV25" s="142" t="n"/>
      <c r="BW25" s="159">
        <f>計算!$W$36</f>
        <v/>
      </c>
      <c r="CG25" s="142" t="n"/>
      <c r="CH25" s="148">
        <f>計算!$X$36</f>
        <v/>
      </c>
      <c r="DU25" s="142" t="n"/>
      <c r="DV25" s="2" t="n"/>
      <c r="DW25" s="2" t="n"/>
      <c r="DX25" s="2" t="n"/>
      <c r="DY25" s="2" t="n"/>
      <c r="DZ25" s="2" t="n"/>
      <c r="EA25" s="2" t="n"/>
      <c r="EB25" s="2" t="n"/>
      <c r="EC25" s="2" t="n"/>
    </row>
    <row r="26" ht="6.75" customHeight="1" s="118">
      <c r="A26" s="2" t="n"/>
      <c r="B26" s="2" t="n"/>
      <c r="C26" s="2" t="n"/>
      <c r="D26" s="2" t="n"/>
      <c r="E26" s="141" t="n"/>
      <c r="K26" s="142" t="n"/>
      <c r="BI26" s="142" t="n"/>
      <c r="BJ26" s="2" t="n"/>
      <c r="BK26" s="2" t="n"/>
      <c r="BL26" s="2" t="n"/>
      <c r="BM26" s="2" t="n"/>
      <c r="BN26" s="2" t="n"/>
      <c r="BO26" s="2" t="n"/>
      <c r="BP26" s="141" t="n"/>
      <c r="BV26" s="142" t="n"/>
      <c r="BW26" s="141" t="n"/>
      <c r="CG26" s="142" t="n"/>
      <c r="DU26" s="142" t="n"/>
      <c r="DV26" s="2" t="n"/>
      <c r="DW26" s="2" t="n"/>
      <c r="DX26" s="2" t="n"/>
      <c r="DY26" s="2" t="n"/>
      <c r="DZ26" s="2" t="n"/>
      <c r="EA26" s="2" t="n"/>
      <c r="EB26" s="2" t="n"/>
      <c r="EC26" s="2" t="n"/>
    </row>
    <row r="27" ht="6.75" customHeight="1" s="118">
      <c r="A27" s="2" t="n"/>
      <c r="B27" s="2" t="n"/>
      <c r="C27" s="2" t="n"/>
      <c r="D27" s="2" t="n"/>
      <c r="E27" s="160" t="n"/>
      <c r="F27" s="161" t="n"/>
      <c r="G27" s="161" t="n"/>
      <c r="H27" s="161" t="n"/>
      <c r="I27" s="161" t="n"/>
      <c r="J27" s="161" t="n"/>
      <c r="K27" s="162" t="n"/>
      <c r="L27" s="161" t="n"/>
      <c r="M27" s="161" t="n"/>
      <c r="N27" s="161" t="n"/>
      <c r="O27" s="161" t="n"/>
      <c r="P27" s="161" t="n"/>
      <c r="Q27" s="161" t="n"/>
      <c r="R27" s="161" t="n"/>
      <c r="S27" s="161" t="n"/>
      <c r="T27" s="161" t="n"/>
      <c r="U27" s="161" t="n"/>
      <c r="V27" s="161" t="n"/>
      <c r="W27" s="161" t="n"/>
      <c r="X27" s="161" t="n"/>
      <c r="Y27" s="161" t="n"/>
      <c r="Z27" s="161" t="n"/>
      <c r="AA27" s="161" t="n"/>
      <c r="AB27" s="161" t="n"/>
      <c r="AC27" s="161" t="n"/>
      <c r="AD27" s="161" t="n"/>
      <c r="AE27" s="161" t="n"/>
      <c r="AF27" s="161" t="n"/>
      <c r="AG27" s="161" t="n"/>
      <c r="AH27" s="161" t="n"/>
      <c r="AI27" s="161" t="n"/>
      <c r="AJ27" s="161" t="n"/>
      <c r="AK27" s="161" t="n"/>
      <c r="AL27" s="161" t="n"/>
      <c r="AM27" s="161" t="n"/>
      <c r="AN27" s="161" t="n"/>
      <c r="AO27" s="161" t="n"/>
      <c r="AP27" s="161" t="n"/>
      <c r="AQ27" s="161" t="n"/>
      <c r="AR27" s="161" t="n"/>
      <c r="AS27" s="161" t="n"/>
      <c r="AT27" s="161" t="n"/>
      <c r="AU27" s="161" t="n"/>
      <c r="AV27" s="161" t="n"/>
      <c r="AW27" s="161" t="n"/>
      <c r="AX27" s="161" t="n"/>
      <c r="AY27" s="161" t="n"/>
      <c r="AZ27" s="161" t="n"/>
      <c r="BA27" s="161" t="n"/>
      <c r="BB27" s="161" t="n"/>
      <c r="BC27" s="161" t="n"/>
      <c r="BD27" s="161" t="n"/>
      <c r="BE27" s="161" t="n"/>
      <c r="BF27" s="161" t="n"/>
      <c r="BG27" s="161" t="n"/>
      <c r="BH27" s="161" t="n"/>
      <c r="BI27" s="162" t="n"/>
      <c r="BJ27" s="2" t="n"/>
      <c r="BK27" s="2" t="n"/>
      <c r="BL27" s="2" t="n"/>
      <c r="BM27" s="2" t="n"/>
      <c r="BN27" s="2" t="n"/>
      <c r="BO27" s="2" t="n"/>
      <c r="BP27" s="141" t="n"/>
      <c r="BV27" s="142" t="n"/>
      <c r="BW27" s="141" t="n"/>
      <c r="CG27" s="142" t="n"/>
      <c r="DU27" s="142" t="n"/>
      <c r="DV27" s="2" t="n"/>
      <c r="DW27" s="2" t="n"/>
      <c r="DX27" s="2" t="n"/>
      <c r="DY27" s="2" t="n"/>
      <c r="DZ27" s="2" t="n"/>
      <c r="EA27" s="2" t="n"/>
      <c r="EB27" s="2" t="n"/>
      <c r="EC27" s="2" t="n"/>
    </row>
    <row r="28" ht="6.75" customHeight="1" s="118">
      <c r="A28" s="2" t="n"/>
      <c r="B28" s="2" t="n"/>
      <c r="C28" s="2" t="n"/>
      <c r="D28" s="2" t="n"/>
      <c r="E28" s="163" t="inlineStr">
        <is>
          <t>現住所</t>
        </is>
      </c>
      <c r="F28" s="164" t="n"/>
      <c r="G28" s="164" t="n"/>
      <c r="H28" s="164" t="n"/>
      <c r="I28" s="164" t="n"/>
      <c r="J28" s="164" t="n"/>
      <c r="K28" s="165" t="n"/>
      <c r="L28" s="107" t="inlineStr">
        <is>
          <t>〒</t>
        </is>
      </c>
      <c r="M28" s="164" t="n"/>
      <c r="N28" s="164" t="n"/>
      <c r="O28" s="164" t="n"/>
      <c r="P28" s="166">
        <f>計算!$H$36</f>
        <v/>
      </c>
      <c r="Q28" s="164" t="n"/>
      <c r="R28" s="164" t="n"/>
      <c r="S28" s="164" t="n"/>
      <c r="T28" s="164" t="n"/>
      <c r="U28" s="164" t="n"/>
      <c r="V28" s="164" t="n"/>
      <c r="W28" s="164" t="n"/>
      <c r="X28" s="164" t="n"/>
      <c r="Y28" s="164" t="n"/>
      <c r="Z28" s="164" t="n"/>
      <c r="AA28" s="164" t="n"/>
      <c r="AB28" s="164" t="n"/>
      <c r="AC28" s="164" t="n"/>
      <c r="AD28" s="164" t="n"/>
      <c r="AE28" s="164" t="n"/>
      <c r="AF28" s="164" t="n"/>
      <c r="AG28" s="164" t="n"/>
      <c r="AH28" s="164" t="n"/>
      <c r="AI28" s="164" t="n"/>
      <c r="AJ28" s="164"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41" t="n"/>
      <c r="BV28" s="142" t="n"/>
      <c r="BW28" s="141" t="n"/>
      <c r="CG28" s="142" t="n"/>
      <c r="DU28" s="142" t="n"/>
      <c r="DV28" s="2" t="n"/>
      <c r="DW28" s="2" t="n"/>
      <c r="DX28" s="2" t="n"/>
      <c r="DY28" s="2" t="n"/>
      <c r="DZ28" s="2" t="n"/>
      <c r="EA28" s="2" t="n"/>
      <c r="EB28" s="2" t="n"/>
      <c r="EC28" s="2" t="n"/>
    </row>
    <row r="29" ht="4.5" customHeight="1" s="118">
      <c r="A29" s="2" t="n"/>
      <c r="B29" s="2" t="n"/>
      <c r="C29" s="2" t="n"/>
      <c r="D29" s="2" t="n"/>
      <c r="E29" s="141" t="n"/>
      <c r="K29" s="142" t="n"/>
      <c r="L29" s="141"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4" t="n"/>
      <c r="BQ29" s="145" t="n"/>
      <c r="BR29" s="145" t="n"/>
      <c r="BS29" s="145" t="n"/>
      <c r="BT29" s="145" t="n"/>
      <c r="BU29" s="145" t="n"/>
      <c r="BV29" s="146" t="n"/>
      <c r="BW29" s="144" t="n"/>
      <c r="BX29" s="145" t="n"/>
      <c r="BY29" s="145" t="n"/>
      <c r="BZ29" s="145" t="n"/>
      <c r="CA29" s="145" t="n"/>
      <c r="CB29" s="145" t="n"/>
      <c r="CC29" s="145" t="n"/>
      <c r="CD29" s="145" t="n"/>
      <c r="CE29" s="145" t="n"/>
      <c r="CF29" s="145" t="n"/>
      <c r="CG29" s="146" t="n"/>
      <c r="DU29" s="142" t="n"/>
      <c r="DV29" s="2" t="n"/>
      <c r="DW29" s="2" t="n"/>
      <c r="DX29" s="2" t="n"/>
      <c r="DY29" s="2" t="n"/>
      <c r="DZ29" s="2" t="n"/>
      <c r="EA29" s="2" t="n"/>
      <c r="EB29" s="2" t="n"/>
      <c r="EC29" s="2" t="n"/>
    </row>
    <row r="30" ht="6.75" customHeight="1" s="118">
      <c r="A30" s="2" t="n"/>
      <c r="B30" s="2" t="n"/>
      <c r="C30" s="2" t="n"/>
      <c r="D30" s="2" t="n"/>
      <c r="E30" s="141" t="n"/>
      <c r="K30" s="142" t="n"/>
      <c r="L30" s="141"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7" t="inlineStr">
        <is>
          <t>校内外の諸活動</t>
        </is>
      </c>
      <c r="BQ30" s="138" t="n"/>
      <c r="BR30" s="138" t="n"/>
      <c r="BS30" s="138" t="n"/>
      <c r="BT30" s="138" t="n"/>
      <c r="BU30" s="138" t="n"/>
      <c r="BV30" s="139" t="n"/>
      <c r="BW30" s="168">
        <f>計算!$Y$36</f>
        <v/>
      </c>
      <c r="BX30" s="138" t="n"/>
      <c r="BY30" s="138" t="n"/>
      <c r="BZ30" s="138" t="n"/>
      <c r="CA30" s="138" t="n"/>
      <c r="CB30" s="138" t="n"/>
      <c r="CC30" s="138" t="n"/>
      <c r="CD30" s="138" t="n"/>
      <c r="CE30" s="138" t="n"/>
      <c r="CF30" s="138" t="n"/>
      <c r="CG30" s="138" t="n"/>
      <c r="CH30" s="138" t="n"/>
      <c r="CI30" s="138" t="n"/>
      <c r="CJ30" s="138" t="n"/>
      <c r="CK30" s="138" t="n"/>
      <c r="CL30" s="138" t="n"/>
      <c r="CM30" s="138" t="n"/>
      <c r="CN30" s="138" t="n"/>
      <c r="CO30" s="138" t="n"/>
      <c r="CP30" s="138" t="n"/>
      <c r="CQ30" s="138" t="n"/>
      <c r="CR30" s="138" t="n"/>
      <c r="CS30" s="138" t="n"/>
      <c r="CT30" s="138" t="n"/>
      <c r="CU30" s="138" t="n"/>
      <c r="CV30" s="138" t="n"/>
      <c r="CW30" s="138" t="n"/>
      <c r="CX30" s="138" t="n"/>
      <c r="CY30" s="138" t="n"/>
      <c r="CZ30" s="138" t="n"/>
      <c r="DA30" s="138" t="n"/>
      <c r="DB30" s="138" t="n"/>
      <c r="DC30" s="138" t="n"/>
      <c r="DD30" s="138" t="n"/>
      <c r="DE30" s="138" t="n"/>
      <c r="DF30" s="138" t="n"/>
      <c r="DG30" s="138" t="n"/>
      <c r="DH30" s="138" t="n"/>
      <c r="DI30" s="138" t="n"/>
      <c r="DJ30" s="138" t="n"/>
      <c r="DK30" s="138" t="n"/>
      <c r="DL30" s="138" t="n"/>
      <c r="DM30" s="138" t="n"/>
      <c r="DN30" s="138" t="n"/>
      <c r="DO30" s="138" t="n"/>
      <c r="DP30" s="138" t="n"/>
      <c r="DQ30" s="138" t="n"/>
      <c r="DR30" s="138" t="n"/>
      <c r="DS30" s="138" t="n"/>
      <c r="DT30" s="138" t="n"/>
      <c r="DU30" s="139" t="n"/>
      <c r="DV30" s="7" t="n"/>
      <c r="DW30" s="2" t="n"/>
      <c r="DX30" s="2" t="n"/>
      <c r="DY30" s="2" t="n"/>
      <c r="DZ30" s="2" t="n"/>
      <c r="EA30" s="2" t="n"/>
      <c r="EB30" s="2" t="n"/>
      <c r="EC30" s="2" t="n"/>
    </row>
    <row r="31" ht="6.75" customHeight="1" s="118">
      <c r="A31" s="2" t="n"/>
      <c r="B31" s="2" t="n"/>
      <c r="C31" s="2" t="n"/>
      <c r="D31" s="2" t="n"/>
      <c r="E31" s="141" t="n"/>
      <c r="K31" s="142" t="n"/>
      <c r="L31" s="169">
        <f>計算!$I$36</f>
        <v/>
      </c>
      <c r="BI31" s="142" t="n"/>
      <c r="BJ31" s="2" t="n"/>
      <c r="BK31" s="2" t="n"/>
      <c r="BL31" s="2" t="n"/>
      <c r="BM31" s="2" t="n"/>
      <c r="BN31" s="2" t="n"/>
      <c r="BO31" s="2" t="n"/>
      <c r="BP31" s="141" t="n"/>
      <c r="BV31" s="142" t="n"/>
      <c r="DU31" s="142" t="n"/>
      <c r="DV31" s="7" t="n"/>
      <c r="DW31" s="2" t="n"/>
      <c r="DX31" s="2" t="n"/>
      <c r="DY31" s="2" t="n"/>
      <c r="DZ31" s="2" t="n"/>
      <c r="EA31" s="2" t="n"/>
      <c r="EB31" s="2" t="n"/>
      <c r="EC31" s="2" t="n"/>
    </row>
    <row r="32" ht="6.75" customHeight="1" s="118">
      <c r="A32" s="2" t="n"/>
      <c r="B32" s="2" t="n"/>
      <c r="C32" s="2" t="n"/>
      <c r="D32" s="2" t="n"/>
      <c r="E32" s="141" t="n"/>
      <c r="K32" s="142" t="n"/>
      <c r="L32" s="141" t="n"/>
      <c r="BI32" s="142" t="n"/>
      <c r="BJ32" s="2" t="n"/>
      <c r="BK32" s="2" t="n"/>
      <c r="BL32" s="2" t="n"/>
      <c r="BM32" s="2" t="n"/>
      <c r="BN32" s="2" t="n"/>
      <c r="BO32" s="2" t="n"/>
      <c r="BP32" s="141" t="n"/>
      <c r="BV32" s="142" t="n"/>
      <c r="DU32" s="142" t="n"/>
      <c r="DV32" s="7" t="n"/>
      <c r="DW32" s="2" t="n"/>
      <c r="DX32" s="2" t="n"/>
      <c r="DY32" s="2" t="n"/>
      <c r="DZ32" s="2" t="n"/>
      <c r="EA32" s="2" t="n"/>
      <c r="EB32" s="2" t="n"/>
      <c r="EC32" s="2" t="n"/>
    </row>
    <row r="33" ht="6.75" customHeight="1" s="118">
      <c r="A33" s="2" t="n"/>
      <c r="B33" s="2" t="n"/>
      <c r="C33" s="2" t="n"/>
      <c r="D33" s="2" t="n"/>
      <c r="E33" s="144" t="n"/>
      <c r="F33" s="145" t="n"/>
      <c r="G33" s="145" t="n"/>
      <c r="H33" s="145" t="n"/>
      <c r="I33" s="145" t="n"/>
      <c r="J33" s="145" t="n"/>
      <c r="K33" s="146" t="n"/>
      <c r="L33" s="144" t="n"/>
      <c r="M33" s="145" t="n"/>
      <c r="N33" s="145" t="n"/>
      <c r="O33" s="145" t="n"/>
      <c r="P33" s="145" t="n"/>
      <c r="Q33" s="145" t="n"/>
      <c r="R33" s="145" t="n"/>
      <c r="S33" s="145" t="n"/>
      <c r="T33" s="145" t="n"/>
      <c r="U33" s="145" t="n"/>
      <c r="V33" s="145" t="n"/>
      <c r="W33" s="145" t="n"/>
      <c r="X33" s="145" t="n"/>
      <c r="Y33" s="145" t="n"/>
      <c r="Z33" s="145" t="n"/>
      <c r="AA33" s="145" t="n"/>
      <c r="AB33" s="145" t="n"/>
      <c r="AC33" s="145" t="n"/>
      <c r="AD33" s="145" t="n"/>
      <c r="AE33" s="145" t="n"/>
      <c r="AF33" s="145" t="n"/>
      <c r="AG33" s="145" t="n"/>
      <c r="AH33" s="145" t="n"/>
      <c r="AI33" s="145" t="n"/>
      <c r="AJ33" s="145" t="n"/>
      <c r="AK33" s="145" t="n"/>
      <c r="AL33" s="145" t="n"/>
      <c r="AM33" s="145" t="n"/>
      <c r="AN33" s="145" t="n"/>
      <c r="AO33" s="145" t="n"/>
      <c r="AP33" s="145" t="n"/>
      <c r="AQ33" s="145" t="n"/>
      <c r="AR33" s="145" t="n"/>
      <c r="AS33" s="145" t="n"/>
      <c r="AT33" s="145" t="n"/>
      <c r="AU33" s="145" t="n"/>
      <c r="AV33" s="145" t="n"/>
      <c r="AW33" s="145" t="n"/>
      <c r="AX33" s="145" t="n"/>
      <c r="AY33" s="145" t="n"/>
      <c r="AZ33" s="145" t="n"/>
      <c r="BA33" s="145" t="n"/>
      <c r="BB33" s="145" t="n"/>
      <c r="BC33" s="145" t="n"/>
      <c r="BD33" s="145" t="n"/>
      <c r="BE33" s="145" t="n"/>
      <c r="BF33" s="145" t="n"/>
      <c r="BG33" s="145" t="n"/>
      <c r="BH33" s="145" t="n"/>
      <c r="BI33" s="146" t="n"/>
      <c r="BJ33" s="2" t="n"/>
      <c r="BK33" s="2" t="n"/>
      <c r="BL33" s="2" t="n"/>
      <c r="BM33" s="2" t="n"/>
      <c r="BN33" s="2" t="n"/>
      <c r="BO33" s="2" t="n"/>
      <c r="BP33" s="141" t="n"/>
      <c r="BV33" s="142" t="n"/>
      <c r="DU33" s="142" t="n"/>
      <c r="DV33" s="7" t="n"/>
      <c r="DW33" s="2" t="n"/>
      <c r="DX33" s="2" t="n"/>
      <c r="DY33" s="2" t="n"/>
      <c r="DZ33" s="2" t="n"/>
      <c r="EA33" s="2" t="n"/>
      <c r="EB33" s="2" t="n"/>
      <c r="EC33" s="2" t="n"/>
    </row>
    <row r="34" ht="6.75" customHeight="1" s="118">
      <c r="A34" s="2" t="n"/>
      <c r="B34" s="2" t="n"/>
      <c r="C34" s="2" t="n"/>
      <c r="D34" s="2" t="n"/>
      <c r="E34" s="157" t="inlineStr">
        <is>
          <t>ふ り が な</t>
        </is>
      </c>
      <c r="F34" s="138" t="n"/>
      <c r="G34" s="138" t="n"/>
      <c r="H34" s="138" t="n"/>
      <c r="I34" s="138" t="n"/>
      <c r="J34" s="138" t="n"/>
      <c r="K34" s="139" t="n"/>
      <c r="L34" s="158">
        <f>計算!$M$36</f>
        <v/>
      </c>
      <c r="M34" s="138" t="n"/>
      <c r="N34" s="138" t="n"/>
      <c r="O34" s="138" t="n"/>
      <c r="P34" s="138" t="n"/>
      <c r="Q34" s="138" t="n"/>
      <c r="R34" s="138" t="n"/>
      <c r="S34" s="138" t="n"/>
      <c r="T34" s="138" t="n"/>
      <c r="U34" s="138" t="n"/>
      <c r="V34" s="138" t="n"/>
      <c r="W34" s="138" t="n"/>
      <c r="X34" s="138" t="n"/>
      <c r="Y34" s="138" t="n"/>
      <c r="Z34" s="138" t="n"/>
      <c r="AA34" s="138" t="n"/>
      <c r="AB34" s="138" t="n"/>
      <c r="AC34" s="138" t="n"/>
      <c r="AD34" s="138" t="n"/>
      <c r="AE34" s="138" t="n"/>
      <c r="AF34" s="138" t="n"/>
      <c r="AG34" s="138" t="n"/>
      <c r="AH34" s="138" t="n"/>
      <c r="AI34" s="138" t="n"/>
      <c r="AJ34" s="138" t="n"/>
      <c r="AK34" s="138" t="n"/>
      <c r="AL34" s="138" t="n"/>
      <c r="AM34" s="138" t="n"/>
      <c r="AN34" s="138" t="n"/>
      <c r="AO34" s="138" t="n"/>
      <c r="AP34" s="138" t="n"/>
      <c r="AQ34" s="138" t="n"/>
      <c r="AR34" s="138" t="n"/>
      <c r="AS34" s="138" t="n"/>
      <c r="AT34" s="138" t="n"/>
      <c r="AU34" s="138" t="n"/>
      <c r="AV34" s="138" t="n"/>
      <c r="AW34" s="138" t="n"/>
      <c r="AX34" s="138" t="n"/>
      <c r="AY34" s="138" t="n"/>
      <c r="AZ34" s="138" t="n"/>
      <c r="BA34" s="138" t="n"/>
      <c r="BB34" s="138" t="n"/>
      <c r="BC34" s="138" t="n"/>
      <c r="BD34" s="138" t="n"/>
      <c r="BE34" s="138" t="n"/>
      <c r="BF34" s="138" t="n"/>
      <c r="BG34" s="138" t="n"/>
      <c r="BH34" s="138" t="n"/>
      <c r="BI34" s="139" t="n"/>
      <c r="BJ34" s="2" t="n"/>
      <c r="BK34" s="2" t="n"/>
      <c r="BL34" s="2" t="n"/>
      <c r="BM34" s="2" t="n"/>
      <c r="BN34" s="2" t="n"/>
      <c r="BO34" s="2" t="n"/>
      <c r="BP34" s="141" t="n"/>
      <c r="BV34" s="142" t="n"/>
      <c r="DU34" s="142" t="n"/>
      <c r="DV34" s="7" t="n"/>
      <c r="DW34" s="2" t="n"/>
      <c r="DX34" s="2" t="n"/>
      <c r="DY34" s="2" t="n"/>
      <c r="DZ34" s="2" t="n"/>
      <c r="EA34" s="2" t="n"/>
      <c r="EB34" s="2" t="n"/>
      <c r="EC34" s="2" t="n"/>
    </row>
    <row r="35" ht="6.75" customHeight="1" s="118">
      <c r="A35" s="2" t="n"/>
      <c r="B35" s="2" t="n"/>
      <c r="C35" s="2" t="n"/>
      <c r="D35" s="2" t="n"/>
      <c r="E35" s="141" t="n"/>
      <c r="K35" s="142" t="n"/>
      <c r="BI35" s="142" t="n"/>
      <c r="BJ35" s="2" t="n"/>
      <c r="BK35" s="2" t="n"/>
      <c r="BL35" s="2" t="n"/>
      <c r="BM35" s="2" t="n"/>
      <c r="BN35" s="2" t="n"/>
      <c r="BO35" s="2" t="n"/>
      <c r="BP35" s="141" t="n"/>
      <c r="BV35" s="142" t="n"/>
      <c r="DU35" s="142" t="n"/>
      <c r="DV35" s="7" t="n"/>
      <c r="DW35" s="2" t="n"/>
      <c r="DX35" s="2" t="n"/>
      <c r="DY35" s="2" t="n"/>
      <c r="DZ35" s="2" t="n"/>
      <c r="EA35" s="2" t="n"/>
      <c r="EB35" s="2" t="n"/>
      <c r="EC35" s="2" t="n"/>
    </row>
    <row r="36" ht="6.75" customHeight="1" s="118">
      <c r="A36" s="2" t="n"/>
      <c r="B36" s="2" t="n"/>
      <c r="C36" s="2" t="n"/>
      <c r="D36" s="2" t="n"/>
      <c r="E36" s="160" t="n"/>
      <c r="F36" s="161" t="n"/>
      <c r="G36" s="161" t="n"/>
      <c r="H36" s="161" t="n"/>
      <c r="I36" s="161" t="n"/>
      <c r="J36" s="161" t="n"/>
      <c r="K36" s="162" t="n"/>
      <c r="L36" s="161" t="n"/>
      <c r="M36" s="161" t="n"/>
      <c r="N36" s="161" t="n"/>
      <c r="O36" s="161" t="n"/>
      <c r="P36" s="161" t="n"/>
      <c r="Q36" s="161" t="n"/>
      <c r="R36" s="161" t="n"/>
      <c r="S36" s="161" t="n"/>
      <c r="T36" s="161" t="n"/>
      <c r="U36" s="161" t="n"/>
      <c r="V36" s="161" t="n"/>
      <c r="W36" s="161" t="n"/>
      <c r="X36" s="161" t="n"/>
      <c r="Y36" s="161" t="n"/>
      <c r="Z36" s="161" t="n"/>
      <c r="AA36" s="161" t="n"/>
      <c r="AB36" s="161" t="n"/>
      <c r="AC36" s="161" t="n"/>
      <c r="AD36" s="161" t="n"/>
      <c r="AE36" s="161" t="n"/>
      <c r="AF36" s="161" t="n"/>
      <c r="AG36" s="161" t="n"/>
      <c r="AH36" s="161" t="n"/>
      <c r="AI36" s="161" t="n"/>
      <c r="AJ36" s="161" t="n"/>
      <c r="AK36" s="161" t="n"/>
      <c r="AL36" s="161" t="n"/>
      <c r="AM36" s="161" t="n"/>
      <c r="AN36" s="161" t="n"/>
      <c r="AO36" s="161" t="n"/>
      <c r="AP36" s="161" t="n"/>
      <c r="AQ36" s="161" t="n"/>
      <c r="AR36" s="161" t="n"/>
      <c r="AS36" s="161" t="n"/>
      <c r="AT36" s="161" t="n"/>
      <c r="AU36" s="161" t="n"/>
      <c r="AV36" s="161" t="n"/>
      <c r="AW36" s="161" t="n"/>
      <c r="AX36" s="161" t="n"/>
      <c r="AY36" s="161" t="n"/>
      <c r="AZ36" s="161" t="n"/>
      <c r="BA36" s="161" t="n"/>
      <c r="BB36" s="161" t="n"/>
      <c r="BC36" s="161" t="n"/>
      <c r="BD36" s="161" t="n"/>
      <c r="BE36" s="161" t="n"/>
      <c r="BF36" s="161" t="n"/>
      <c r="BG36" s="161" t="n"/>
      <c r="BH36" s="161" t="n"/>
      <c r="BI36" s="162" t="n"/>
      <c r="BJ36" s="2" t="n"/>
      <c r="BK36" s="2" t="n"/>
      <c r="BL36" s="2" t="n"/>
      <c r="BM36" s="2" t="n"/>
      <c r="BN36" s="2" t="n"/>
      <c r="BO36" s="2" t="n"/>
      <c r="BP36" s="141" t="n"/>
      <c r="BV36" s="142" t="n"/>
      <c r="DU36" s="142" t="n"/>
      <c r="DV36" s="7" t="n"/>
      <c r="DW36" s="2" t="n"/>
      <c r="DX36" s="2" t="n"/>
      <c r="DY36" s="2" t="n"/>
      <c r="DZ36" s="2" t="n"/>
      <c r="EA36" s="2" t="n"/>
      <c r="EB36" s="2" t="n"/>
      <c r="EC36" s="2" t="n"/>
    </row>
    <row r="37" ht="6.75" customHeight="1" s="118">
      <c r="A37" s="2" t="n"/>
      <c r="B37" s="2" t="n"/>
      <c r="C37" s="2" t="n"/>
      <c r="D37" s="2" t="n"/>
      <c r="E37" s="163" t="inlineStr">
        <is>
          <t>連絡先</t>
        </is>
      </c>
      <c r="F37" s="164" t="n"/>
      <c r="G37" s="164" t="n"/>
      <c r="H37" s="164" t="n"/>
      <c r="I37" s="164" t="n"/>
      <c r="J37" s="164" t="n"/>
      <c r="K37" s="165" t="n"/>
      <c r="L37" s="107" t="inlineStr">
        <is>
          <t>〒</t>
        </is>
      </c>
      <c r="M37" s="164" t="n"/>
      <c r="N37" s="164" t="n"/>
      <c r="O37" s="164" t="n"/>
      <c r="P37" s="170">
        <f>計算!$K$36</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41" t="n"/>
      <c r="BV37" s="142" t="n"/>
      <c r="DU37" s="142" t="n"/>
      <c r="DV37" s="7" t="n"/>
      <c r="DW37" s="2" t="n"/>
      <c r="DX37" s="2" t="n"/>
      <c r="DY37" s="2" t="n"/>
      <c r="DZ37" s="2" t="n"/>
      <c r="EA37" s="2" t="n"/>
      <c r="EB37" s="2" t="n"/>
      <c r="EC37" s="2" t="n"/>
    </row>
    <row r="38" ht="6.75" customHeight="1" s="118">
      <c r="A38" s="2" t="n"/>
      <c r="B38" s="2" t="n"/>
      <c r="C38" s="2" t="n"/>
      <c r="D38" s="2" t="n"/>
      <c r="E38" s="141" t="n"/>
      <c r="K38" s="142" t="n"/>
      <c r="L38" s="141"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41" t="n"/>
      <c r="BV38" s="142" t="n"/>
      <c r="DU38" s="142" t="n"/>
      <c r="DV38" s="7" t="n"/>
      <c r="DW38" s="2" t="n"/>
      <c r="DX38" s="2" t="n"/>
      <c r="DY38" s="2" t="n"/>
      <c r="DZ38" s="2" t="n"/>
      <c r="EA38" s="2" t="n"/>
      <c r="EB38" s="2" t="n"/>
      <c r="EC38" s="2" t="n"/>
    </row>
    <row r="39" ht="6.75" customHeight="1" s="118">
      <c r="A39" s="2" t="n"/>
      <c r="B39" s="2" t="n"/>
      <c r="C39" s="2" t="n"/>
      <c r="D39" s="2" t="n"/>
      <c r="E39" s="141" t="n"/>
      <c r="K39" s="142" t="n"/>
      <c r="L39" s="141"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41" t="n"/>
      <c r="BV39" s="142" t="n"/>
      <c r="DU39" s="142" t="n"/>
      <c r="DV39" s="7" t="n"/>
      <c r="DW39" s="2" t="n"/>
      <c r="DX39" s="2" t="n"/>
      <c r="DY39" s="2" t="n"/>
      <c r="DZ39" s="2" t="n"/>
      <c r="EA39" s="2" t="n"/>
      <c r="EB39" s="2" t="n"/>
      <c r="EC39" s="2" t="n"/>
    </row>
    <row r="40" ht="6.75" customHeight="1" s="118">
      <c r="A40" s="2" t="n"/>
      <c r="B40" s="2" t="n"/>
      <c r="C40" s="2" t="n"/>
      <c r="D40" s="2" t="n"/>
      <c r="E40" s="141" t="n"/>
      <c r="K40" s="142" t="n"/>
      <c r="L40" s="171">
        <f>計算!$L$36</f>
        <v/>
      </c>
      <c r="BI40" s="142" t="n"/>
      <c r="BJ40" s="2" t="n"/>
      <c r="BK40" s="2" t="n"/>
      <c r="BL40" s="2" t="n"/>
      <c r="BM40" s="2" t="n"/>
      <c r="BN40" s="2" t="n"/>
      <c r="BO40" s="2" t="n"/>
      <c r="BP40" s="141" t="n"/>
      <c r="BV40" s="142" t="n"/>
      <c r="DU40" s="142" t="n"/>
      <c r="DV40" s="7" t="n"/>
      <c r="DW40" s="2" t="n"/>
      <c r="DX40" s="2" t="n"/>
      <c r="DY40" s="2" t="n"/>
      <c r="DZ40" s="2" t="n"/>
      <c r="EA40" s="2" t="n"/>
      <c r="EB40" s="2" t="n"/>
      <c r="EC40" s="2" t="n"/>
    </row>
    <row r="41" ht="6.75" customHeight="1" s="118">
      <c r="A41" s="2" t="n"/>
      <c r="B41" s="2" t="n"/>
      <c r="C41" s="2" t="n"/>
      <c r="D41" s="2" t="n"/>
      <c r="E41" s="144" t="n"/>
      <c r="F41" s="145" t="n"/>
      <c r="G41" s="145" t="n"/>
      <c r="H41" s="145" t="n"/>
      <c r="I41" s="145" t="n"/>
      <c r="J41" s="145" t="n"/>
      <c r="K41" s="146" t="n"/>
      <c r="L41" s="145" t="n"/>
      <c r="M41" s="145" t="n"/>
      <c r="N41" s="145" t="n"/>
      <c r="O41" s="145" t="n"/>
      <c r="P41" s="145" t="n"/>
      <c r="Q41" s="145" t="n"/>
      <c r="R41" s="145" t="n"/>
      <c r="S41" s="145" t="n"/>
      <c r="T41" s="145" t="n"/>
      <c r="U41" s="145" t="n"/>
      <c r="V41" s="145" t="n"/>
      <c r="W41" s="145" t="n"/>
      <c r="X41" s="145" t="n"/>
      <c r="Y41" s="145" t="n"/>
      <c r="Z41" s="145" t="n"/>
      <c r="AA41" s="145" t="n"/>
      <c r="AB41" s="145" t="n"/>
      <c r="AC41" s="145" t="n"/>
      <c r="AD41" s="145" t="n"/>
      <c r="AE41" s="145" t="n"/>
      <c r="AF41" s="145" t="n"/>
      <c r="AG41" s="145" t="n"/>
      <c r="AH41" s="145" t="n"/>
      <c r="AI41" s="145" t="n"/>
      <c r="AJ41" s="145" t="n"/>
      <c r="AK41" s="145" t="n"/>
      <c r="AL41" s="145" t="n"/>
      <c r="AM41" s="145" t="n"/>
      <c r="AN41" s="145" t="n"/>
      <c r="AO41" s="145" t="n"/>
      <c r="AP41" s="145" t="n"/>
      <c r="AQ41" s="145" t="n"/>
      <c r="AR41" s="145" t="n"/>
      <c r="AS41" s="145" t="n"/>
      <c r="AT41" s="145" t="n"/>
      <c r="AU41" s="145" t="n"/>
      <c r="AV41" s="145" t="n"/>
      <c r="AW41" s="145" t="n"/>
      <c r="AX41" s="145" t="n"/>
      <c r="AY41" s="145" t="n"/>
      <c r="AZ41" s="145" t="n"/>
      <c r="BA41" s="145" t="n"/>
      <c r="BB41" s="145" t="n"/>
      <c r="BC41" s="145" t="n"/>
      <c r="BD41" s="145" t="n"/>
      <c r="BE41" s="145" t="n"/>
      <c r="BF41" s="145" t="n"/>
      <c r="BG41" s="145" t="n"/>
      <c r="BH41" s="145" t="n"/>
      <c r="BI41" s="146" t="n"/>
      <c r="BJ41" s="2" t="n"/>
      <c r="BK41" s="2" t="n"/>
      <c r="BL41" s="2" t="n"/>
      <c r="BM41" s="2" t="n"/>
      <c r="BN41" s="2" t="n"/>
      <c r="BO41" s="2" t="n"/>
      <c r="BP41" s="141" t="n"/>
      <c r="BV41" s="142" t="n"/>
      <c r="DU41" s="142"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41" t="n"/>
      <c r="BV42" s="142" t="n"/>
      <c r="DU42" s="142"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41" t="n"/>
      <c r="BV43" s="142" t="n"/>
      <c r="DU43" s="142"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41" t="n"/>
      <c r="BV44" s="142" t="n"/>
      <c r="DU44" s="142"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41" t="n"/>
      <c r="BV45" s="142" t="n"/>
      <c r="DU45" s="142"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41" t="n"/>
      <c r="BV46" s="142" t="n"/>
      <c r="DU46" s="142"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2" t="n"/>
      <c r="BQ47" s="138" t="n"/>
      <c r="BR47" s="173" t="n"/>
      <c r="BS47" s="138" t="n"/>
      <c r="BT47" s="138" t="n"/>
      <c r="BU47" s="28" t="n"/>
      <c r="BV47" s="29" t="n"/>
      <c r="BW47" s="174">
        <f>計算!$Z$36</f>
        <v/>
      </c>
      <c r="BX47" s="138" t="n"/>
      <c r="BY47" s="138" t="n"/>
      <c r="BZ47" s="138" t="n"/>
      <c r="CA47" s="138" t="n"/>
      <c r="CB47" s="138" t="n"/>
      <c r="CC47" s="138" t="n"/>
      <c r="CD47" s="138" t="n"/>
      <c r="CE47" s="138" t="n"/>
      <c r="CF47" s="138" t="n"/>
      <c r="CG47" s="138" t="n"/>
      <c r="CH47" s="138" t="n"/>
      <c r="CI47" s="138" t="n"/>
      <c r="CJ47" s="138" t="n"/>
      <c r="CK47" s="138" t="n"/>
      <c r="CL47" s="138" t="n"/>
      <c r="CM47" s="138" t="n"/>
      <c r="CN47" s="138" t="n"/>
      <c r="CO47" s="138" t="n"/>
      <c r="CP47" s="138" t="n"/>
      <c r="CQ47" s="138" t="n"/>
      <c r="CR47" s="138" t="n"/>
      <c r="CS47" s="138" t="n"/>
      <c r="CT47" s="138" t="n"/>
      <c r="CU47" s="138" t="n"/>
      <c r="CV47" s="138" t="n"/>
      <c r="CW47" s="138" t="n"/>
      <c r="CX47" s="138" t="n"/>
      <c r="CY47" s="138" t="n"/>
      <c r="CZ47" s="138" t="n"/>
      <c r="DA47" s="138" t="n"/>
      <c r="DB47" s="138" t="n"/>
      <c r="DC47" s="138" t="n"/>
      <c r="DD47" s="138" t="n"/>
      <c r="DE47" s="138" t="n"/>
      <c r="DF47" s="138" t="n"/>
      <c r="DG47" s="138" t="n"/>
      <c r="DH47" s="138" t="n"/>
      <c r="DI47" s="138" t="n"/>
      <c r="DJ47" s="138" t="n"/>
      <c r="DK47" s="138" t="n"/>
      <c r="DL47" s="138" t="n"/>
      <c r="DM47" s="138" t="n"/>
      <c r="DN47" s="138" t="n"/>
      <c r="DO47" s="138" t="n"/>
      <c r="DP47" s="138" t="n"/>
      <c r="DQ47" s="138" t="n"/>
      <c r="DR47" s="138" t="n"/>
      <c r="DS47" s="138" t="n"/>
      <c r="DT47" s="138" t="n"/>
      <c r="DU47" s="139"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41" t="n"/>
      <c r="BU48" s="31" t="n"/>
      <c r="BV48" s="32" t="n"/>
      <c r="DU48" s="142"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41" t="n"/>
      <c r="BU49" s="72" t="n"/>
      <c r="BV49" s="142" t="n"/>
      <c r="DU49" s="142"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41" t="n"/>
      <c r="BV50" s="142" t="n"/>
      <c r="DU50" s="142"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41" t="n"/>
      <c r="BV51" s="142" t="n"/>
      <c r="DU51" s="142"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41" t="n"/>
      <c r="BV52" s="142" t="n"/>
      <c r="DU52" s="142" t="n"/>
      <c r="DV52" s="7" t="n"/>
      <c r="DW52" s="2" t="n"/>
      <c r="DX52" s="2" t="n"/>
      <c r="DY52" s="2" t="n"/>
      <c r="DZ52" s="2" t="n"/>
      <c r="EA52" s="2" t="n"/>
      <c r="EB52" s="2" t="n"/>
      <c r="EC52" s="2" t="n"/>
    </row>
    <row r="53" ht="6.75" customHeight="1" s="118">
      <c r="A53" s="2" t="n"/>
      <c r="B53" s="2" t="n"/>
      <c r="C53" s="2" t="n"/>
      <c r="D53" s="2" t="n"/>
      <c r="E53" s="175" t="inlineStr">
        <is>
          <t>在籍校</t>
        </is>
      </c>
      <c r="F53" s="138" t="n"/>
      <c r="G53" s="138" t="n"/>
      <c r="H53" s="138" t="n"/>
      <c r="I53" s="138" t="n"/>
      <c r="J53" s="138" t="n"/>
      <c r="K53" s="139"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8" t="n"/>
      <c r="AY53" s="138" t="n"/>
      <c r="AZ53" s="138" t="n"/>
      <c r="BA53" s="138" t="n"/>
      <c r="BB53" s="138" t="n"/>
      <c r="BC53" s="138" t="n"/>
      <c r="BD53" s="138" t="n"/>
      <c r="BE53" s="138" t="n"/>
      <c r="BF53" s="138" t="n"/>
      <c r="BG53" s="138" t="n"/>
      <c r="BH53" s="138" t="n"/>
      <c r="BI53" s="139" t="n"/>
      <c r="BJ53" s="2" t="n"/>
      <c r="BK53" s="2" t="n"/>
      <c r="BL53" s="2" t="n"/>
      <c r="BM53" s="2" t="n"/>
      <c r="BN53" s="2" t="n"/>
      <c r="BO53" s="2" t="n"/>
      <c r="BP53" s="141" t="n"/>
      <c r="BV53" s="142" t="n"/>
      <c r="DU53" s="142" t="n"/>
      <c r="DV53" s="2" t="n"/>
      <c r="DW53" s="2" t="n"/>
      <c r="DX53" s="2" t="n"/>
      <c r="DY53" s="2" t="n"/>
      <c r="DZ53" s="2" t="n"/>
      <c r="EA53" s="2" t="n"/>
      <c r="EB53" s="2" t="n"/>
      <c r="EC53" s="2" t="n"/>
    </row>
    <row r="54" ht="6.75" customHeight="1" s="118">
      <c r="A54" s="2" t="n"/>
      <c r="B54" s="2" t="n"/>
      <c r="C54" s="2" t="n"/>
      <c r="D54" s="2" t="n"/>
      <c r="E54" s="141" t="n"/>
      <c r="K54" s="142" t="n"/>
      <c r="L54" s="36" t="n"/>
      <c r="M54" s="19" t="n"/>
      <c r="N54" s="19" t="n"/>
      <c r="O54" s="19" t="n"/>
      <c r="P54" s="19" t="n"/>
      <c r="Q54" s="19" t="n"/>
      <c r="R54" s="19" t="n"/>
      <c r="S54" s="19" t="n"/>
      <c r="T54" s="19" t="n"/>
      <c r="U54" s="19" t="n"/>
      <c r="V54" s="19" t="n"/>
      <c r="W54" s="19" t="n"/>
      <c r="X54" s="37" t="n"/>
      <c r="Y54" s="176">
        <f>計算!$N$36</f>
        <v/>
      </c>
      <c r="BI54" s="142" t="n"/>
      <c r="BJ54" s="2" t="n"/>
      <c r="BK54" s="2" t="n"/>
      <c r="BL54" s="2" t="n"/>
      <c r="BM54" s="2" t="n"/>
      <c r="BN54" s="2" t="n"/>
      <c r="BO54" s="2" t="n"/>
      <c r="BP54" s="141" t="n"/>
      <c r="BV54" s="142" t="n"/>
      <c r="DU54" s="142" t="n"/>
      <c r="DV54" s="2" t="n"/>
      <c r="DW54" s="2" t="n"/>
      <c r="DX54" s="2" t="n"/>
      <c r="DY54" s="2" t="n"/>
      <c r="DZ54" s="2" t="n"/>
      <c r="EA54" s="2" t="n"/>
      <c r="EB54" s="2" t="n"/>
      <c r="EC54" s="2" t="n"/>
    </row>
    <row r="55" ht="6.75" customHeight="1" s="118">
      <c r="A55" s="2" t="n"/>
      <c r="B55" s="2" t="n"/>
      <c r="C55" s="2" t="n"/>
      <c r="D55" s="2" t="n"/>
      <c r="E55" s="141" t="n"/>
      <c r="K55" s="142" t="n"/>
      <c r="L55" s="36" t="n"/>
      <c r="M55" s="19" t="n"/>
      <c r="N55" s="19" t="n"/>
      <c r="O55" s="19" t="n"/>
      <c r="P55" s="177">
        <f>設定!$B$6</f>
        <v/>
      </c>
      <c r="S55" s="11" t="n"/>
      <c r="T55" s="11" t="n"/>
      <c r="U55" s="177">
        <f>設定!$B$7</f>
        <v/>
      </c>
      <c r="W55" s="11" t="n"/>
      <c r="X55" s="12" t="n"/>
      <c r="Y55" s="141" t="n"/>
      <c r="BI55" s="142" t="n"/>
      <c r="BJ55" s="2" t="n"/>
      <c r="BK55" s="2" t="n"/>
      <c r="BL55" s="2" t="n"/>
      <c r="BM55" s="2" t="n"/>
      <c r="BN55" s="2" t="n"/>
      <c r="BO55" s="2" t="n"/>
      <c r="BP55" s="141" t="n"/>
      <c r="BV55" s="142" t="n"/>
      <c r="DU55" s="142" t="n"/>
      <c r="DV55" s="2" t="n"/>
      <c r="DW55" s="2" t="n"/>
      <c r="DX55" s="2" t="n"/>
      <c r="DY55" s="2" t="n"/>
      <c r="DZ55" s="2" t="n"/>
      <c r="EA55" s="2" t="n"/>
      <c r="EB55" s="2" t="n"/>
      <c r="EC55" s="2" t="n"/>
    </row>
    <row r="56" ht="6.75" customHeight="1" s="118">
      <c r="A56" s="2" t="n"/>
      <c r="B56" s="2" t="n"/>
      <c r="C56" s="2" t="n"/>
      <c r="D56" s="2" t="n"/>
      <c r="E56" s="141" t="n"/>
      <c r="K56" s="142" t="n"/>
      <c r="L56" s="92" t="inlineStr">
        <is>
          <t>令和</t>
        </is>
      </c>
      <c r="S56" s="52" t="inlineStr">
        <is>
          <t>年</t>
        </is>
      </c>
      <c r="W56" s="53" t="inlineStr">
        <is>
          <t>月</t>
        </is>
      </c>
      <c r="X56" s="142" t="n"/>
      <c r="Y56" s="141" t="n"/>
      <c r="BI56" s="142" t="n"/>
      <c r="BJ56" s="2" t="n"/>
      <c r="BK56" s="2" t="n"/>
      <c r="BL56" s="2" t="n"/>
      <c r="BM56" s="2" t="n"/>
      <c r="BN56" s="2" t="n"/>
      <c r="BO56" s="2" t="n"/>
      <c r="BP56" s="141" t="n"/>
      <c r="BV56" s="142" t="n"/>
      <c r="DU56" s="142" t="n"/>
      <c r="DV56" s="2" t="n"/>
      <c r="DW56" s="2" t="n"/>
      <c r="DX56" s="2" t="n"/>
      <c r="DY56" s="2" t="n"/>
      <c r="DZ56" s="2" t="n"/>
      <c r="EA56" s="2" t="n"/>
      <c r="EB56" s="2" t="n"/>
      <c r="EC56" s="2" t="n"/>
    </row>
    <row r="57" ht="6.75" customHeight="1" s="118">
      <c r="A57" s="2" t="n"/>
      <c r="B57" s="2" t="n"/>
      <c r="C57" s="2" t="n"/>
      <c r="D57" s="2" t="n"/>
      <c r="E57" s="141" t="n"/>
      <c r="K57" s="142" t="n"/>
      <c r="L57" s="141" t="n"/>
      <c r="X57" s="142" t="n"/>
      <c r="Y57" s="141" t="n"/>
      <c r="AW57" s="75" t="inlineStr">
        <is>
          <t>卒業</t>
        </is>
      </c>
      <c r="BI57" s="142" t="n"/>
      <c r="BJ57" s="2" t="n"/>
      <c r="BK57" s="2" t="n"/>
      <c r="BL57" s="2" t="n"/>
      <c r="BM57" s="2" t="n"/>
      <c r="BN57" s="2" t="n"/>
      <c r="BO57" s="2" t="n"/>
      <c r="BP57" s="141" t="n"/>
      <c r="BV57" s="142" t="n"/>
      <c r="DU57" s="142" t="n"/>
      <c r="DV57" s="2" t="n"/>
      <c r="DW57" s="2" t="n"/>
      <c r="DX57" s="2" t="n"/>
      <c r="DY57" s="2" t="n"/>
      <c r="DZ57" s="2" t="n"/>
      <c r="EA57" s="2" t="n"/>
      <c r="EB57" s="2" t="n"/>
      <c r="EC57" s="2" t="n"/>
    </row>
    <row r="58" ht="6.75" customHeight="1" s="118">
      <c r="A58" s="2" t="n"/>
      <c r="B58" s="2" t="n"/>
      <c r="C58" s="2" t="n"/>
      <c r="D58" s="2" t="n"/>
      <c r="E58" s="141" t="n"/>
      <c r="K58" s="142" t="n"/>
      <c r="L58" s="36" t="n"/>
      <c r="M58" s="19" t="n"/>
      <c r="N58" s="19" t="n"/>
      <c r="O58" s="19" t="n"/>
      <c r="P58" s="19" t="n"/>
      <c r="Q58" s="19" t="n"/>
      <c r="R58" s="19" t="n"/>
      <c r="S58" s="19" t="n"/>
      <c r="T58" s="19" t="n"/>
      <c r="U58" s="19" t="n"/>
      <c r="V58" s="19" t="n"/>
      <c r="W58" s="19" t="n"/>
      <c r="X58" s="37" t="n"/>
      <c r="Y58" s="141" t="n"/>
      <c r="BI58" s="142" t="n"/>
      <c r="BJ58" s="2" t="n"/>
      <c r="BK58" s="2" t="n"/>
      <c r="BL58" s="2" t="n"/>
      <c r="BM58" s="2" t="n"/>
      <c r="BN58" s="2" t="n"/>
      <c r="BO58" s="2" t="n"/>
      <c r="BP58" s="141" t="n"/>
      <c r="BV58" s="142" t="n"/>
      <c r="DU58" s="142" t="n"/>
      <c r="DV58" s="2" t="n"/>
      <c r="DW58" s="2" t="n"/>
      <c r="DX58" s="2" t="n"/>
      <c r="DY58" s="2" t="n"/>
      <c r="DZ58" s="2" t="n"/>
      <c r="EA58" s="2" t="n"/>
      <c r="EB58" s="2" t="n"/>
      <c r="EC58" s="2" t="n"/>
    </row>
    <row r="59" ht="6.75" customHeight="1" s="118">
      <c r="A59" s="2" t="n"/>
      <c r="B59" s="2" t="n"/>
      <c r="C59" s="2" t="n"/>
      <c r="D59" s="2" t="n"/>
      <c r="E59" s="141" t="n"/>
      <c r="K59" s="142" t="n"/>
      <c r="L59" s="36" t="n"/>
      <c r="M59" s="19" t="n"/>
      <c r="N59" s="19" t="n"/>
      <c r="O59" s="19" t="n"/>
      <c r="P59" s="19" t="n"/>
      <c r="Q59" s="19" t="n"/>
      <c r="R59" s="19" t="n"/>
      <c r="S59" s="19" t="n"/>
      <c r="T59" s="19" t="n"/>
      <c r="U59" s="19" t="n"/>
      <c r="V59" s="19" t="n"/>
      <c r="W59" s="19" t="n"/>
      <c r="X59" s="37" t="n"/>
      <c r="Y59" s="141" t="n"/>
      <c r="BI59" s="142" t="n"/>
      <c r="BJ59" s="2" t="n"/>
      <c r="BK59" s="2" t="n"/>
      <c r="BL59" s="2" t="n"/>
      <c r="BM59" s="2" t="n"/>
      <c r="BN59" s="2" t="n"/>
      <c r="BO59" s="2" t="n"/>
      <c r="BP59" s="141" t="n"/>
      <c r="BV59" s="142" t="n"/>
      <c r="DU59" s="142" t="n"/>
      <c r="DV59" s="2" t="n"/>
      <c r="DW59" s="2" t="n"/>
      <c r="DX59" s="2" t="n"/>
      <c r="DY59" s="2" t="n"/>
      <c r="DZ59" s="2" t="n"/>
      <c r="EA59" s="2" t="n"/>
      <c r="EB59" s="2" t="n"/>
      <c r="EC59" s="2" t="n"/>
    </row>
    <row r="60" ht="6.75" customHeight="1" s="118">
      <c r="A60" s="2" t="n"/>
      <c r="B60" s="2" t="n"/>
      <c r="C60" s="2" t="n"/>
      <c r="D60" s="2" t="n"/>
      <c r="E60" s="144" t="n"/>
      <c r="F60" s="145" t="n"/>
      <c r="G60" s="145" t="n"/>
      <c r="H60" s="145" t="n"/>
      <c r="I60" s="145" t="n"/>
      <c r="J60" s="145" t="n"/>
      <c r="K60" s="146"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5" t="n"/>
      <c r="AX60" s="145" t="n"/>
      <c r="AY60" s="145" t="n"/>
      <c r="AZ60" s="145" t="n"/>
      <c r="BA60" s="145" t="n"/>
      <c r="BB60" s="145" t="n"/>
      <c r="BC60" s="145" t="n"/>
      <c r="BD60" s="145" t="n"/>
      <c r="BE60" s="145" t="n"/>
      <c r="BF60" s="145" t="n"/>
      <c r="BG60" s="145" t="n"/>
      <c r="BH60" s="145" t="n"/>
      <c r="BI60" s="146" t="n"/>
      <c r="BJ60" s="2" t="n"/>
      <c r="BK60" s="2" t="n"/>
      <c r="BL60" s="2" t="n"/>
      <c r="BM60" s="2" t="n"/>
      <c r="BN60" s="2" t="n"/>
      <c r="BO60" s="2" t="n"/>
      <c r="BP60" s="141" t="n"/>
      <c r="BV60" s="142" t="n"/>
      <c r="DU60" s="142"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8" t="n"/>
      <c r="U61" s="17" t="n"/>
      <c r="V61" s="17" t="n"/>
      <c r="W61" s="76" t="n"/>
      <c r="X61" s="138"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41" t="n"/>
      <c r="BV61" s="142" t="n"/>
      <c r="DU61" s="142"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41" t="n"/>
      <c r="BV62" s="142" t="n"/>
      <c r="DU62" s="142"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41" t="n"/>
      <c r="BV63" s="142" t="n"/>
      <c r="DU63" s="142" t="n"/>
      <c r="DV63" s="2" t="n"/>
      <c r="DW63" s="2" t="n"/>
      <c r="DX63" s="2" t="n"/>
      <c r="DY63" s="2" t="n"/>
      <c r="DZ63" s="2" t="n"/>
      <c r="EA63" s="2" t="n"/>
      <c r="EB63" s="2" t="n"/>
      <c r="EC63" s="2" t="n"/>
    </row>
    <row r="64" ht="6.75" customHeight="1" s="118">
      <c r="A64" s="2" t="n"/>
      <c r="B64" s="2" t="n"/>
      <c r="C64" s="2" t="n"/>
      <c r="D64" s="2" t="n"/>
      <c r="E64" s="178" t="inlineStr">
        <is>
          <t>職　歴</t>
        </is>
      </c>
      <c r="K64" s="142" t="n"/>
      <c r="L64" s="54" t="inlineStr">
        <is>
          <t>平成</t>
        </is>
      </c>
      <c r="M64" s="138" t="n"/>
      <c r="N64" s="138" t="n"/>
      <c r="O64" s="138" t="n"/>
      <c r="P64" s="19" t="n"/>
      <c r="Q64" s="19" t="n"/>
      <c r="R64" s="19" t="n"/>
      <c r="S64" s="19" t="n"/>
      <c r="T64" s="19" t="n"/>
      <c r="U64" s="19" t="n"/>
      <c r="V64" s="19" t="n"/>
      <c r="W64" s="19" t="n"/>
      <c r="X64" s="37" t="n"/>
      <c r="Y64" s="169">
        <f>計算!$AD$36</f>
        <v/>
      </c>
      <c r="BI64" s="142" t="n"/>
      <c r="BJ64" s="2" t="n"/>
      <c r="BK64" s="2" t="n"/>
      <c r="BL64" s="2" t="n"/>
      <c r="BM64" s="2" t="n"/>
      <c r="BN64" s="2" t="n"/>
      <c r="BO64" s="2" t="n"/>
      <c r="BP64" s="141" t="n"/>
      <c r="BV64" s="142" t="n"/>
      <c r="DU64" s="142" t="n"/>
      <c r="DV64" s="2" t="n"/>
      <c r="DW64" s="2" t="n"/>
      <c r="DX64" s="2" t="n"/>
      <c r="DY64" s="2" t="n"/>
      <c r="DZ64" s="2" t="n"/>
      <c r="EA64" s="2" t="n"/>
      <c r="EB64" s="2" t="n"/>
      <c r="EC64" s="2" t="n"/>
    </row>
    <row r="65" ht="6.75" customHeight="1" s="118">
      <c r="A65" s="2" t="n"/>
      <c r="B65" s="2" t="n"/>
      <c r="C65" s="2" t="n"/>
      <c r="D65" s="2" t="n"/>
      <c r="E65" s="141" t="n"/>
      <c r="K65" s="142" t="n"/>
      <c r="L65" s="141" t="n"/>
      <c r="P65" s="19" t="n"/>
      <c r="Q65" s="19" t="n"/>
      <c r="R65" s="19" t="n"/>
      <c r="S65" s="19" t="n"/>
      <c r="T65" s="19" t="n"/>
      <c r="U65" s="19" t="n"/>
      <c r="V65" s="19" t="n"/>
      <c r="W65" s="19" t="n"/>
      <c r="X65" s="37" t="n"/>
      <c r="Y65" s="141" t="n"/>
      <c r="BI65" s="142" t="n"/>
      <c r="BJ65" s="2" t="n"/>
      <c r="BK65" s="2" t="n"/>
      <c r="BL65" s="2" t="n"/>
      <c r="BM65" s="2" t="n"/>
      <c r="BN65" s="2" t="n"/>
      <c r="BO65" s="2" t="n"/>
      <c r="BP65" s="141" t="n"/>
      <c r="BV65" s="142" t="n"/>
      <c r="DU65" s="142" t="n"/>
      <c r="DV65" s="2" t="n"/>
      <c r="DW65" s="2" t="n"/>
      <c r="DX65" s="2" t="n"/>
      <c r="DY65" s="2" t="n"/>
      <c r="DZ65" s="2" t="n"/>
      <c r="EA65" s="2" t="n"/>
      <c r="EB65" s="2" t="n"/>
      <c r="EC65" s="2" t="n"/>
    </row>
    <row r="66" ht="6.75" customHeight="1" s="118">
      <c r="A66" s="2" t="n"/>
      <c r="B66" s="2" t="n"/>
      <c r="C66" s="2" t="n"/>
      <c r="D66" s="2" t="n"/>
      <c r="E66" s="141" t="n"/>
      <c r="K66" s="142" t="n"/>
      <c r="L66" s="141" t="n"/>
      <c r="P66" s="177">
        <f>計算!$AB$36</f>
        <v/>
      </c>
      <c r="S66" s="52" t="inlineStr">
        <is>
          <t>年</t>
        </is>
      </c>
      <c r="U66" s="177">
        <f>計算!$AC$36</f>
        <v/>
      </c>
      <c r="W66" s="53" t="inlineStr">
        <is>
          <t>月</t>
        </is>
      </c>
      <c r="X66" s="142" t="n"/>
      <c r="Y66" s="141" t="n"/>
      <c r="BI66" s="142" t="n"/>
      <c r="BJ66" s="2" t="n"/>
      <c r="BK66" s="2" t="n"/>
      <c r="BL66" s="2" t="n"/>
      <c r="BM66" s="2" t="n"/>
      <c r="BN66" s="2" t="n"/>
      <c r="BO66" s="2" t="n"/>
      <c r="BP66" s="141" t="n"/>
      <c r="BV66" s="142" t="n"/>
      <c r="DU66" s="142" t="n"/>
      <c r="DV66" s="2" t="n"/>
      <c r="DW66" s="2" t="n"/>
      <c r="DX66" s="2" t="n"/>
      <c r="DY66" s="2" t="n"/>
      <c r="DZ66" s="2" t="n"/>
      <c r="EA66" s="2" t="n"/>
      <c r="EB66" s="2" t="n"/>
      <c r="EC66" s="2" t="n"/>
    </row>
    <row r="67" ht="6.75" customHeight="1" s="118">
      <c r="A67" s="2" t="n"/>
      <c r="B67" s="2" t="n"/>
      <c r="C67" s="2" t="n"/>
      <c r="D67" s="2" t="n"/>
      <c r="E67" s="141" t="n"/>
      <c r="K67" s="142" t="n"/>
      <c r="L67" s="49" t="inlineStr">
        <is>
          <t>令和</t>
        </is>
      </c>
      <c r="X67" s="142" t="n"/>
      <c r="Y67" s="141" t="n"/>
      <c r="BI67" s="142" t="n"/>
      <c r="BJ67" s="2" t="n"/>
      <c r="BK67" s="2" t="n"/>
      <c r="BL67" s="2" t="n"/>
      <c r="BM67" s="2" t="n"/>
      <c r="BN67" s="2" t="n"/>
      <c r="BO67" s="2" t="n"/>
      <c r="BP67" s="141" t="n"/>
      <c r="BV67" s="142" t="n"/>
      <c r="DU67" s="142" t="n"/>
      <c r="DV67" s="2" t="n"/>
      <c r="DW67" s="2" t="n"/>
      <c r="DX67" s="2" t="n"/>
      <c r="DY67" s="2" t="n"/>
      <c r="DZ67" s="2" t="n"/>
      <c r="EA67" s="2" t="n"/>
      <c r="EB67" s="2" t="n"/>
      <c r="EC67" s="2" t="n"/>
    </row>
    <row r="68" ht="6.75" customHeight="1" s="118">
      <c r="A68" s="2" t="n"/>
      <c r="B68" s="2" t="n"/>
      <c r="C68" s="2" t="n"/>
      <c r="D68" s="2" t="n"/>
      <c r="E68" s="141" t="n"/>
      <c r="K68" s="142" t="n"/>
      <c r="L68" s="141" t="n"/>
      <c r="P68" s="19" t="n"/>
      <c r="Q68" s="19" t="n"/>
      <c r="R68" s="19" t="n"/>
      <c r="S68" s="19" t="n"/>
      <c r="T68" s="19" t="n"/>
      <c r="U68" s="19" t="n"/>
      <c r="V68" s="19" t="n"/>
      <c r="W68" s="19" t="n"/>
      <c r="X68" s="37" t="n"/>
      <c r="Y68" s="141" t="n"/>
      <c r="BI68" s="142" t="n"/>
      <c r="BJ68" s="2" t="n"/>
      <c r="BK68" s="2" t="n"/>
      <c r="BL68" s="2" t="n"/>
      <c r="BM68" s="2" t="n"/>
      <c r="BN68" s="2" t="n"/>
      <c r="BO68" s="2" t="n"/>
      <c r="BP68" s="141" t="n"/>
      <c r="BV68" s="142" t="n"/>
      <c r="DU68" s="142" t="n"/>
      <c r="DV68" s="2" t="n"/>
      <c r="DW68" s="2" t="n"/>
      <c r="DX68" s="2" t="n"/>
      <c r="DY68" s="2" t="n"/>
      <c r="DZ68" s="2" t="n"/>
      <c r="EA68" s="2" t="n"/>
      <c r="EB68" s="2" t="n"/>
      <c r="EC68" s="2" t="n"/>
    </row>
    <row r="69" ht="5.25" customHeight="1" s="118">
      <c r="A69" s="2" t="n"/>
      <c r="B69" s="2" t="n"/>
      <c r="C69" s="2" t="n"/>
      <c r="D69" s="2" t="n"/>
      <c r="E69" s="141" t="n"/>
      <c r="K69" s="142" t="n"/>
      <c r="L69" s="144" t="n"/>
      <c r="M69" s="145" t="n"/>
      <c r="N69" s="145" t="n"/>
      <c r="O69" s="145" t="n"/>
      <c r="P69" s="20" t="n"/>
      <c r="Q69" s="20" t="n"/>
      <c r="R69" s="20" t="n"/>
      <c r="S69" s="20" t="n"/>
      <c r="T69" s="20" t="n"/>
      <c r="U69" s="20" t="n"/>
      <c r="V69" s="20" t="n"/>
      <c r="W69" s="20" t="n"/>
      <c r="X69" s="39" t="n"/>
      <c r="Y69" s="144" t="n"/>
      <c r="Z69" s="145" t="n"/>
      <c r="AA69" s="145" t="n"/>
      <c r="AB69" s="145" t="n"/>
      <c r="AC69" s="145" t="n"/>
      <c r="AD69" s="145" t="n"/>
      <c r="AE69" s="145" t="n"/>
      <c r="AF69" s="145" t="n"/>
      <c r="AG69" s="145" t="n"/>
      <c r="AH69" s="145" t="n"/>
      <c r="AI69" s="145" t="n"/>
      <c r="AJ69" s="145" t="n"/>
      <c r="AK69" s="145" t="n"/>
      <c r="AL69" s="145" t="n"/>
      <c r="AM69" s="145" t="n"/>
      <c r="AN69" s="145" t="n"/>
      <c r="AO69" s="145" t="n"/>
      <c r="AP69" s="145" t="n"/>
      <c r="AQ69" s="145" t="n"/>
      <c r="AR69" s="145" t="n"/>
      <c r="AS69" s="145" t="n"/>
      <c r="AT69" s="145" t="n"/>
      <c r="AU69" s="145" t="n"/>
      <c r="AV69" s="145" t="n"/>
      <c r="AW69" s="145" t="n"/>
      <c r="AX69" s="145" t="n"/>
      <c r="AY69" s="145" t="n"/>
      <c r="AZ69" s="145" t="n"/>
      <c r="BA69" s="145" t="n"/>
      <c r="BB69" s="145" t="n"/>
      <c r="BC69" s="145" t="n"/>
      <c r="BD69" s="145" t="n"/>
      <c r="BE69" s="145" t="n"/>
      <c r="BF69" s="145" t="n"/>
      <c r="BG69" s="145" t="n"/>
      <c r="BH69" s="145" t="n"/>
      <c r="BI69" s="146" t="n"/>
      <c r="BJ69" s="2" t="n"/>
      <c r="BK69" s="2" t="n"/>
      <c r="BL69" s="2" t="n"/>
      <c r="BM69" s="2" t="n"/>
      <c r="BN69" s="2" t="n"/>
      <c r="BO69" s="2" t="n"/>
      <c r="BP69" s="141" t="n"/>
      <c r="BV69" s="142" t="n"/>
      <c r="DU69" s="142" t="n"/>
      <c r="DV69" s="2" t="n"/>
      <c r="DW69" s="2" t="n"/>
      <c r="DX69" s="2" t="n"/>
      <c r="DY69" s="2" t="n"/>
      <c r="DZ69" s="2" t="n"/>
      <c r="EA69" s="2" t="n"/>
      <c r="EB69" s="2" t="n"/>
      <c r="EC69" s="2" t="n"/>
    </row>
    <row r="70" ht="6.75" customHeight="1" s="118">
      <c r="A70" s="2" t="n"/>
      <c r="B70" s="2" t="n"/>
      <c r="C70" s="2" t="n"/>
      <c r="D70" s="2" t="n"/>
      <c r="E70" s="141" t="n"/>
      <c r="K70" s="142" t="n"/>
      <c r="L70" s="54" t="inlineStr">
        <is>
          <t>平成</t>
        </is>
      </c>
      <c r="M70" s="138" t="n"/>
      <c r="N70" s="138" t="n"/>
      <c r="O70" s="138" t="n"/>
      <c r="P70" s="18" t="n"/>
      <c r="Q70" s="18" t="n"/>
      <c r="R70" s="18" t="n"/>
      <c r="S70" s="18" t="n"/>
      <c r="T70" s="18" t="n"/>
      <c r="U70" s="18" t="n"/>
      <c r="V70" s="18" t="n"/>
      <c r="W70" s="18" t="n"/>
      <c r="X70" s="35" t="n"/>
      <c r="Y70" s="169">
        <f>計算!$AG$36</f>
        <v/>
      </c>
      <c r="BI70" s="142" t="n"/>
      <c r="BJ70" s="2" t="n"/>
      <c r="BK70" s="2" t="n"/>
      <c r="BL70" s="2" t="n"/>
      <c r="BM70" s="2" t="n"/>
      <c r="BN70" s="2" t="n"/>
      <c r="BO70" s="2" t="n"/>
      <c r="BP70" s="141" t="n"/>
      <c r="BV70" s="142" t="n"/>
      <c r="DU70" s="142" t="n"/>
      <c r="DV70" s="2" t="n"/>
      <c r="DW70" s="2" t="n"/>
      <c r="DX70" s="2" t="n"/>
      <c r="DY70" s="2" t="n"/>
      <c r="DZ70" s="2" t="n"/>
      <c r="EA70" s="2" t="n"/>
      <c r="EB70" s="2" t="n"/>
      <c r="EC70" s="2" t="n"/>
    </row>
    <row r="71" ht="6.75" customHeight="1" s="118">
      <c r="A71" s="2" t="n"/>
      <c r="B71" s="2" t="n"/>
      <c r="C71" s="2" t="n"/>
      <c r="D71" s="2" t="n"/>
      <c r="E71" s="141" t="n"/>
      <c r="K71" s="142" t="n"/>
      <c r="L71" s="141" t="n"/>
      <c r="P71" s="19" t="n"/>
      <c r="Q71" s="19" t="n"/>
      <c r="R71" s="19" t="n"/>
      <c r="S71" s="19" t="n"/>
      <c r="T71" s="19" t="n"/>
      <c r="U71" s="19" t="n"/>
      <c r="V71" s="19" t="n"/>
      <c r="W71" s="19" t="n"/>
      <c r="X71" s="37" t="n"/>
      <c r="Y71" s="141" t="n"/>
      <c r="BI71" s="142" t="n"/>
      <c r="BJ71" s="2" t="n"/>
      <c r="BK71" s="2" t="n"/>
      <c r="BL71" s="2" t="n"/>
      <c r="BM71" s="2" t="n"/>
      <c r="BN71" s="2" t="n"/>
      <c r="BO71" s="2" t="n"/>
      <c r="BP71" s="141" t="n"/>
      <c r="BV71" s="142" t="n"/>
      <c r="DU71" s="142" t="n"/>
      <c r="DV71" s="2" t="n"/>
      <c r="DW71" s="2" t="n"/>
      <c r="DX71" s="2" t="n"/>
      <c r="DY71" s="2" t="n"/>
      <c r="DZ71" s="2" t="n"/>
      <c r="EA71" s="2" t="n"/>
      <c r="EB71" s="2" t="n"/>
      <c r="EC71" s="2" t="n"/>
    </row>
    <row r="72" ht="6.75" customHeight="1" s="118">
      <c r="A72" s="2" t="n"/>
      <c r="B72" s="2" t="n"/>
      <c r="C72" s="2" t="n"/>
      <c r="D72" s="2" t="n"/>
      <c r="E72" s="141" t="n"/>
      <c r="K72" s="142" t="n"/>
      <c r="L72" s="141" t="n"/>
      <c r="P72" s="177">
        <f>計算!$AE$36</f>
        <v/>
      </c>
      <c r="S72" s="52" t="inlineStr">
        <is>
          <t>年</t>
        </is>
      </c>
      <c r="U72" s="177">
        <f>計算!$AF$36</f>
        <v/>
      </c>
      <c r="W72" s="53" t="inlineStr">
        <is>
          <t>月</t>
        </is>
      </c>
      <c r="X72" s="142" t="n"/>
      <c r="Y72" s="141" t="n"/>
      <c r="BI72" s="142" t="n"/>
      <c r="BJ72" s="2" t="n"/>
      <c r="BK72" s="2" t="n"/>
      <c r="BL72" s="2" t="n"/>
      <c r="BM72" s="2" t="n"/>
      <c r="BN72" s="2" t="n"/>
      <c r="BO72" s="2" t="n"/>
      <c r="BP72" s="141" t="n"/>
      <c r="BV72" s="142" t="n"/>
      <c r="DU72" s="142" t="n"/>
      <c r="DV72" s="2" t="n"/>
      <c r="DW72" s="2" t="n"/>
      <c r="DX72" s="2" t="n"/>
      <c r="DY72" s="2" t="n"/>
      <c r="DZ72" s="2" t="n"/>
      <c r="EA72" s="2" t="n"/>
      <c r="EB72" s="2" t="n"/>
      <c r="EC72" s="2" t="n"/>
    </row>
    <row r="73" ht="6.75" customHeight="1" s="118">
      <c r="A73" s="2" t="n"/>
      <c r="B73" s="2" t="n"/>
      <c r="C73" s="2" t="n"/>
      <c r="D73" s="2" t="n"/>
      <c r="E73" s="141" t="n"/>
      <c r="K73" s="142" t="n"/>
      <c r="L73" s="49" t="inlineStr">
        <is>
          <t>令和</t>
        </is>
      </c>
      <c r="X73" s="142" t="n"/>
      <c r="Y73" s="141" t="n"/>
      <c r="BI73" s="142" t="n"/>
      <c r="BJ73" s="2" t="n"/>
      <c r="BK73" s="2" t="n"/>
      <c r="BL73" s="2" t="n"/>
      <c r="BM73" s="2" t="n"/>
      <c r="BN73" s="2" t="n"/>
      <c r="BO73" s="2" t="n"/>
      <c r="BP73" s="141" t="n"/>
      <c r="BV73" s="142" t="n"/>
      <c r="DU73" s="142" t="n"/>
      <c r="DV73" s="2" t="n"/>
      <c r="DW73" s="2" t="n"/>
      <c r="DX73" s="2" t="n"/>
      <c r="DY73" s="2" t="n"/>
      <c r="DZ73" s="2" t="n"/>
      <c r="EA73" s="2" t="n"/>
      <c r="EB73" s="2" t="n"/>
      <c r="EC73" s="2" t="n"/>
    </row>
    <row r="74" ht="6.75" customHeight="1" s="118">
      <c r="A74" s="2" t="n"/>
      <c r="B74" s="2" t="n"/>
      <c r="C74" s="2" t="n"/>
      <c r="D74" s="2" t="n"/>
      <c r="E74" s="141" t="n"/>
      <c r="K74" s="142" t="n"/>
      <c r="L74" s="141" t="n"/>
      <c r="P74" s="19" t="n"/>
      <c r="Q74" s="19" t="n"/>
      <c r="R74" s="19" t="n"/>
      <c r="S74" s="19" t="n"/>
      <c r="T74" s="19" t="n"/>
      <c r="U74" s="19" t="n"/>
      <c r="V74" s="19" t="n"/>
      <c r="W74" s="19" t="n"/>
      <c r="X74" s="37" t="n"/>
      <c r="Y74" s="141" t="n"/>
      <c r="BI74" s="142" t="n"/>
      <c r="BJ74" s="2" t="n"/>
      <c r="BK74" s="2" t="n"/>
      <c r="BL74" s="2" t="n"/>
      <c r="BM74" s="2" t="n"/>
      <c r="BN74" s="2" t="n"/>
      <c r="BO74" s="2" t="n"/>
      <c r="BP74" s="141" t="n"/>
      <c r="BU74" s="43" t="n"/>
      <c r="BV74" s="44" t="n"/>
      <c r="DU74" s="142" t="n"/>
      <c r="DV74" s="2" t="n"/>
      <c r="DW74" s="2" t="n"/>
      <c r="DX74" s="2" t="n"/>
      <c r="DY74" s="2" t="n"/>
      <c r="DZ74" s="2" t="n"/>
      <c r="EA74" s="2" t="n"/>
      <c r="EB74" s="2" t="n"/>
      <c r="EC74" s="2" t="n"/>
    </row>
    <row r="75" ht="4.5" customHeight="1" s="118">
      <c r="A75" s="2" t="n"/>
      <c r="B75" s="2" t="n"/>
      <c r="C75" s="2" t="n"/>
      <c r="D75" s="2" t="n"/>
      <c r="E75" s="141" t="n"/>
      <c r="K75" s="142" t="n"/>
      <c r="L75" s="144" t="n"/>
      <c r="M75" s="145" t="n"/>
      <c r="N75" s="145" t="n"/>
      <c r="O75" s="145" t="n"/>
      <c r="P75" s="20" t="n"/>
      <c r="Q75" s="20" t="n"/>
      <c r="R75" s="20" t="n"/>
      <c r="S75" s="20" t="n"/>
      <c r="T75" s="20" t="n"/>
      <c r="U75" s="20" t="n"/>
      <c r="V75" s="20" t="n"/>
      <c r="W75" s="20" t="n"/>
      <c r="X75" s="39" t="n"/>
      <c r="Y75" s="144" t="n"/>
      <c r="Z75" s="145" t="n"/>
      <c r="AA75" s="145" t="n"/>
      <c r="AB75" s="145" t="n"/>
      <c r="AC75" s="145" t="n"/>
      <c r="AD75" s="145" t="n"/>
      <c r="AE75" s="145" t="n"/>
      <c r="AF75" s="145" t="n"/>
      <c r="AG75" s="145" t="n"/>
      <c r="AH75" s="145" t="n"/>
      <c r="AI75" s="145" t="n"/>
      <c r="AJ75" s="145" t="n"/>
      <c r="AK75" s="145" t="n"/>
      <c r="AL75" s="145" t="n"/>
      <c r="AM75" s="145" t="n"/>
      <c r="AN75" s="145" t="n"/>
      <c r="AO75" s="145" t="n"/>
      <c r="AP75" s="145" t="n"/>
      <c r="AQ75" s="145" t="n"/>
      <c r="AR75" s="145" t="n"/>
      <c r="AS75" s="145" t="n"/>
      <c r="AT75" s="145" t="n"/>
      <c r="AU75" s="145" t="n"/>
      <c r="AV75" s="145" t="n"/>
      <c r="AW75" s="145" t="n"/>
      <c r="AX75" s="145" t="n"/>
      <c r="AY75" s="145" t="n"/>
      <c r="AZ75" s="145" t="n"/>
      <c r="BA75" s="145" t="n"/>
      <c r="BB75" s="145" t="n"/>
      <c r="BC75" s="145" t="n"/>
      <c r="BD75" s="145" t="n"/>
      <c r="BE75" s="145" t="n"/>
      <c r="BF75" s="145" t="n"/>
      <c r="BG75" s="145" t="n"/>
      <c r="BH75" s="145" t="n"/>
      <c r="BI75" s="146" t="n"/>
      <c r="BJ75" s="2" t="n"/>
      <c r="BK75" s="2" t="n"/>
      <c r="BL75" s="2" t="n"/>
      <c r="BM75" s="2" t="n"/>
      <c r="BN75" s="2" t="n"/>
      <c r="BO75" s="2" t="n"/>
      <c r="BP75" s="144" t="n"/>
      <c r="BQ75" s="145" t="n"/>
      <c r="BR75" s="145" t="n"/>
      <c r="BS75" s="145" t="n"/>
      <c r="BT75" s="145" t="n"/>
      <c r="BU75" s="42" t="n"/>
      <c r="BV75" s="45" t="n"/>
      <c r="BW75" s="145" t="n"/>
      <c r="BX75" s="145" t="n"/>
      <c r="BY75" s="145" t="n"/>
      <c r="BZ75" s="145" t="n"/>
      <c r="CA75" s="145" t="n"/>
      <c r="CB75" s="145" t="n"/>
      <c r="CC75" s="145" t="n"/>
      <c r="CD75" s="145" t="n"/>
      <c r="CE75" s="145" t="n"/>
      <c r="CF75" s="145" t="n"/>
      <c r="CG75" s="145" t="n"/>
      <c r="CH75" s="145" t="n"/>
      <c r="CI75" s="145" t="n"/>
      <c r="CJ75" s="145" t="n"/>
      <c r="CK75" s="145" t="n"/>
      <c r="CL75" s="145" t="n"/>
      <c r="CM75" s="145" t="n"/>
      <c r="CN75" s="145" t="n"/>
      <c r="CO75" s="145" t="n"/>
      <c r="CP75" s="145" t="n"/>
      <c r="CQ75" s="145" t="n"/>
      <c r="CR75" s="145" t="n"/>
      <c r="CS75" s="145" t="n"/>
      <c r="CT75" s="145" t="n"/>
      <c r="CU75" s="145" t="n"/>
      <c r="CV75" s="145" t="n"/>
      <c r="CW75" s="145" t="n"/>
      <c r="CX75" s="145" t="n"/>
      <c r="CY75" s="145" t="n"/>
      <c r="CZ75" s="145" t="n"/>
      <c r="DA75" s="145" t="n"/>
      <c r="DB75" s="145" t="n"/>
      <c r="DC75" s="145" t="n"/>
      <c r="DD75" s="145" t="n"/>
      <c r="DE75" s="145" t="n"/>
      <c r="DF75" s="145" t="n"/>
      <c r="DG75" s="145" t="n"/>
      <c r="DH75" s="145" t="n"/>
      <c r="DI75" s="145" t="n"/>
      <c r="DJ75" s="145" t="n"/>
      <c r="DK75" s="145" t="n"/>
      <c r="DL75" s="145" t="n"/>
      <c r="DM75" s="145" t="n"/>
      <c r="DN75" s="145" t="n"/>
      <c r="DO75" s="145" t="n"/>
      <c r="DP75" s="145" t="n"/>
      <c r="DQ75" s="145" t="n"/>
      <c r="DR75" s="145" t="n"/>
      <c r="DS75" s="145" t="n"/>
      <c r="DT75" s="145" t="n"/>
      <c r="DU75" s="146" t="n"/>
      <c r="DV75" s="2" t="n"/>
      <c r="DW75" s="2" t="n"/>
      <c r="DX75" s="2" t="n"/>
      <c r="DY75" s="2" t="n"/>
      <c r="DZ75" s="2" t="n"/>
      <c r="EA75" s="2" t="n"/>
      <c r="EB75" s="2" t="n"/>
      <c r="EC75" s="2" t="n"/>
    </row>
    <row r="76" ht="6.75" customHeight="1" s="118">
      <c r="A76" s="2" t="n"/>
      <c r="B76" s="2" t="n"/>
      <c r="C76" s="2" t="n"/>
      <c r="D76" s="2" t="n"/>
      <c r="E76" s="141" t="n"/>
      <c r="K76" s="142" t="n"/>
      <c r="L76" s="54" t="inlineStr">
        <is>
          <t>平成</t>
        </is>
      </c>
      <c r="M76" s="138" t="n"/>
      <c r="N76" s="138" t="n"/>
      <c r="O76" s="138"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7" t="inlineStr">
        <is>
          <t>備　考</t>
        </is>
      </c>
      <c r="BQ76" s="138" t="n"/>
      <c r="BR76" s="138" t="n"/>
      <c r="BS76" s="138" t="n"/>
      <c r="BT76" s="138" t="n"/>
      <c r="BU76" s="138" t="n"/>
      <c r="BV76" s="139" t="n"/>
      <c r="BW76" s="174">
        <f>計算!$AA$36</f>
        <v/>
      </c>
      <c r="BX76" s="138" t="n"/>
      <c r="BY76" s="138" t="n"/>
      <c r="BZ76" s="138" t="n"/>
      <c r="CA76" s="138" t="n"/>
      <c r="CB76" s="138" t="n"/>
      <c r="CC76" s="138" t="n"/>
      <c r="CD76" s="138" t="n"/>
      <c r="CE76" s="138" t="n"/>
      <c r="CF76" s="138" t="n"/>
      <c r="CG76" s="138" t="n"/>
      <c r="CH76" s="138" t="n"/>
      <c r="CI76" s="138" t="n"/>
      <c r="CJ76" s="138" t="n"/>
      <c r="CK76" s="138" t="n"/>
      <c r="CL76" s="138" t="n"/>
      <c r="CM76" s="138" t="n"/>
      <c r="CN76" s="138" t="n"/>
      <c r="CO76" s="138" t="n"/>
      <c r="CP76" s="138" t="n"/>
      <c r="CQ76" s="138" t="n"/>
      <c r="CR76" s="138" t="n"/>
      <c r="CS76" s="138" t="n"/>
      <c r="CT76" s="138" t="n"/>
      <c r="CU76" s="138" t="n"/>
      <c r="CV76" s="138" t="n"/>
      <c r="CW76" s="138" t="n"/>
      <c r="CX76" s="138" t="n"/>
      <c r="CY76" s="138" t="n"/>
      <c r="CZ76" s="138" t="n"/>
      <c r="DA76" s="138" t="n"/>
      <c r="DB76" s="138" t="n"/>
      <c r="DC76" s="138" t="n"/>
      <c r="DD76" s="138" t="n"/>
      <c r="DE76" s="138" t="n"/>
      <c r="DF76" s="138" t="n"/>
      <c r="DG76" s="138" t="n"/>
      <c r="DH76" s="138" t="n"/>
      <c r="DI76" s="138" t="n"/>
      <c r="DJ76" s="138" t="n"/>
      <c r="DK76" s="138" t="n"/>
      <c r="DL76" s="138" t="n"/>
      <c r="DM76" s="138" t="n"/>
      <c r="DN76" s="138" t="n"/>
      <c r="DO76" s="138" t="n"/>
      <c r="DP76" s="138" t="n"/>
      <c r="DQ76" s="138" t="n"/>
      <c r="DR76" s="138" t="n"/>
      <c r="DS76" s="138" t="n"/>
      <c r="DT76" s="138" t="n"/>
      <c r="DU76" s="139" t="n"/>
      <c r="DV76" s="2" t="n"/>
      <c r="DW76" s="2" t="n"/>
      <c r="DX76" s="2" t="n"/>
      <c r="DY76" s="2" t="n"/>
      <c r="DZ76" s="2" t="n"/>
      <c r="EA76" s="2" t="n"/>
      <c r="EB76" s="2" t="n"/>
      <c r="EC76" s="2" t="n"/>
    </row>
    <row r="77" ht="6.75" customHeight="1" s="118">
      <c r="A77" s="2" t="n"/>
      <c r="B77" s="2" t="n"/>
      <c r="C77" s="2" t="n"/>
      <c r="D77" s="2" t="n"/>
      <c r="E77" s="141" t="n"/>
      <c r="K77" s="142" t="n"/>
      <c r="L77" s="141"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41" t="n"/>
      <c r="BV77" s="142" t="n"/>
      <c r="DU77" s="142" t="n"/>
      <c r="DV77" s="2" t="n"/>
      <c r="DW77" s="2" t="n"/>
      <c r="DX77" s="2" t="n"/>
      <c r="DY77" s="2" t="n"/>
      <c r="DZ77" s="2" t="n"/>
      <c r="EA77" s="2" t="n"/>
      <c r="EB77" s="2" t="n"/>
      <c r="EC77" s="2" t="n"/>
    </row>
    <row r="78" ht="6.75" customHeight="1" s="118">
      <c r="A78" s="2" t="n"/>
      <c r="B78" s="2" t="n"/>
      <c r="C78" s="2" t="n"/>
      <c r="D78" s="2" t="n"/>
      <c r="E78" s="141" t="n"/>
      <c r="K78" s="142" t="n"/>
      <c r="L78" s="141" t="n"/>
      <c r="P78" s="19" t="n"/>
      <c r="Q78" s="19" t="n"/>
      <c r="R78" s="19" t="n"/>
      <c r="S78" s="52" t="inlineStr">
        <is>
          <t>年</t>
        </is>
      </c>
      <c r="U78" s="11" t="n"/>
      <c r="V78" s="11" t="n"/>
      <c r="W78" s="53" t="inlineStr">
        <is>
          <t>月</t>
        </is>
      </c>
      <c r="X78" s="142"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41" t="n"/>
      <c r="BV78" s="142" t="n"/>
      <c r="DU78" s="142" t="n"/>
      <c r="DV78" s="2" t="n"/>
      <c r="DW78" s="2" t="n"/>
      <c r="DX78" s="2" t="n"/>
      <c r="DY78" s="2" t="n"/>
      <c r="DZ78" s="2" t="n"/>
      <c r="EA78" s="2" t="n"/>
      <c r="EB78" s="2" t="n"/>
      <c r="EC78" s="2" t="n"/>
    </row>
    <row r="79" ht="6.75" customHeight="1" s="118">
      <c r="A79" s="2" t="n"/>
      <c r="B79" s="2" t="n"/>
      <c r="C79" s="2" t="n"/>
      <c r="D79" s="2" t="n"/>
      <c r="E79" s="141" t="n"/>
      <c r="K79" s="142" t="n"/>
      <c r="L79" s="49" t="inlineStr">
        <is>
          <t>令和</t>
        </is>
      </c>
      <c r="P79" s="19" t="n"/>
      <c r="Q79" s="19" t="n"/>
      <c r="R79" s="19" t="n"/>
      <c r="U79" s="11" t="n"/>
      <c r="V79" s="11" t="n"/>
      <c r="X79" s="142"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41" t="n"/>
      <c r="BV79" s="142" t="n"/>
      <c r="DU79" s="142" t="n"/>
      <c r="DV79" s="2" t="n"/>
      <c r="DW79" s="2" t="n"/>
      <c r="DX79" s="2" t="n"/>
      <c r="DY79" s="2" t="n"/>
      <c r="DZ79" s="2" t="n"/>
      <c r="EA79" s="2" t="n"/>
      <c r="EB79" s="2" t="n"/>
      <c r="EC79" s="2" t="n"/>
    </row>
    <row r="80" ht="6.75" customHeight="1" s="118">
      <c r="A80" s="2" t="n"/>
      <c r="B80" s="2" t="n"/>
      <c r="C80" s="2" t="n"/>
      <c r="D80" s="2" t="n"/>
      <c r="E80" s="141" t="n"/>
      <c r="K80" s="142" t="n"/>
      <c r="L80" s="141"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41" t="n"/>
      <c r="BV80" s="142" t="n"/>
      <c r="DU80" s="142" t="n"/>
      <c r="DV80" s="2" t="n"/>
      <c r="DW80" s="2" t="n"/>
      <c r="DX80" s="2" t="n"/>
      <c r="DY80" s="2" t="n"/>
      <c r="DZ80" s="2" t="n"/>
      <c r="EA80" s="2" t="n"/>
      <c r="EB80" s="2" t="n"/>
      <c r="EC80" s="2" t="n"/>
    </row>
    <row r="81" ht="3.75" customHeight="1" s="118">
      <c r="A81" s="2" t="n"/>
      <c r="B81" s="2" t="n"/>
      <c r="C81" s="2" t="n"/>
      <c r="D81" s="2" t="n"/>
      <c r="E81" s="141" t="n"/>
      <c r="K81" s="142" t="n"/>
      <c r="L81" s="144" t="n"/>
      <c r="M81" s="145" t="n"/>
      <c r="N81" s="145" t="n"/>
      <c r="O81" s="145"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41" t="n"/>
      <c r="BV81" s="142" t="n"/>
      <c r="DU81" s="142" t="n"/>
      <c r="DV81" s="2" t="n"/>
      <c r="DW81" s="2" t="n"/>
      <c r="DX81" s="2" t="n"/>
      <c r="DY81" s="2" t="n"/>
      <c r="DZ81" s="2" t="n"/>
      <c r="EA81" s="2" t="n"/>
      <c r="EB81" s="2" t="n"/>
      <c r="EC81" s="2" t="n"/>
    </row>
    <row r="82" ht="6.75" customHeight="1" s="118">
      <c r="A82" s="2" t="n"/>
      <c r="B82" s="2" t="n"/>
      <c r="C82" s="2" t="n"/>
      <c r="D82" s="2" t="n"/>
      <c r="E82" s="141" t="n"/>
      <c r="K82" s="142" t="n"/>
      <c r="L82" s="54" t="inlineStr">
        <is>
          <t>平成</t>
        </is>
      </c>
      <c r="M82" s="138" t="n"/>
      <c r="N82" s="138" t="n"/>
      <c r="O82" s="138"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41" t="n"/>
      <c r="BV82" s="142" t="n"/>
      <c r="DU82" s="142" t="n"/>
      <c r="DV82" s="2" t="n"/>
      <c r="DW82" s="2" t="n"/>
      <c r="DX82" s="2" t="n"/>
      <c r="DY82" s="2" t="n"/>
      <c r="DZ82" s="2" t="n"/>
      <c r="EA82" s="2" t="n"/>
      <c r="EB82" s="2" t="n"/>
      <c r="EC82" s="2" t="n"/>
    </row>
    <row r="83" ht="6.75" customHeight="1" s="118">
      <c r="A83" s="2" t="n"/>
      <c r="B83" s="2" t="n"/>
      <c r="C83" s="2" t="n"/>
      <c r="D83" s="2" t="n"/>
      <c r="E83" s="141" t="n"/>
      <c r="K83" s="142" t="n"/>
      <c r="L83" s="141"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41" t="n"/>
      <c r="BV83" s="142" t="n"/>
      <c r="DU83" s="142" t="n"/>
      <c r="DV83" s="2" t="n"/>
      <c r="DW83" s="2" t="n"/>
      <c r="DX83" s="2" t="n"/>
      <c r="DY83" s="2" t="n"/>
      <c r="DZ83" s="2" t="n"/>
      <c r="EA83" s="2" t="n"/>
      <c r="EB83" s="2" t="n"/>
      <c r="EC83" s="2" t="n"/>
    </row>
    <row r="84" ht="6.75" customHeight="1" s="118">
      <c r="A84" s="2" t="n"/>
      <c r="B84" s="2" t="n"/>
      <c r="C84" s="2" t="n"/>
      <c r="D84" s="2" t="n"/>
      <c r="E84" s="141" t="n"/>
      <c r="K84" s="142" t="n"/>
      <c r="L84" s="141" t="n"/>
      <c r="P84" s="19" t="n"/>
      <c r="Q84" s="19" t="n"/>
      <c r="R84" s="19" t="n"/>
      <c r="S84" s="52" t="inlineStr">
        <is>
          <t>年</t>
        </is>
      </c>
      <c r="U84" s="11" t="n"/>
      <c r="V84" s="11" t="n"/>
      <c r="W84" s="53" t="inlineStr">
        <is>
          <t>月</t>
        </is>
      </c>
      <c r="X84" s="142"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41" t="n"/>
      <c r="BV84" s="142" t="n"/>
      <c r="DU84" s="142" t="n"/>
      <c r="DV84" s="2" t="n"/>
      <c r="DW84" s="2" t="n"/>
      <c r="DX84" s="2" t="n"/>
      <c r="DY84" s="2" t="n"/>
      <c r="DZ84" s="2" t="n"/>
      <c r="EA84" s="2" t="n"/>
      <c r="EB84" s="2" t="n"/>
      <c r="EC84" s="2" t="n"/>
    </row>
    <row r="85" ht="6.75" customHeight="1" s="118">
      <c r="A85" s="2" t="n"/>
      <c r="B85" s="2" t="n"/>
      <c r="C85" s="2" t="n"/>
      <c r="D85" s="2" t="n"/>
      <c r="E85" s="141" t="n"/>
      <c r="K85" s="142" t="n"/>
      <c r="L85" s="49" t="inlineStr">
        <is>
          <t>令和</t>
        </is>
      </c>
      <c r="P85" s="19" t="n"/>
      <c r="Q85" s="19" t="n"/>
      <c r="R85" s="19" t="n"/>
      <c r="U85" s="11" t="n"/>
      <c r="V85" s="11" t="n"/>
      <c r="X85" s="142"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41" t="n"/>
      <c r="BV85" s="142" t="n"/>
      <c r="DU85" s="142" t="n"/>
      <c r="DV85" s="2" t="n"/>
      <c r="DW85" s="2" t="n"/>
      <c r="DX85" s="2" t="n"/>
      <c r="DY85" s="2" t="n"/>
      <c r="DZ85" s="2" t="n"/>
      <c r="EA85" s="2" t="n"/>
      <c r="EB85" s="2" t="n"/>
      <c r="EC85" s="2" t="n"/>
    </row>
    <row r="86" ht="6.75" customHeight="1" s="118">
      <c r="A86" s="2" t="n"/>
      <c r="B86" s="2" t="n"/>
      <c r="C86" s="2" t="n"/>
      <c r="D86" s="2" t="n"/>
      <c r="E86" s="141" t="n"/>
      <c r="K86" s="142" t="n"/>
      <c r="L86" s="141"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41" t="n"/>
      <c r="BV86" s="142" t="n"/>
      <c r="DU86" s="142" t="n"/>
      <c r="DV86" s="2" t="n"/>
      <c r="DW86" s="2" t="n"/>
      <c r="DX86" s="2" t="n"/>
      <c r="DY86" s="2" t="n"/>
      <c r="DZ86" s="2" t="n"/>
      <c r="EA86" s="2" t="n"/>
      <c r="EB86" s="2" t="n"/>
      <c r="EC86" s="2" t="n"/>
    </row>
    <row r="87" ht="6.75" customHeight="1" s="118">
      <c r="A87" s="2" t="n"/>
      <c r="B87" s="2" t="n"/>
      <c r="C87" s="2" t="n"/>
      <c r="D87" s="2" t="n"/>
      <c r="E87" s="144" t="n"/>
      <c r="F87" s="145" t="n"/>
      <c r="G87" s="145" t="n"/>
      <c r="H87" s="145" t="n"/>
      <c r="I87" s="145" t="n"/>
      <c r="J87" s="145" t="n"/>
      <c r="K87" s="146" t="n"/>
      <c r="L87" s="144" t="n"/>
      <c r="M87" s="145" t="n"/>
      <c r="N87" s="145" t="n"/>
      <c r="O87" s="145"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4" t="n"/>
      <c r="BQ87" s="145" t="n"/>
      <c r="BR87" s="145" t="n"/>
      <c r="BS87" s="145" t="n"/>
      <c r="BT87" s="145" t="n"/>
      <c r="BU87" s="145" t="n"/>
      <c r="BV87" s="146" t="n"/>
      <c r="BW87" s="145" t="n"/>
      <c r="BX87" s="145" t="n"/>
      <c r="BY87" s="145" t="n"/>
      <c r="BZ87" s="145" t="n"/>
      <c r="CA87" s="145" t="n"/>
      <c r="CB87" s="145" t="n"/>
      <c r="CC87" s="145" t="n"/>
      <c r="CD87" s="145" t="n"/>
      <c r="CE87" s="145" t="n"/>
      <c r="CF87" s="145" t="n"/>
      <c r="CG87" s="145" t="n"/>
      <c r="CH87" s="145" t="n"/>
      <c r="CI87" s="145" t="n"/>
      <c r="CJ87" s="145" t="n"/>
      <c r="CK87" s="145" t="n"/>
      <c r="CL87" s="145" t="n"/>
      <c r="CM87" s="145" t="n"/>
      <c r="CN87" s="145" t="n"/>
      <c r="CO87" s="145" t="n"/>
      <c r="CP87" s="145" t="n"/>
      <c r="CQ87" s="145" t="n"/>
      <c r="CR87" s="145" t="n"/>
      <c r="CS87" s="145" t="n"/>
      <c r="CT87" s="145" t="n"/>
      <c r="CU87" s="145" t="n"/>
      <c r="CV87" s="145" t="n"/>
      <c r="CW87" s="145" t="n"/>
      <c r="CX87" s="145" t="n"/>
      <c r="CY87" s="145" t="n"/>
      <c r="CZ87" s="145" t="n"/>
      <c r="DA87" s="145" t="n"/>
      <c r="DB87" s="145" t="n"/>
      <c r="DC87" s="145" t="n"/>
      <c r="DD87" s="145" t="n"/>
      <c r="DE87" s="145" t="n"/>
      <c r="DF87" s="145" t="n"/>
      <c r="DG87" s="145" t="n"/>
      <c r="DH87" s="145" t="n"/>
      <c r="DI87" s="145" t="n"/>
      <c r="DJ87" s="145" t="n"/>
      <c r="DK87" s="145" t="n"/>
      <c r="DL87" s="145" t="n"/>
      <c r="DM87" s="145" t="n"/>
      <c r="DN87" s="145" t="n"/>
      <c r="DO87" s="145" t="n"/>
      <c r="DP87" s="145" t="n"/>
      <c r="DQ87" s="145" t="n"/>
      <c r="DR87" s="145" t="n"/>
      <c r="DS87" s="145" t="n"/>
      <c r="DT87" s="145" t="n"/>
      <c r="DU87" s="146"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44.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7" t="inlineStr">
        <is>
          <t xml:space="preserve">資 　格  等      </t>
        </is>
      </c>
      <c r="BQ5" s="138" t="n"/>
      <c r="BR5" s="138" t="n"/>
      <c r="BS5" s="138" t="n"/>
      <c r="BT5" s="138" t="n"/>
      <c r="BU5" s="138" t="n"/>
      <c r="BV5" s="139" t="n"/>
      <c r="BW5" s="140" t="inlineStr">
        <is>
          <t>取  得  年  月</t>
        </is>
      </c>
      <c r="BX5" s="138" t="n"/>
      <c r="BY5" s="138" t="n"/>
      <c r="BZ5" s="138" t="n"/>
      <c r="CA5" s="138" t="n"/>
      <c r="CB5" s="138" t="n"/>
      <c r="CC5" s="138" t="n"/>
      <c r="CD5" s="138" t="n"/>
      <c r="CE5" s="138" t="n"/>
      <c r="CF5" s="138" t="n"/>
      <c r="CG5" s="139" t="n"/>
      <c r="CH5" s="140" t="inlineStr">
        <is>
          <t>資       格       等       の       名       称</t>
        </is>
      </c>
      <c r="CI5" s="138" t="n"/>
      <c r="CJ5" s="138" t="n"/>
      <c r="CK5" s="138" t="n"/>
      <c r="CL5" s="138" t="n"/>
      <c r="CM5" s="138" t="n"/>
      <c r="CN5" s="138" t="n"/>
      <c r="CO5" s="138" t="n"/>
      <c r="CP5" s="138" t="n"/>
      <c r="CQ5" s="138" t="n"/>
      <c r="CR5" s="138" t="n"/>
      <c r="CS5" s="138" t="n"/>
      <c r="CT5" s="138" t="n"/>
      <c r="CU5" s="138" t="n"/>
      <c r="CV5" s="138" t="n"/>
      <c r="CW5" s="138" t="n"/>
      <c r="CX5" s="138" t="n"/>
      <c r="CY5" s="138" t="n"/>
      <c r="CZ5" s="138" t="n"/>
      <c r="DA5" s="138" t="n"/>
      <c r="DB5" s="138" t="n"/>
      <c r="DC5" s="138" t="n"/>
      <c r="DD5" s="138" t="n"/>
      <c r="DE5" s="138" t="n"/>
      <c r="DF5" s="138" t="n"/>
      <c r="DG5" s="138" t="n"/>
      <c r="DH5" s="138" t="n"/>
      <c r="DI5" s="138" t="n"/>
      <c r="DJ5" s="138" t="n"/>
      <c r="DK5" s="138" t="n"/>
      <c r="DL5" s="138" t="n"/>
      <c r="DM5" s="138" t="n"/>
      <c r="DN5" s="138" t="n"/>
      <c r="DO5" s="138" t="n"/>
      <c r="DP5" s="138" t="n"/>
      <c r="DQ5" s="138" t="n"/>
      <c r="DR5" s="138" t="n"/>
      <c r="DS5" s="138" t="n"/>
      <c r="DT5" s="138" t="n"/>
      <c r="DU5" s="139"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41" t="n"/>
      <c r="BV6" s="142" t="n"/>
      <c r="BW6" s="141" t="n"/>
      <c r="CG6" s="142" t="n"/>
      <c r="CH6" s="141" t="n"/>
      <c r="DU6" s="142"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41" t="n"/>
      <c r="BV7" s="142" t="n"/>
      <c r="BW7" s="141" t="n"/>
      <c r="CG7" s="142" t="n"/>
      <c r="CH7" s="141" t="n"/>
      <c r="DU7" s="142"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3">
        <f>IF(N(設定!$B$3)=0,"",YEAR(設定!$B$3)-2018)</f>
        <v/>
      </c>
      <c r="AG8" s="95" t="inlineStr">
        <is>
          <t>年</t>
        </is>
      </c>
      <c r="AI8" s="143">
        <f>IF(N(設定!$B$3)=0,"",MONTH(設定!$B$3))</f>
        <v/>
      </c>
      <c r="AL8" s="95" t="inlineStr">
        <is>
          <t>月</t>
        </is>
      </c>
      <c r="AN8" s="143">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41" t="n"/>
      <c r="BV8" s="142" t="n"/>
      <c r="BW8" s="144" t="n"/>
      <c r="BX8" s="145" t="n"/>
      <c r="BY8" s="145" t="n"/>
      <c r="BZ8" s="145" t="n"/>
      <c r="CA8" s="145" t="n"/>
      <c r="CB8" s="145" t="n"/>
      <c r="CC8" s="145" t="n"/>
      <c r="CD8" s="145" t="n"/>
      <c r="CE8" s="145" t="n"/>
      <c r="CF8" s="145" t="n"/>
      <c r="CG8" s="146" t="n"/>
      <c r="CH8" s="144" t="n"/>
      <c r="CI8" s="145" t="n"/>
      <c r="CJ8" s="145" t="n"/>
      <c r="CK8" s="145" t="n"/>
      <c r="CL8" s="145" t="n"/>
      <c r="CM8" s="145" t="n"/>
      <c r="CN8" s="145" t="n"/>
      <c r="CO8" s="145" t="n"/>
      <c r="CP8" s="145" t="n"/>
      <c r="CQ8" s="145" t="n"/>
      <c r="CR8" s="145" t="n"/>
      <c r="CS8" s="145" t="n"/>
      <c r="CT8" s="145" t="n"/>
      <c r="CU8" s="145" t="n"/>
      <c r="CV8" s="145" t="n"/>
      <c r="CW8" s="145" t="n"/>
      <c r="CX8" s="145" t="n"/>
      <c r="CY8" s="145" t="n"/>
      <c r="CZ8" s="145" t="n"/>
      <c r="DA8" s="145" t="n"/>
      <c r="DB8" s="145" t="n"/>
      <c r="DC8" s="145" t="n"/>
      <c r="DD8" s="145" t="n"/>
      <c r="DE8" s="145" t="n"/>
      <c r="DF8" s="145" t="n"/>
      <c r="DG8" s="145" t="n"/>
      <c r="DH8" s="145" t="n"/>
      <c r="DI8" s="145" t="n"/>
      <c r="DJ8" s="145" t="n"/>
      <c r="DK8" s="145" t="n"/>
      <c r="DL8" s="145" t="n"/>
      <c r="DM8" s="145" t="n"/>
      <c r="DN8" s="145" t="n"/>
      <c r="DO8" s="145" t="n"/>
      <c r="DP8" s="145" t="n"/>
      <c r="DQ8" s="145" t="n"/>
      <c r="DR8" s="145" t="n"/>
      <c r="DS8" s="145" t="n"/>
      <c r="DT8" s="145" t="n"/>
      <c r="DU8" s="146"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41" t="n"/>
      <c r="BV9" s="142" t="n"/>
      <c r="BW9" s="147">
        <f>計算!$O$37</f>
        <v/>
      </c>
      <c r="CG9" s="142" t="n"/>
      <c r="CH9" s="148">
        <f>計算!$P$37</f>
        <v/>
      </c>
      <c r="DU9" s="142"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5" t="n"/>
      <c r="AA10" s="145" t="n"/>
      <c r="AB10" s="145" t="n"/>
      <c r="AC10" s="145" t="n"/>
      <c r="AD10" s="145" t="n"/>
      <c r="AE10" s="145" t="n"/>
      <c r="AF10" s="145" t="n"/>
      <c r="AG10" s="145" t="n"/>
      <c r="AH10" s="145" t="n"/>
      <c r="AI10" s="145" t="n"/>
      <c r="AJ10" s="145" t="n"/>
      <c r="AK10" s="145" t="n"/>
      <c r="AL10" s="145" t="n"/>
      <c r="AM10" s="145" t="n"/>
      <c r="AN10" s="145" t="n"/>
      <c r="AO10" s="145" t="n"/>
      <c r="AP10" s="145" t="n"/>
      <c r="AQ10" s="145" t="n"/>
      <c r="AR10" s="145" t="n"/>
      <c r="AS10" s="145" t="n"/>
      <c r="AT10" s="145" t="n"/>
      <c r="AU10" s="12" t="n"/>
      <c r="AV10" s="7" t="n"/>
      <c r="BI10" s="8" t="n"/>
      <c r="BJ10" s="7" t="n"/>
      <c r="BK10" s="2" t="n"/>
      <c r="BL10" s="2" t="n"/>
      <c r="BM10" s="2" t="n"/>
      <c r="BN10" s="2" t="n"/>
      <c r="BO10" s="2" t="n"/>
      <c r="BP10" s="141" t="n"/>
      <c r="BV10" s="142" t="n"/>
      <c r="BW10" s="141" t="n"/>
      <c r="CG10" s="142" t="n"/>
      <c r="DU10" s="142" t="n"/>
      <c r="DV10" s="2" t="n"/>
      <c r="DW10" s="2" t="n"/>
      <c r="DX10" s="2" t="n"/>
      <c r="DY10" s="2" t="n"/>
      <c r="DZ10" s="2" t="n"/>
      <c r="EA10" s="2" t="n"/>
      <c r="EB10" s="2" t="n"/>
      <c r="EC10" s="2" t="n"/>
    </row>
    <row r="11" ht="6.75" customHeight="1" s="118">
      <c r="A11" s="2" t="n"/>
      <c r="B11" s="2" t="n"/>
      <c r="C11" s="2" t="n"/>
      <c r="D11" s="2" t="n"/>
      <c r="E11" s="140" t="inlineStr">
        <is>
          <t>ふ り が な</t>
        </is>
      </c>
      <c r="F11" s="138" t="n"/>
      <c r="G11" s="138" t="n"/>
      <c r="H11" s="138" t="n"/>
      <c r="I11" s="138" t="n"/>
      <c r="J11" s="138" t="n"/>
      <c r="K11" s="139" t="n"/>
      <c r="L11" s="149">
        <f>計算!$C$37</f>
        <v/>
      </c>
      <c r="M11" s="138" t="n"/>
      <c r="N11" s="138" t="n"/>
      <c r="O11" s="138" t="n"/>
      <c r="P11" s="138" t="n"/>
      <c r="Q11" s="138" t="n"/>
      <c r="R11" s="138" t="n"/>
      <c r="S11" s="138" t="n"/>
      <c r="T11" s="138" t="n"/>
      <c r="U11" s="138" t="n"/>
      <c r="V11" s="138" t="n"/>
      <c r="W11" s="138" t="n"/>
      <c r="X11" s="138" t="n"/>
      <c r="Y11" s="138" t="n"/>
      <c r="Z11" s="138" t="n"/>
      <c r="AA11" s="138" t="n"/>
      <c r="AB11" s="138" t="n"/>
      <c r="AC11" s="138" t="n"/>
      <c r="AD11" s="138" t="n"/>
      <c r="AE11" s="138" t="n"/>
      <c r="AF11" s="138" t="n"/>
      <c r="AG11" s="138" t="n"/>
      <c r="AH11" s="138" t="n"/>
      <c r="AI11" s="138" t="n"/>
      <c r="AJ11" s="138" t="n"/>
      <c r="AK11" s="138" t="n"/>
      <c r="AL11" s="138" t="n"/>
      <c r="AM11" s="138" t="n"/>
      <c r="AN11" s="138" t="n"/>
      <c r="AO11" s="138" t="n"/>
      <c r="AP11" s="138" t="n"/>
      <c r="AQ11" s="138" t="n"/>
      <c r="AR11" s="138" t="n"/>
      <c r="AS11" s="138" t="n"/>
      <c r="AT11" s="139"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41" t="n"/>
      <c r="BV11" s="142" t="n"/>
      <c r="BW11" s="141" t="n"/>
      <c r="CG11" s="142" t="n"/>
      <c r="DU11" s="142" t="n"/>
      <c r="DV11" s="2" t="n"/>
      <c r="DW11" s="2" t="n"/>
      <c r="DX11" s="2" t="n"/>
      <c r="DY11" s="2" t="n"/>
      <c r="DZ11" s="2" t="n"/>
      <c r="EA11" s="2" t="n"/>
      <c r="EB11" s="2" t="n"/>
      <c r="EC11" s="2" t="n"/>
    </row>
    <row r="12" ht="6.75" customHeight="1" s="118">
      <c r="A12" s="2" t="n"/>
      <c r="B12" s="2" t="n"/>
      <c r="C12" s="2" t="n"/>
      <c r="D12" s="2" t="n"/>
      <c r="E12" s="141" t="n"/>
      <c r="K12" s="142" t="n"/>
      <c r="AT12" s="142"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41" t="n"/>
      <c r="BV12" s="142" t="n"/>
      <c r="BW12" s="141" t="n"/>
      <c r="CG12" s="142" t="n"/>
      <c r="DU12" s="142" t="n"/>
      <c r="DV12" s="2" t="n"/>
      <c r="DW12" s="2" t="n"/>
      <c r="DX12" s="2" t="n"/>
      <c r="DY12" s="2" t="n"/>
      <c r="DZ12" s="2" t="n"/>
      <c r="EA12" s="2" t="n"/>
      <c r="EB12" s="2" t="n"/>
      <c r="EC12" s="2" t="n"/>
    </row>
    <row r="13" ht="6.75" customHeight="1" s="118">
      <c r="A13" s="2" t="n"/>
      <c r="B13" s="2" t="n"/>
      <c r="C13" s="2" t="n"/>
      <c r="D13" s="2" t="n"/>
      <c r="E13" s="141" t="n"/>
      <c r="K13" s="142" t="n"/>
      <c r="AT13" s="142"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41" t="n"/>
      <c r="BV13" s="142" t="n"/>
      <c r="BW13" s="147">
        <f>計算!$Q$37</f>
        <v/>
      </c>
      <c r="CG13" s="142" t="n"/>
      <c r="CH13" s="148">
        <f>計算!$R$37</f>
        <v/>
      </c>
      <c r="DU13" s="142" t="n"/>
      <c r="DV13" s="2" t="n"/>
      <c r="DW13" s="2" t="n"/>
      <c r="DX13" s="2" t="n"/>
      <c r="DY13" s="2" t="n"/>
      <c r="DZ13" s="2" t="n"/>
      <c r="EA13" s="2" t="n"/>
      <c r="EB13" s="2" t="n"/>
      <c r="EC13" s="2" t="n"/>
    </row>
    <row r="14" ht="6.75" customHeight="1" s="118">
      <c r="A14" s="2" t="n"/>
      <c r="B14" s="2" t="n"/>
      <c r="C14" s="2" t="n"/>
      <c r="D14" s="2" t="n"/>
      <c r="E14" s="144" t="n"/>
      <c r="F14" s="145" t="n"/>
      <c r="G14" s="145" t="n"/>
      <c r="H14" s="145" t="n"/>
      <c r="I14" s="145" t="n"/>
      <c r="J14" s="145" t="n"/>
      <c r="K14" s="146" t="n"/>
      <c r="L14" s="145" t="n"/>
      <c r="M14" s="145" t="n"/>
      <c r="N14" s="145" t="n"/>
      <c r="O14" s="145" t="n"/>
      <c r="P14" s="145" t="n"/>
      <c r="Q14" s="145" t="n"/>
      <c r="R14" s="145" t="n"/>
      <c r="S14" s="145" t="n"/>
      <c r="T14" s="145" t="n"/>
      <c r="U14" s="145" t="n"/>
      <c r="V14" s="145" t="n"/>
      <c r="W14" s="145" t="n"/>
      <c r="X14" s="145" t="n"/>
      <c r="Y14" s="145" t="n"/>
      <c r="Z14" s="145" t="n"/>
      <c r="AA14" s="145" t="n"/>
      <c r="AB14" s="145" t="n"/>
      <c r="AC14" s="145" t="n"/>
      <c r="AD14" s="145" t="n"/>
      <c r="AE14" s="145" t="n"/>
      <c r="AF14" s="145" t="n"/>
      <c r="AG14" s="145" t="n"/>
      <c r="AH14" s="145" t="n"/>
      <c r="AI14" s="145" t="n"/>
      <c r="AJ14" s="145" t="n"/>
      <c r="AK14" s="145" t="n"/>
      <c r="AL14" s="145" t="n"/>
      <c r="AM14" s="145" t="n"/>
      <c r="AN14" s="145" t="n"/>
      <c r="AO14" s="145" t="n"/>
      <c r="AP14" s="145" t="n"/>
      <c r="AQ14" s="145" t="n"/>
      <c r="AR14" s="145" t="n"/>
      <c r="AS14" s="145" t="n"/>
      <c r="AT14" s="146"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41" t="n"/>
      <c r="BV14" s="142" t="n"/>
      <c r="BW14" s="141" t="n"/>
      <c r="CG14" s="142" t="n"/>
      <c r="DU14" s="142" t="n"/>
      <c r="DV14" s="2" t="n"/>
      <c r="DW14" s="2" t="n"/>
      <c r="DX14" s="2" t="n"/>
      <c r="DY14" s="2" t="n"/>
      <c r="DZ14" s="2" t="n"/>
      <c r="EA14" s="2" t="n"/>
      <c r="EB14" s="2" t="n"/>
      <c r="EC14" s="2" t="n"/>
    </row>
    <row r="15" ht="6.75" customHeight="1" s="118">
      <c r="A15" s="2" t="n"/>
      <c r="B15" s="2" t="n"/>
      <c r="C15" s="2" t="n"/>
      <c r="D15" s="2" t="n"/>
      <c r="E15" s="150" t="inlineStr">
        <is>
          <t>名　前</t>
        </is>
      </c>
      <c r="F15" s="138" t="n"/>
      <c r="G15" s="138" t="n"/>
      <c r="H15" s="138" t="n"/>
      <c r="I15" s="138" t="n"/>
      <c r="J15" s="138" t="n"/>
      <c r="K15" s="139" t="n"/>
      <c r="L15" s="151">
        <f>計算!$B$37</f>
        <v/>
      </c>
      <c r="M15" s="138" t="n"/>
      <c r="N15" s="138" t="n"/>
      <c r="O15" s="138" t="n"/>
      <c r="P15" s="138" t="n"/>
      <c r="Q15" s="138" t="n"/>
      <c r="R15" s="138" t="n"/>
      <c r="S15" s="138" t="n"/>
      <c r="T15" s="138" t="n"/>
      <c r="U15" s="138" t="n"/>
      <c r="V15" s="138" t="n"/>
      <c r="W15" s="138" t="n"/>
      <c r="X15" s="138" t="n"/>
      <c r="Y15" s="138" t="n"/>
      <c r="Z15" s="138" t="n"/>
      <c r="AA15" s="138" t="n"/>
      <c r="AB15" s="138" t="n"/>
      <c r="AC15" s="138" t="n"/>
      <c r="AD15" s="138" t="n"/>
      <c r="AE15" s="138" t="n"/>
      <c r="AF15" s="138" t="n"/>
      <c r="AG15" s="138" t="n"/>
      <c r="AH15" s="138" t="n"/>
      <c r="AI15" s="138" t="n"/>
      <c r="AJ15" s="138" t="n"/>
      <c r="AK15" s="138" t="n"/>
      <c r="AL15" s="138" t="n"/>
      <c r="AM15" s="138" t="n"/>
      <c r="AN15" s="138" t="n"/>
      <c r="AO15" s="138" t="n"/>
      <c r="AP15" s="138" t="n"/>
      <c r="AQ15" s="138" t="n"/>
      <c r="AR15" s="138" t="n"/>
      <c r="AS15" s="138" t="n"/>
      <c r="AT15" s="139"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41" t="n"/>
      <c r="BV15" s="142" t="n"/>
      <c r="BW15" s="141" t="n"/>
      <c r="CG15" s="142" t="n"/>
      <c r="DU15" s="142" t="n"/>
      <c r="DV15" s="2" t="n"/>
      <c r="DW15" s="2" t="n"/>
      <c r="DX15" s="2" t="n"/>
      <c r="DY15" s="2" t="n"/>
      <c r="DZ15" s="2" t="n"/>
      <c r="EA15" s="2" t="n"/>
      <c r="EB15" s="2" t="n"/>
      <c r="EC15" s="2" t="n"/>
    </row>
    <row r="16" ht="6.75" customHeight="1" s="118">
      <c r="A16" s="2" t="n"/>
      <c r="B16" s="2" t="n"/>
      <c r="C16" s="2" t="n"/>
      <c r="D16" s="2" t="n"/>
      <c r="E16" s="141" t="n"/>
      <c r="K16" s="142" t="n"/>
      <c r="L16" s="141" t="n"/>
      <c r="AT16" s="142" t="n"/>
      <c r="AU16" s="8" t="n"/>
      <c r="AV16" s="7" t="n"/>
      <c r="AW16" s="2" t="n"/>
      <c r="AX16" s="52" t="inlineStr">
        <is>
          <t>（30×40mm）</t>
        </is>
      </c>
      <c r="BH16" s="2" t="n"/>
      <c r="BI16" s="8" t="n"/>
      <c r="BJ16" s="7" t="n"/>
      <c r="BK16" s="2" t="n"/>
      <c r="BL16" s="2" t="n"/>
      <c r="BM16" s="2" t="n"/>
      <c r="BN16" s="2" t="n"/>
      <c r="BO16" s="2" t="n"/>
      <c r="BP16" s="141" t="n"/>
      <c r="BV16" s="142" t="n"/>
      <c r="BW16" s="141" t="n"/>
      <c r="CG16" s="142" t="n"/>
      <c r="DU16" s="142" t="n"/>
      <c r="DV16" s="2" t="n"/>
      <c r="DW16" s="2" t="n"/>
      <c r="DX16" s="2" t="n"/>
      <c r="DY16" s="2" t="n"/>
      <c r="DZ16" s="2" t="n"/>
      <c r="EA16" s="2" t="n"/>
      <c r="EB16" s="2" t="n"/>
      <c r="EC16" s="2" t="n"/>
    </row>
    <row r="17" ht="6.75" customHeight="1" s="118">
      <c r="A17" s="2" t="n"/>
      <c r="B17" s="2" t="n"/>
      <c r="C17" s="2" t="n"/>
      <c r="D17" s="2" t="n"/>
      <c r="E17" s="141" t="n"/>
      <c r="K17" s="142" t="n"/>
      <c r="L17" s="141" t="n"/>
      <c r="AT17" s="142" t="n"/>
      <c r="AU17" s="8" t="n"/>
      <c r="AV17" s="7" t="n"/>
      <c r="AW17" s="2" t="n"/>
      <c r="BH17" s="2" t="n"/>
      <c r="BI17" s="8" t="n"/>
      <c r="BJ17" s="7" t="n"/>
      <c r="BK17" s="2" t="n"/>
      <c r="BL17" s="2" t="n"/>
      <c r="BM17" s="2" t="n"/>
      <c r="BN17" s="2" t="n"/>
      <c r="BO17" s="2" t="n"/>
      <c r="BP17" s="141" t="n"/>
      <c r="BV17" s="142" t="n"/>
      <c r="BW17" s="147">
        <f>計算!$S$37</f>
        <v/>
      </c>
      <c r="CG17" s="142" t="n"/>
      <c r="CH17" s="148">
        <f>計算!$T$37</f>
        <v/>
      </c>
      <c r="DU17" s="142" t="n"/>
      <c r="DV17" s="2" t="n"/>
      <c r="DW17" s="2" t="n"/>
      <c r="DX17" s="2" t="n"/>
      <c r="DY17" s="2" t="n"/>
      <c r="DZ17" s="2" t="n"/>
      <c r="EA17" s="2" t="n"/>
      <c r="EB17" s="2" t="n"/>
      <c r="EC17" s="2" t="n"/>
    </row>
    <row r="18" ht="6.75" customHeight="1" s="118">
      <c r="A18" s="2" t="n"/>
      <c r="B18" s="2" t="n"/>
      <c r="C18" s="2" t="n"/>
      <c r="D18" s="2" t="n"/>
      <c r="E18" s="141" t="n"/>
      <c r="K18" s="142" t="n"/>
      <c r="L18" s="141" t="n"/>
      <c r="AT18" s="142"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41" t="n"/>
      <c r="BV18" s="142" t="n"/>
      <c r="BW18" s="141" t="n"/>
      <c r="CG18" s="142" t="n"/>
      <c r="DU18" s="142" t="n"/>
      <c r="DV18" s="2" t="n"/>
      <c r="DW18" s="2" t="n"/>
      <c r="DX18" s="2" t="n"/>
      <c r="DY18" s="2" t="n"/>
      <c r="DZ18" s="2" t="n"/>
      <c r="EA18" s="2" t="n"/>
      <c r="EB18" s="2" t="n"/>
      <c r="EC18" s="2" t="n"/>
    </row>
    <row r="19" ht="6.75" customHeight="1" s="118">
      <c r="A19" s="2" t="n"/>
      <c r="B19" s="2" t="n"/>
      <c r="C19" s="2" t="n"/>
      <c r="D19" s="2" t="n"/>
      <c r="E19" s="141" t="n"/>
      <c r="K19" s="142" t="n"/>
      <c r="L19" s="141" t="n"/>
      <c r="AT19" s="142"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41" t="n"/>
      <c r="BV19" s="142" t="n"/>
      <c r="BW19" s="141" t="n"/>
      <c r="CG19" s="142" t="n"/>
      <c r="DU19" s="142" t="n"/>
      <c r="DV19" s="2" t="n"/>
      <c r="DW19" s="2" t="n"/>
      <c r="DX19" s="2" t="n"/>
      <c r="DY19" s="2" t="n"/>
      <c r="DZ19" s="2" t="n"/>
      <c r="EA19" s="2" t="n"/>
      <c r="EB19" s="2" t="n"/>
      <c r="EC19" s="2" t="n"/>
    </row>
    <row r="20" ht="4.5" customHeight="1" s="118">
      <c r="A20" s="2" t="n"/>
      <c r="B20" s="2" t="n"/>
      <c r="C20" s="2" t="n"/>
      <c r="D20" s="2" t="n"/>
      <c r="E20" s="144" t="n"/>
      <c r="F20" s="145" t="n"/>
      <c r="G20" s="145" t="n"/>
      <c r="H20" s="145" t="n"/>
      <c r="I20" s="145" t="n"/>
      <c r="J20" s="145" t="n"/>
      <c r="K20" s="146" t="n"/>
      <c r="L20" s="144" t="n"/>
      <c r="M20" s="145" t="n"/>
      <c r="N20" s="145" t="n"/>
      <c r="O20" s="145" t="n"/>
      <c r="P20" s="145" t="n"/>
      <c r="Q20" s="145" t="n"/>
      <c r="R20" s="145" t="n"/>
      <c r="S20" s="145" t="n"/>
      <c r="T20" s="145" t="n"/>
      <c r="U20" s="145" t="n"/>
      <c r="V20" s="145" t="n"/>
      <c r="W20" s="145" t="n"/>
      <c r="X20" s="145" t="n"/>
      <c r="Y20" s="145" t="n"/>
      <c r="Z20" s="145" t="n"/>
      <c r="AA20" s="145" t="n"/>
      <c r="AB20" s="145" t="n"/>
      <c r="AC20" s="145" t="n"/>
      <c r="AD20" s="145" t="n"/>
      <c r="AE20" s="145" t="n"/>
      <c r="AF20" s="145" t="n"/>
      <c r="AG20" s="145" t="n"/>
      <c r="AH20" s="145" t="n"/>
      <c r="AI20" s="145" t="n"/>
      <c r="AJ20" s="145" t="n"/>
      <c r="AK20" s="145" t="n"/>
      <c r="AL20" s="145" t="n"/>
      <c r="AM20" s="145" t="n"/>
      <c r="AN20" s="145" t="n"/>
      <c r="AO20" s="145" t="n"/>
      <c r="AP20" s="145" t="n"/>
      <c r="AQ20" s="145" t="n"/>
      <c r="AR20" s="145" t="n"/>
      <c r="AS20" s="145" t="n"/>
      <c r="AT20" s="146"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41" t="n"/>
      <c r="BV20" s="142" t="n"/>
      <c r="BW20" s="141" t="n"/>
      <c r="CG20" s="142" t="n"/>
      <c r="DU20" s="142" t="n"/>
      <c r="DV20" s="2" t="n"/>
      <c r="DW20" s="2" t="n"/>
      <c r="DX20" s="2" t="n"/>
      <c r="DY20" s="2" t="n"/>
      <c r="DZ20" s="2" t="n"/>
      <c r="EA20" s="2" t="n"/>
      <c r="EB20" s="2" t="n"/>
      <c r="EC20" s="2" t="n"/>
    </row>
    <row r="21" ht="6.75" customHeight="1" s="118">
      <c r="A21" s="2" t="n"/>
      <c r="B21" s="2" t="n"/>
      <c r="C21" s="2" t="n"/>
      <c r="D21" s="2" t="n"/>
      <c r="E21" s="150" t="inlineStr">
        <is>
          <t>生年月日</t>
        </is>
      </c>
      <c r="F21" s="138" t="n"/>
      <c r="G21" s="138" t="n"/>
      <c r="H21" s="138" t="n"/>
      <c r="I21" s="138" t="n"/>
      <c r="J21" s="138" t="n"/>
      <c r="K21" s="139" t="n"/>
      <c r="L21" s="152" t="inlineStr">
        <is>
          <t>昭和 ・ 平成</t>
        </is>
      </c>
      <c r="M21" s="138" t="n"/>
      <c r="N21" s="138" t="n"/>
      <c r="O21" s="138" t="n"/>
      <c r="P21" s="138" t="n"/>
      <c r="Q21" s="138" t="n"/>
      <c r="R21" s="138" t="n"/>
      <c r="S21" s="138" t="n"/>
      <c r="T21" s="138" t="n"/>
      <c r="U21" s="138" t="n"/>
      <c r="V21" s="153">
        <f>計算!$D$37</f>
        <v/>
      </c>
      <c r="W21" s="138" t="n"/>
      <c r="X21" s="154" t="inlineStr">
        <is>
          <t>年</t>
        </is>
      </c>
      <c r="Y21" s="138" t="n"/>
      <c r="Z21" s="153">
        <f>計算!$E$37</f>
        <v/>
      </c>
      <c r="AA21" s="138" t="n"/>
      <c r="AB21" s="138" t="n"/>
      <c r="AC21" s="154" t="inlineStr">
        <is>
          <t>月</t>
        </is>
      </c>
      <c r="AD21" s="138" t="n"/>
      <c r="AE21" s="153">
        <f>計算!$F$37</f>
        <v/>
      </c>
      <c r="AF21" s="138" t="n"/>
      <c r="AG21" s="138" t="n"/>
      <c r="AH21" s="154" t="inlineStr">
        <is>
          <t>日　生 （満</t>
        </is>
      </c>
      <c r="AI21" s="138" t="n"/>
      <c r="AJ21" s="138" t="n"/>
      <c r="AK21" s="138" t="n"/>
      <c r="AL21" s="138" t="n"/>
      <c r="AM21" s="138" t="n"/>
      <c r="AN21" s="138" t="n"/>
      <c r="AO21" s="138" t="n"/>
      <c r="AP21" s="155">
        <f>計算!$G$37</f>
        <v/>
      </c>
      <c r="AQ21" s="138" t="n"/>
      <c r="AR21" s="156" t="inlineStr">
        <is>
          <t>歳）</t>
        </is>
      </c>
      <c r="AS21" s="138" t="n"/>
      <c r="AT21" s="139"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41" t="n"/>
      <c r="BV21" s="142" t="n"/>
      <c r="BW21" s="147">
        <f>計算!$U$37</f>
        <v/>
      </c>
      <c r="CG21" s="142" t="n"/>
      <c r="CH21" s="148">
        <f>計算!$V$37</f>
        <v/>
      </c>
      <c r="DU21" s="142" t="n"/>
      <c r="DV21" s="2" t="n"/>
      <c r="DW21" s="2" t="n"/>
      <c r="DX21" s="2" t="n"/>
      <c r="DY21" s="2" t="n"/>
      <c r="DZ21" s="2" t="n"/>
      <c r="EA21" s="2" t="n"/>
      <c r="EB21" s="2" t="n"/>
      <c r="EC21" s="2" t="n"/>
    </row>
    <row r="22" ht="6.75" customHeight="1" s="118">
      <c r="A22" s="2" t="n"/>
      <c r="B22" s="2" t="n"/>
      <c r="C22" s="2" t="n"/>
      <c r="D22" s="2" t="n"/>
      <c r="E22" s="141" t="n"/>
      <c r="K22" s="142" t="n"/>
      <c r="L22" s="141" t="n"/>
      <c r="AT22" s="142"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41" t="n"/>
      <c r="BV22" s="142" t="n"/>
      <c r="BW22" s="141" t="n"/>
      <c r="CG22" s="142" t="n"/>
      <c r="DU22" s="142" t="n"/>
      <c r="DV22" s="2" t="n"/>
      <c r="DW22" s="2" t="n"/>
      <c r="DX22" s="2" t="n"/>
      <c r="DY22" s="2" t="n"/>
      <c r="DZ22" s="2" t="n"/>
      <c r="EA22" s="2" t="n"/>
      <c r="EB22" s="2" t="n"/>
      <c r="EC22" s="2" t="n"/>
    </row>
    <row r="23" ht="6.75" customHeight="1" s="118">
      <c r="A23" s="2" t="n"/>
      <c r="B23" s="2" t="n"/>
      <c r="C23" s="2" t="n"/>
      <c r="D23" s="2" t="n"/>
      <c r="E23" s="141" t="n"/>
      <c r="K23" s="142" t="n"/>
      <c r="L23" s="141" t="n"/>
      <c r="AT23" s="142"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41" t="n"/>
      <c r="BV23" s="142" t="n"/>
      <c r="BW23" s="141" t="n"/>
      <c r="CG23" s="142" t="n"/>
      <c r="DU23" s="142" t="n"/>
      <c r="DV23" s="2" t="n"/>
      <c r="DW23" s="2" t="n"/>
      <c r="DX23" s="2" t="n"/>
      <c r="DY23" s="2" t="n"/>
      <c r="DZ23" s="2" t="n"/>
      <c r="EA23" s="2" t="n"/>
      <c r="EB23" s="2" t="n"/>
      <c r="EC23" s="2" t="n"/>
    </row>
    <row r="24" ht="3.75" customHeight="1" s="118">
      <c r="A24" s="2" t="n"/>
      <c r="B24" s="2" t="n"/>
      <c r="C24" s="2" t="n"/>
      <c r="D24" s="2" t="n"/>
      <c r="E24" s="144" t="n"/>
      <c r="F24" s="145" t="n"/>
      <c r="G24" s="145" t="n"/>
      <c r="H24" s="145" t="n"/>
      <c r="I24" s="145" t="n"/>
      <c r="J24" s="145" t="n"/>
      <c r="K24" s="146" t="n"/>
      <c r="L24" s="144" t="n"/>
      <c r="M24" s="145" t="n"/>
      <c r="N24" s="145" t="n"/>
      <c r="O24" s="145" t="n"/>
      <c r="P24" s="145" t="n"/>
      <c r="Q24" s="145" t="n"/>
      <c r="R24" s="145" t="n"/>
      <c r="S24" s="145" t="n"/>
      <c r="T24" s="145" t="n"/>
      <c r="U24" s="145" t="n"/>
      <c r="X24" s="145" t="n"/>
      <c r="Y24" s="145" t="n"/>
      <c r="AC24" s="145" t="n"/>
      <c r="AD24" s="145" t="n"/>
      <c r="AH24" s="145" t="n"/>
      <c r="AI24" s="145" t="n"/>
      <c r="AJ24" s="145" t="n"/>
      <c r="AK24" s="145" t="n"/>
      <c r="AL24" s="145" t="n"/>
      <c r="AM24" s="145" t="n"/>
      <c r="AN24" s="145" t="n"/>
      <c r="AO24" s="145" t="n"/>
      <c r="AP24" s="145" t="n"/>
      <c r="AQ24" s="145" t="n"/>
      <c r="AR24" s="145" t="n"/>
      <c r="AS24" s="145" t="n"/>
      <c r="AT24" s="146"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41" t="n"/>
      <c r="BV24" s="142" t="n"/>
      <c r="BW24" s="141" t="n"/>
      <c r="CG24" s="142" t="n"/>
      <c r="DU24" s="142" t="n"/>
      <c r="DV24" s="2" t="n"/>
      <c r="DW24" s="2" t="n"/>
      <c r="DX24" s="2" t="n"/>
      <c r="DY24" s="2" t="n"/>
      <c r="DZ24" s="2" t="n"/>
      <c r="EA24" s="2" t="n"/>
      <c r="EB24" s="2" t="n"/>
      <c r="EC24" s="2" t="n"/>
    </row>
    <row r="25" ht="6.75" customHeight="1" s="118">
      <c r="A25" s="2" t="n"/>
      <c r="B25" s="2" t="n"/>
      <c r="C25" s="2" t="n"/>
      <c r="D25" s="2" t="n"/>
      <c r="E25" s="157" t="inlineStr">
        <is>
          <t>ふ り が な</t>
        </is>
      </c>
      <c r="F25" s="138" t="n"/>
      <c r="G25" s="138" t="n"/>
      <c r="H25" s="138" t="n"/>
      <c r="I25" s="138" t="n"/>
      <c r="J25" s="138" t="n"/>
      <c r="K25" s="139" t="n"/>
      <c r="L25" s="158">
        <f>計算!$J$37</f>
        <v/>
      </c>
      <c r="M25" s="138" t="n"/>
      <c r="N25" s="138" t="n"/>
      <c r="O25" s="138" t="n"/>
      <c r="P25" s="138" t="n"/>
      <c r="Q25" s="138" t="n"/>
      <c r="R25" s="138" t="n"/>
      <c r="S25" s="138" t="n"/>
      <c r="T25" s="138" t="n"/>
      <c r="U25" s="138" t="n"/>
      <c r="V25" s="138" t="n"/>
      <c r="W25" s="138" t="n"/>
      <c r="X25" s="138" t="n"/>
      <c r="Y25" s="138" t="n"/>
      <c r="Z25" s="138" t="n"/>
      <c r="AA25" s="138" t="n"/>
      <c r="AB25" s="138" t="n"/>
      <c r="AC25" s="138" t="n"/>
      <c r="AD25" s="138" t="n"/>
      <c r="AE25" s="138" t="n"/>
      <c r="AF25" s="138" t="n"/>
      <c r="AG25" s="138" t="n"/>
      <c r="AH25" s="138" t="n"/>
      <c r="AI25" s="138" t="n"/>
      <c r="AJ25" s="138" t="n"/>
      <c r="AK25" s="138" t="n"/>
      <c r="AL25" s="138" t="n"/>
      <c r="AM25" s="138" t="n"/>
      <c r="AN25" s="138" t="n"/>
      <c r="AO25" s="138" t="n"/>
      <c r="AP25" s="138" t="n"/>
      <c r="AQ25" s="138" t="n"/>
      <c r="AR25" s="138" t="n"/>
      <c r="AS25" s="138" t="n"/>
      <c r="AT25" s="138" t="n"/>
      <c r="AU25" s="138" t="n"/>
      <c r="AV25" s="138" t="n"/>
      <c r="AW25" s="138" t="n"/>
      <c r="AX25" s="138" t="n"/>
      <c r="AY25" s="138" t="n"/>
      <c r="AZ25" s="138" t="n"/>
      <c r="BA25" s="138" t="n"/>
      <c r="BB25" s="138" t="n"/>
      <c r="BC25" s="138" t="n"/>
      <c r="BD25" s="138" t="n"/>
      <c r="BE25" s="138" t="n"/>
      <c r="BF25" s="138" t="n"/>
      <c r="BG25" s="138" t="n"/>
      <c r="BH25" s="138" t="n"/>
      <c r="BI25" s="139" t="n"/>
      <c r="BJ25" s="2" t="n"/>
      <c r="BK25" s="2" t="n"/>
      <c r="BL25" s="2" t="n"/>
      <c r="BM25" s="2" t="n"/>
      <c r="BN25" s="2" t="n"/>
      <c r="BO25" s="2" t="n"/>
      <c r="BP25" s="141" t="n"/>
      <c r="BV25" s="142" t="n"/>
      <c r="BW25" s="159">
        <f>計算!$W$37</f>
        <v/>
      </c>
      <c r="CG25" s="142" t="n"/>
      <c r="CH25" s="148">
        <f>計算!$X$37</f>
        <v/>
      </c>
      <c r="DU25" s="142" t="n"/>
      <c r="DV25" s="2" t="n"/>
      <c r="DW25" s="2" t="n"/>
      <c r="DX25" s="2" t="n"/>
      <c r="DY25" s="2" t="n"/>
      <c r="DZ25" s="2" t="n"/>
      <c r="EA25" s="2" t="n"/>
      <c r="EB25" s="2" t="n"/>
      <c r="EC25" s="2" t="n"/>
    </row>
    <row r="26" ht="6.75" customHeight="1" s="118">
      <c r="A26" s="2" t="n"/>
      <c r="B26" s="2" t="n"/>
      <c r="C26" s="2" t="n"/>
      <c r="D26" s="2" t="n"/>
      <c r="E26" s="141" t="n"/>
      <c r="K26" s="142" t="n"/>
      <c r="BI26" s="142" t="n"/>
      <c r="BJ26" s="2" t="n"/>
      <c r="BK26" s="2" t="n"/>
      <c r="BL26" s="2" t="n"/>
      <c r="BM26" s="2" t="n"/>
      <c r="BN26" s="2" t="n"/>
      <c r="BO26" s="2" t="n"/>
      <c r="BP26" s="141" t="n"/>
      <c r="BV26" s="142" t="n"/>
      <c r="BW26" s="141" t="n"/>
      <c r="CG26" s="142" t="n"/>
      <c r="DU26" s="142" t="n"/>
      <c r="DV26" s="2" t="n"/>
      <c r="DW26" s="2" t="n"/>
      <c r="DX26" s="2" t="n"/>
      <c r="DY26" s="2" t="n"/>
      <c r="DZ26" s="2" t="n"/>
      <c r="EA26" s="2" t="n"/>
      <c r="EB26" s="2" t="n"/>
      <c r="EC26" s="2" t="n"/>
    </row>
    <row r="27" ht="6.75" customHeight="1" s="118">
      <c r="A27" s="2" t="n"/>
      <c r="B27" s="2" t="n"/>
      <c r="C27" s="2" t="n"/>
      <c r="D27" s="2" t="n"/>
      <c r="E27" s="160" t="n"/>
      <c r="F27" s="161" t="n"/>
      <c r="G27" s="161" t="n"/>
      <c r="H27" s="161" t="n"/>
      <c r="I27" s="161" t="n"/>
      <c r="J27" s="161" t="n"/>
      <c r="K27" s="162" t="n"/>
      <c r="L27" s="161" t="n"/>
      <c r="M27" s="161" t="n"/>
      <c r="N27" s="161" t="n"/>
      <c r="O27" s="161" t="n"/>
      <c r="P27" s="161" t="n"/>
      <c r="Q27" s="161" t="n"/>
      <c r="R27" s="161" t="n"/>
      <c r="S27" s="161" t="n"/>
      <c r="T27" s="161" t="n"/>
      <c r="U27" s="161" t="n"/>
      <c r="V27" s="161" t="n"/>
      <c r="W27" s="161" t="n"/>
      <c r="X27" s="161" t="n"/>
      <c r="Y27" s="161" t="n"/>
      <c r="Z27" s="161" t="n"/>
      <c r="AA27" s="161" t="n"/>
      <c r="AB27" s="161" t="n"/>
      <c r="AC27" s="161" t="n"/>
      <c r="AD27" s="161" t="n"/>
      <c r="AE27" s="161" t="n"/>
      <c r="AF27" s="161" t="n"/>
      <c r="AG27" s="161" t="n"/>
      <c r="AH27" s="161" t="n"/>
      <c r="AI27" s="161" t="n"/>
      <c r="AJ27" s="161" t="n"/>
      <c r="AK27" s="161" t="n"/>
      <c r="AL27" s="161" t="n"/>
      <c r="AM27" s="161" t="n"/>
      <c r="AN27" s="161" t="n"/>
      <c r="AO27" s="161" t="n"/>
      <c r="AP27" s="161" t="n"/>
      <c r="AQ27" s="161" t="n"/>
      <c r="AR27" s="161" t="n"/>
      <c r="AS27" s="161" t="n"/>
      <c r="AT27" s="161" t="n"/>
      <c r="AU27" s="161" t="n"/>
      <c r="AV27" s="161" t="n"/>
      <c r="AW27" s="161" t="n"/>
      <c r="AX27" s="161" t="n"/>
      <c r="AY27" s="161" t="n"/>
      <c r="AZ27" s="161" t="n"/>
      <c r="BA27" s="161" t="n"/>
      <c r="BB27" s="161" t="n"/>
      <c r="BC27" s="161" t="n"/>
      <c r="BD27" s="161" t="n"/>
      <c r="BE27" s="161" t="n"/>
      <c r="BF27" s="161" t="n"/>
      <c r="BG27" s="161" t="n"/>
      <c r="BH27" s="161" t="n"/>
      <c r="BI27" s="162" t="n"/>
      <c r="BJ27" s="2" t="n"/>
      <c r="BK27" s="2" t="n"/>
      <c r="BL27" s="2" t="n"/>
      <c r="BM27" s="2" t="n"/>
      <c r="BN27" s="2" t="n"/>
      <c r="BO27" s="2" t="n"/>
      <c r="BP27" s="141" t="n"/>
      <c r="BV27" s="142" t="n"/>
      <c r="BW27" s="141" t="n"/>
      <c r="CG27" s="142" t="n"/>
      <c r="DU27" s="142" t="n"/>
      <c r="DV27" s="2" t="n"/>
      <c r="DW27" s="2" t="n"/>
      <c r="DX27" s="2" t="n"/>
      <c r="DY27" s="2" t="n"/>
      <c r="DZ27" s="2" t="n"/>
      <c r="EA27" s="2" t="n"/>
      <c r="EB27" s="2" t="n"/>
      <c r="EC27" s="2" t="n"/>
    </row>
    <row r="28" ht="6.75" customHeight="1" s="118">
      <c r="A28" s="2" t="n"/>
      <c r="B28" s="2" t="n"/>
      <c r="C28" s="2" t="n"/>
      <c r="D28" s="2" t="n"/>
      <c r="E28" s="163" t="inlineStr">
        <is>
          <t>現住所</t>
        </is>
      </c>
      <c r="F28" s="164" t="n"/>
      <c r="G28" s="164" t="n"/>
      <c r="H28" s="164" t="n"/>
      <c r="I28" s="164" t="n"/>
      <c r="J28" s="164" t="n"/>
      <c r="K28" s="165" t="n"/>
      <c r="L28" s="107" t="inlineStr">
        <is>
          <t>〒</t>
        </is>
      </c>
      <c r="M28" s="164" t="n"/>
      <c r="N28" s="164" t="n"/>
      <c r="O28" s="164" t="n"/>
      <c r="P28" s="166">
        <f>計算!$H$37</f>
        <v/>
      </c>
      <c r="Q28" s="164" t="n"/>
      <c r="R28" s="164" t="n"/>
      <c r="S28" s="164" t="n"/>
      <c r="T28" s="164" t="n"/>
      <c r="U28" s="164" t="n"/>
      <c r="V28" s="164" t="n"/>
      <c r="W28" s="164" t="n"/>
      <c r="X28" s="164" t="n"/>
      <c r="Y28" s="164" t="n"/>
      <c r="Z28" s="164" t="n"/>
      <c r="AA28" s="164" t="n"/>
      <c r="AB28" s="164" t="n"/>
      <c r="AC28" s="164" t="n"/>
      <c r="AD28" s="164" t="n"/>
      <c r="AE28" s="164" t="n"/>
      <c r="AF28" s="164" t="n"/>
      <c r="AG28" s="164" t="n"/>
      <c r="AH28" s="164" t="n"/>
      <c r="AI28" s="164" t="n"/>
      <c r="AJ28" s="164"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41" t="n"/>
      <c r="BV28" s="142" t="n"/>
      <c r="BW28" s="141" t="n"/>
      <c r="CG28" s="142" t="n"/>
      <c r="DU28" s="142" t="n"/>
      <c r="DV28" s="2" t="n"/>
      <c r="DW28" s="2" t="n"/>
      <c r="DX28" s="2" t="n"/>
      <c r="DY28" s="2" t="n"/>
      <c r="DZ28" s="2" t="n"/>
      <c r="EA28" s="2" t="n"/>
      <c r="EB28" s="2" t="n"/>
      <c r="EC28" s="2" t="n"/>
    </row>
    <row r="29" ht="4.5" customHeight="1" s="118">
      <c r="A29" s="2" t="n"/>
      <c r="B29" s="2" t="n"/>
      <c r="C29" s="2" t="n"/>
      <c r="D29" s="2" t="n"/>
      <c r="E29" s="141" t="n"/>
      <c r="K29" s="142" t="n"/>
      <c r="L29" s="141"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4" t="n"/>
      <c r="BQ29" s="145" t="n"/>
      <c r="BR29" s="145" t="n"/>
      <c r="BS29" s="145" t="n"/>
      <c r="BT29" s="145" t="n"/>
      <c r="BU29" s="145" t="n"/>
      <c r="BV29" s="146" t="n"/>
      <c r="BW29" s="144" t="n"/>
      <c r="BX29" s="145" t="n"/>
      <c r="BY29" s="145" t="n"/>
      <c r="BZ29" s="145" t="n"/>
      <c r="CA29" s="145" t="n"/>
      <c r="CB29" s="145" t="n"/>
      <c r="CC29" s="145" t="n"/>
      <c r="CD29" s="145" t="n"/>
      <c r="CE29" s="145" t="n"/>
      <c r="CF29" s="145" t="n"/>
      <c r="CG29" s="146" t="n"/>
      <c r="DU29" s="142" t="n"/>
      <c r="DV29" s="2" t="n"/>
      <c r="DW29" s="2" t="n"/>
      <c r="DX29" s="2" t="n"/>
      <c r="DY29" s="2" t="n"/>
      <c r="DZ29" s="2" t="n"/>
      <c r="EA29" s="2" t="n"/>
      <c r="EB29" s="2" t="n"/>
      <c r="EC29" s="2" t="n"/>
    </row>
    <row r="30" ht="6.75" customHeight="1" s="118">
      <c r="A30" s="2" t="n"/>
      <c r="B30" s="2" t="n"/>
      <c r="C30" s="2" t="n"/>
      <c r="D30" s="2" t="n"/>
      <c r="E30" s="141" t="n"/>
      <c r="K30" s="142" t="n"/>
      <c r="L30" s="141"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7" t="inlineStr">
        <is>
          <t>校内外の諸活動</t>
        </is>
      </c>
      <c r="BQ30" s="138" t="n"/>
      <c r="BR30" s="138" t="n"/>
      <c r="BS30" s="138" t="n"/>
      <c r="BT30" s="138" t="n"/>
      <c r="BU30" s="138" t="n"/>
      <c r="BV30" s="139" t="n"/>
      <c r="BW30" s="168">
        <f>計算!$Y$37</f>
        <v/>
      </c>
      <c r="BX30" s="138" t="n"/>
      <c r="BY30" s="138" t="n"/>
      <c r="BZ30" s="138" t="n"/>
      <c r="CA30" s="138" t="n"/>
      <c r="CB30" s="138" t="n"/>
      <c r="CC30" s="138" t="n"/>
      <c r="CD30" s="138" t="n"/>
      <c r="CE30" s="138" t="n"/>
      <c r="CF30" s="138" t="n"/>
      <c r="CG30" s="138" t="n"/>
      <c r="CH30" s="138" t="n"/>
      <c r="CI30" s="138" t="n"/>
      <c r="CJ30" s="138" t="n"/>
      <c r="CK30" s="138" t="n"/>
      <c r="CL30" s="138" t="n"/>
      <c r="CM30" s="138" t="n"/>
      <c r="CN30" s="138" t="n"/>
      <c r="CO30" s="138" t="n"/>
      <c r="CP30" s="138" t="n"/>
      <c r="CQ30" s="138" t="n"/>
      <c r="CR30" s="138" t="n"/>
      <c r="CS30" s="138" t="n"/>
      <c r="CT30" s="138" t="n"/>
      <c r="CU30" s="138" t="n"/>
      <c r="CV30" s="138" t="n"/>
      <c r="CW30" s="138" t="n"/>
      <c r="CX30" s="138" t="n"/>
      <c r="CY30" s="138" t="n"/>
      <c r="CZ30" s="138" t="n"/>
      <c r="DA30" s="138" t="n"/>
      <c r="DB30" s="138" t="n"/>
      <c r="DC30" s="138" t="n"/>
      <c r="DD30" s="138" t="n"/>
      <c r="DE30" s="138" t="n"/>
      <c r="DF30" s="138" t="n"/>
      <c r="DG30" s="138" t="n"/>
      <c r="DH30" s="138" t="n"/>
      <c r="DI30" s="138" t="n"/>
      <c r="DJ30" s="138" t="n"/>
      <c r="DK30" s="138" t="n"/>
      <c r="DL30" s="138" t="n"/>
      <c r="DM30" s="138" t="n"/>
      <c r="DN30" s="138" t="n"/>
      <c r="DO30" s="138" t="n"/>
      <c r="DP30" s="138" t="n"/>
      <c r="DQ30" s="138" t="n"/>
      <c r="DR30" s="138" t="n"/>
      <c r="DS30" s="138" t="n"/>
      <c r="DT30" s="138" t="n"/>
      <c r="DU30" s="139" t="n"/>
      <c r="DV30" s="7" t="n"/>
      <c r="DW30" s="2" t="n"/>
      <c r="DX30" s="2" t="n"/>
      <c r="DY30" s="2" t="n"/>
      <c r="DZ30" s="2" t="n"/>
      <c r="EA30" s="2" t="n"/>
      <c r="EB30" s="2" t="n"/>
      <c r="EC30" s="2" t="n"/>
    </row>
    <row r="31" ht="6.75" customHeight="1" s="118">
      <c r="A31" s="2" t="n"/>
      <c r="B31" s="2" t="n"/>
      <c r="C31" s="2" t="n"/>
      <c r="D31" s="2" t="n"/>
      <c r="E31" s="141" t="n"/>
      <c r="K31" s="142" t="n"/>
      <c r="L31" s="169">
        <f>計算!$I$37</f>
        <v/>
      </c>
      <c r="BI31" s="142" t="n"/>
      <c r="BJ31" s="2" t="n"/>
      <c r="BK31" s="2" t="n"/>
      <c r="BL31" s="2" t="n"/>
      <c r="BM31" s="2" t="n"/>
      <c r="BN31" s="2" t="n"/>
      <c r="BO31" s="2" t="n"/>
      <c r="BP31" s="141" t="n"/>
      <c r="BV31" s="142" t="n"/>
      <c r="DU31" s="142" t="n"/>
      <c r="DV31" s="7" t="n"/>
      <c r="DW31" s="2" t="n"/>
      <c r="DX31" s="2" t="n"/>
      <c r="DY31" s="2" t="n"/>
      <c r="DZ31" s="2" t="n"/>
      <c r="EA31" s="2" t="n"/>
      <c r="EB31" s="2" t="n"/>
      <c r="EC31" s="2" t="n"/>
    </row>
    <row r="32" ht="6.75" customHeight="1" s="118">
      <c r="A32" s="2" t="n"/>
      <c r="B32" s="2" t="n"/>
      <c r="C32" s="2" t="n"/>
      <c r="D32" s="2" t="n"/>
      <c r="E32" s="141" t="n"/>
      <c r="K32" s="142" t="n"/>
      <c r="L32" s="141" t="n"/>
      <c r="BI32" s="142" t="n"/>
      <c r="BJ32" s="2" t="n"/>
      <c r="BK32" s="2" t="n"/>
      <c r="BL32" s="2" t="n"/>
      <c r="BM32" s="2" t="n"/>
      <c r="BN32" s="2" t="n"/>
      <c r="BO32" s="2" t="n"/>
      <c r="BP32" s="141" t="n"/>
      <c r="BV32" s="142" t="n"/>
      <c r="DU32" s="142" t="n"/>
      <c r="DV32" s="7" t="n"/>
      <c r="DW32" s="2" t="n"/>
      <c r="DX32" s="2" t="n"/>
      <c r="DY32" s="2" t="n"/>
      <c r="DZ32" s="2" t="n"/>
      <c r="EA32" s="2" t="n"/>
      <c r="EB32" s="2" t="n"/>
      <c r="EC32" s="2" t="n"/>
    </row>
    <row r="33" ht="6.75" customHeight="1" s="118">
      <c r="A33" s="2" t="n"/>
      <c r="B33" s="2" t="n"/>
      <c r="C33" s="2" t="n"/>
      <c r="D33" s="2" t="n"/>
      <c r="E33" s="144" t="n"/>
      <c r="F33" s="145" t="n"/>
      <c r="G33" s="145" t="n"/>
      <c r="H33" s="145" t="n"/>
      <c r="I33" s="145" t="n"/>
      <c r="J33" s="145" t="n"/>
      <c r="K33" s="146" t="n"/>
      <c r="L33" s="144" t="n"/>
      <c r="M33" s="145" t="n"/>
      <c r="N33" s="145" t="n"/>
      <c r="O33" s="145" t="n"/>
      <c r="P33" s="145" t="n"/>
      <c r="Q33" s="145" t="n"/>
      <c r="R33" s="145" t="n"/>
      <c r="S33" s="145" t="n"/>
      <c r="T33" s="145" t="n"/>
      <c r="U33" s="145" t="n"/>
      <c r="V33" s="145" t="n"/>
      <c r="W33" s="145" t="n"/>
      <c r="X33" s="145" t="n"/>
      <c r="Y33" s="145" t="n"/>
      <c r="Z33" s="145" t="n"/>
      <c r="AA33" s="145" t="n"/>
      <c r="AB33" s="145" t="n"/>
      <c r="AC33" s="145" t="n"/>
      <c r="AD33" s="145" t="n"/>
      <c r="AE33" s="145" t="n"/>
      <c r="AF33" s="145" t="n"/>
      <c r="AG33" s="145" t="n"/>
      <c r="AH33" s="145" t="n"/>
      <c r="AI33" s="145" t="n"/>
      <c r="AJ33" s="145" t="n"/>
      <c r="AK33" s="145" t="n"/>
      <c r="AL33" s="145" t="n"/>
      <c r="AM33" s="145" t="n"/>
      <c r="AN33" s="145" t="n"/>
      <c r="AO33" s="145" t="n"/>
      <c r="AP33" s="145" t="n"/>
      <c r="AQ33" s="145" t="n"/>
      <c r="AR33" s="145" t="n"/>
      <c r="AS33" s="145" t="n"/>
      <c r="AT33" s="145" t="n"/>
      <c r="AU33" s="145" t="n"/>
      <c r="AV33" s="145" t="n"/>
      <c r="AW33" s="145" t="n"/>
      <c r="AX33" s="145" t="n"/>
      <c r="AY33" s="145" t="n"/>
      <c r="AZ33" s="145" t="n"/>
      <c r="BA33" s="145" t="n"/>
      <c r="BB33" s="145" t="n"/>
      <c r="BC33" s="145" t="n"/>
      <c r="BD33" s="145" t="n"/>
      <c r="BE33" s="145" t="n"/>
      <c r="BF33" s="145" t="n"/>
      <c r="BG33" s="145" t="n"/>
      <c r="BH33" s="145" t="n"/>
      <c r="BI33" s="146" t="n"/>
      <c r="BJ33" s="2" t="n"/>
      <c r="BK33" s="2" t="n"/>
      <c r="BL33" s="2" t="n"/>
      <c r="BM33" s="2" t="n"/>
      <c r="BN33" s="2" t="n"/>
      <c r="BO33" s="2" t="n"/>
      <c r="BP33" s="141" t="n"/>
      <c r="BV33" s="142" t="n"/>
      <c r="DU33" s="142" t="n"/>
      <c r="DV33" s="7" t="n"/>
      <c r="DW33" s="2" t="n"/>
      <c r="DX33" s="2" t="n"/>
      <c r="DY33" s="2" t="n"/>
      <c r="DZ33" s="2" t="n"/>
      <c r="EA33" s="2" t="n"/>
      <c r="EB33" s="2" t="n"/>
      <c r="EC33" s="2" t="n"/>
    </row>
    <row r="34" ht="6.75" customHeight="1" s="118">
      <c r="A34" s="2" t="n"/>
      <c r="B34" s="2" t="n"/>
      <c r="C34" s="2" t="n"/>
      <c r="D34" s="2" t="n"/>
      <c r="E34" s="157" t="inlineStr">
        <is>
          <t>ふ り が な</t>
        </is>
      </c>
      <c r="F34" s="138" t="n"/>
      <c r="G34" s="138" t="n"/>
      <c r="H34" s="138" t="n"/>
      <c r="I34" s="138" t="n"/>
      <c r="J34" s="138" t="n"/>
      <c r="K34" s="139" t="n"/>
      <c r="L34" s="158">
        <f>計算!$M$37</f>
        <v/>
      </c>
      <c r="M34" s="138" t="n"/>
      <c r="N34" s="138" t="n"/>
      <c r="O34" s="138" t="n"/>
      <c r="P34" s="138" t="n"/>
      <c r="Q34" s="138" t="n"/>
      <c r="R34" s="138" t="n"/>
      <c r="S34" s="138" t="n"/>
      <c r="T34" s="138" t="n"/>
      <c r="U34" s="138" t="n"/>
      <c r="V34" s="138" t="n"/>
      <c r="W34" s="138" t="n"/>
      <c r="X34" s="138" t="n"/>
      <c r="Y34" s="138" t="n"/>
      <c r="Z34" s="138" t="n"/>
      <c r="AA34" s="138" t="n"/>
      <c r="AB34" s="138" t="n"/>
      <c r="AC34" s="138" t="n"/>
      <c r="AD34" s="138" t="n"/>
      <c r="AE34" s="138" t="n"/>
      <c r="AF34" s="138" t="n"/>
      <c r="AG34" s="138" t="n"/>
      <c r="AH34" s="138" t="n"/>
      <c r="AI34" s="138" t="n"/>
      <c r="AJ34" s="138" t="n"/>
      <c r="AK34" s="138" t="n"/>
      <c r="AL34" s="138" t="n"/>
      <c r="AM34" s="138" t="n"/>
      <c r="AN34" s="138" t="n"/>
      <c r="AO34" s="138" t="n"/>
      <c r="AP34" s="138" t="n"/>
      <c r="AQ34" s="138" t="n"/>
      <c r="AR34" s="138" t="n"/>
      <c r="AS34" s="138" t="n"/>
      <c r="AT34" s="138" t="n"/>
      <c r="AU34" s="138" t="n"/>
      <c r="AV34" s="138" t="n"/>
      <c r="AW34" s="138" t="n"/>
      <c r="AX34" s="138" t="n"/>
      <c r="AY34" s="138" t="n"/>
      <c r="AZ34" s="138" t="n"/>
      <c r="BA34" s="138" t="n"/>
      <c r="BB34" s="138" t="n"/>
      <c r="BC34" s="138" t="n"/>
      <c r="BD34" s="138" t="n"/>
      <c r="BE34" s="138" t="n"/>
      <c r="BF34" s="138" t="n"/>
      <c r="BG34" s="138" t="n"/>
      <c r="BH34" s="138" t="n"/>
      <c r="BI34" s="139" t="n"/>
      <c r="BJ34" s="2" t="n"/>
      <c r="BK34" s="2" t="n"/>
      <c r="BL34" s="2" t="n"/>
      <c r="BM34" s="2" t="n"/>
      <c r="BN34" s="2" t="n"/>
      <c r="BO34" s="2" t="n"/>
      <c r="BP34" s="141" t="n"/>
      <c r="BV34" s="142" t="n"/>
      <c r="DU34" s="142" t="n"/>
      <c r="DV34" s="7" t="n"/>
      <c r="DW34" s="2" t="n"/>
      <c r="DX34" s="2" t="n"/>
      <c r="DY34" s="2" t="n"/>
      <c r="DZ34" s="2" t="n"/>
      <c r="EA34" s="2" t="n"/>
      <c r="EB34" s="2" t="n"/>
      <c r="EC34" s="2" t="n"/>
    </row>
    <row r="35" ht="6.75" customHeight="1" s="118">
      <c r="A35" s="2" t="n"/>
      <c r="B35" s="2" t="n"/>
      <c r="C35" s="2" t="n"/>
      <c r="D35" s="2" t="n"/>
      <c r="E35" s="141" t="n"/>
      <c r="K35" s="142" t="n"/>
      <c r="BI35" s="142" t="n"/>
      <c r="BJ35" s="2" t="n"/>
      <c r="BK35" s="2" t="n"/>
      <c r="BL35" s="2" t="n"/>
      <c r="BM35" s="2" t="n"/>
      <c r="BN35" s="2" t="n"/>
      <c r="BO35" s="2" t="n"/>
      <c r="BP35" s="141" t="n"/>
      <c r="BV35" s="142" t="n"/>
      <c r="DU35" s="142" t="n"/>
      <c r="DV35" s="7" t="n"/>
      <c r="DW35" s="2" t="n"/>
      <c r="DX35" s="2" t="n"/>
      <c r="DY35" s="2" t="n"/>
      <c r="DZ35" s="2" t="n"/>
      <c r="EA35" s="2" t="n"/>
      <c r="EB35" s="2" t="n"/>
      <c r="EC35" s="2" t="n"/>
    </row>
    <row r="36" ht="6.75" customHeight="1" s="118">
      <c r="A36" s="2" t="n"/>
      <c r="B36" s="2" t="n"/>
      <c r="C36" s="2" t="n"/>
      <c r="D36" s="2" t="n"/>
      <c r="E36" s="160" t="n"/>
      <c r="F36" s="161" t="n"/>
      <c r="G36" s="161" t="n"/>
      <c r="H36" s="161" t="n"/>
      <c r="I36" s="161" t="n"/>
      <c r="J36" s="161" t="n"/>
      <c r="K36" s="162" t="n"/>
      <c r="L36" s="161" t="n"/>
      <c r="M36" s="161" t="n"/>
      <c r="N36" s="161" t="n"/>
      <c r="O36" s="161" t="n"/>
      <c r="P36" s="161" t="n"/>
      <c r="Q36" s="161" t="n"/>
      <c r="R36" s="161" t="n"/>
      <c r="S36" s="161" t="n"/>
      <c r="T36" s="161" t="n"/>
      <c r="U36" s="161" t="n"/>
      <c r="V36" s="161" t="n"/>
      <c r="W36" s="161" t="n"/>
      <c r="X36" s="161" t="n"/>
      <c r="Y36" s="161" t="n"/>
      <c r="Z36" s="161" t="n"/>
      <c r="AA36" s="161" t="n"/>
      <c r="AB36" s="161" t="n"/>
      <c r="AC36" s="161" t="n"/>
      <c r="AD36" s="161" t="n"/>
      <c r="AE36" s="161" t="n"/>
      <c r="AF36" s="161" t="n"/>
      <c r="AG36" s="161" t="n"/>
      <c r="AH36" s="161" t="n"/>
      <c r="AI36" s="161" t="n"/>
      <c r="AJ36" s="161" t="n"/>
      <c r="AK36" s="161" t="n"/>
      <c r="AL36" s="161" t="n"/>
      <c r="AM36" s="161" t="n"/>
      <c r="AN36" s="161" t="n"/>
      <c r="AO36" s="161" t="n"/>
      <c r="AP36" s="161" t="n"/>
      <c r="AQ36" s="161" t="n"/>
      <c r="AR36" s="161" t="n"/>
      <c r="AS36" s="161" t="n"/>
      <c r="AT36" s="161" t="n"/>
      <c r="AU36" s="161" t="n"/>
      <c r="AV36" s="161" t="n"/>
      <c r="AW36" s="161" t="n"/>
      <c r="AX36" s="161" t="n"/>
      <c r="AY36" s="161" t="n"/>
      <c r="AZ36" s="161" t="n"/>
      <c r="BA36" s="161" t="n"/>
      <c r="BB36" s="161" t="n"/>
      <c r="BC36" s="161" t="n"/>
      <c r="BD36" s="161" t="n"/>
      <c r="BE36" s="161" t="n"/>
      <c r="BF36" s="161" t="n"/>
      <c r="BG36" s="161" t="n"/>
      <c r="BH36" s="161" t="n"/>
      <c r="BI36" s="162" t="n"/>
      <c r="BJ36" s="2" t="n"/>
      <c r="BK36" s="2" t="n"/>
      <c r="BL36" s="2" t="n"/>
      <c r="BM36" s="2" t="n"/>
      <c r="BN36" s="2" t="n"/>
      <c r="BO36" s="2" t="n"/>
      <c r="BP36" s="141" t="n"/>
      <c r="BV36" s="142" t="n"/>
      <c r="DU36" s="142" t="n"/>
      <c r="DV36" s="7" t="n"/>
      <c r="DW36" s="2" t="n"/>
      <c r="DX36" s="2" t="n"/>
      <c r="DY36" s="2" t="n"/>
      <c r="DZ36" s="2" t="n"/>
      <c r="EA36" s="2" t="n"/>
      <c r="EB36" s="2" t="n"/>
      <c r="EC36" s="2" t="n"/>
    </row>
    <row r="37" ht="6.75" customHeight="1" s="118">
      <c r="A37" s="2" t="n"/>
      <c r="B37" s="2" t="n"/>
      <c r="C37" s="2" t="n"/>
      <c r="D37" s="2" t="n"/>
      <c r="E37" s="163" t="inlineStr">
        <is>
          <t>連絡先</t>
        </is>
      </c>
      <c r="F37" s="164" t="n"/>
      <c r="G37" s="164" t="n"/>
      <c r="H37" s="164" t="n"/>
      <c r="I37" s="164" t="n"/>
      <c r="J37" s="164" t="n"/>
      <c r="K37" s="165" t="n"/>
      <c r="L37" s="107" t="inlineStr">
        <is>
          <t>〒</t>
        </is>
      </c>
      <c r="M37" s="164" t="n"/>
      <c r="N37" s="164" t="n"/>
      <c r="O37" s="164" t="n"/>
      <c r="P37" s="170">
        <f>計算!$K$37</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41" t="n"/>
      <c r="BV37" s="142" t="n"/>
      <c r="DU37" s="142" t="n"/>
      <c r="DV37" s="7" t="n"/>
      <c r="DW37" s="2" t="n"/>
      <c r="DX37" s="2" t="n"/>
      <c r="DY37" s="2" t="n"/>
      <c r="DZ37" s="2" t="n"/>
      <c r="EA37" s="2" t="n"/>
      <c r="EB37" s="2" t="n"/>
      <c r="EC37" s="2" t="n"/>
    </row>
    <row r="38" ht="6.75" customHeight="1" s="118">
      <c r="A38" s="2" t="n"/>
      <c r="B38" s="2" t="n"/>
      <c r="C38" s="2" t="n"/>
      <c r="D38" s="2" t="n"/>
      <c r="E38" s="141" t="n"/>
      <c r="K38" s="142" t="n"/>
      <c r="L38" s="141"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41" t="n"/>
      <c r="BV38" s="142" t="n"/>
      <c r="DU38" s="142" t="n"/>
      <c r="DV38" s="7" t="n"/>
      <c r="DW38" s="2" t="n"/>
      <c r="DX38" s="2" t="n"/>
      <c r="DY38" s="2" t="n"/>
      <c r="DZ38" s="2" t="n"/>
      <c r="EA38" s="2" t="n"/>
      <c r="EB38" s="2" t="n"/>
      <c r="EC38" s="2" t="n"/>
    </row>
    <row r="39" ht="6.75" customHeight="1" s="118">
      <c r="A39" s="2" t="n"/>
      <c r="B39" s="2" t="n"/>
      <c r="C39" s="2" t="n"/>
      <c r="D39" s="2" t="n"/>
      <c r="E39" s="141" t="n"/>
      <c r="K39" s="142" t="n"/>
      <c r="L39" s="141"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41" t="n"/>
      <c r="BV39" s="142" t="n"/>
      <c r="DU39" s="142" t="n"/>
      <c r="DV39" s="7" t="n"/>
      <c r="DW39" s="2" t="n"/>
      <c r="DX39" s="2" t="n"/>
      <c r="DY39" s="2" t="n"/>
      <c r="DZ39" s="2" t="n"/>
      <c r="EA39" s="2" t="n"/>
      <c r="EB39" s="2" t="n"/>
      <c r="EC39" s="2" t="n"/>
    </row>
    <row r="40" ht="6.75" customHeight="1" s="118">
      <c r="A40" s="2" t="n"/>
      <c r="B40" s="2" t="n"/>
      <c r="C40" s="2" t="n"/>
      <c r="D40" s="2" t="n"/>
      <c r="E40" s="141" t="n"/>
      <c r="K40" s="142" t="n"/>
      <c r="L40" s="171">
        <f>計算!$L$37</f>
        <v/>
      </c>
      <c r="BI40" s="142" t="n"/>
      <c r="BJ40" s="2" t="n"/>
      <c r="BK40" s="2" t="n"/>
      <c r="BL40" s="2" t="n"/>
      <c r="BM40" s="2" t="n"/>
      <c r="BN40" s="2" t="n"/>
      <c r="BO40" s="2" t="n"/>
      <c r="BP40" s="141" t="n"/>
      <c r="BV40" s="142" t="n"/>
      <c r="DU40" s="142" t="n"/>
      <c r="DV40" s="7" t="n"/>
      <c r="DW40" s="2" t="n"/>
      <c r="DX40" s="2" t="n"/>
      <c r="DY40" s="2" t="n"/>
      <c r="DZ40" s="2" t="n"/>
      <c r="EA40" s="2" t="n"/>
      <c r="EB40" s="2" t="n"/>
      <c r="EC40" s="2" t="n"/>
    </row>
    <row r="41" ht="6.75" customHeight="1" s="118">
      <c r="A41" s="2" t="n"/>
      <c r="B41" s="2" t="n"/>
      <c r="C41" s="2" t="n"/>
      <c r="D41" s="2" t="n"/>
      <c r="E41" s="144" t="n"/>
      <c r="F41" s="145" t="n"/>
      <c r="G41" s="145" t="n"/>
      <c r="H41" s="145" t="n"/>
      <c r="I41" s="145" t="n"/>
      <c r="J41" s="145" t="n"/>
      <c r="K41" s="146" t="n"/>
      <c r="L41" s="145" t="n"/>
      <c r="M41" s="145" t="n"/>
      <c r="N41" s="145" t="n"/>
      <c r="O41" s="145" t="n"/>
      <c r="P41" s="145" t="n"/>
      <c r="Q41" s="145" t="n"/>
      <c r="R41" s="145" t="n"/>
      <c r="S41" s="145" t="n"/>
      <c r="T41" s="145" t="n"/>
      <c r="U41" s="145" t="n"/>
      <c r="V41" s="145" t="n"/>
      <c r="W41" s="145" t="n"/>
      <c r="X41" s="145" t="n"/>
      <c r="Y41" s="145" t="n"/>
      <c r="Z41" s="145" t="n"/>
      <c r="AA41" s="145" t="n"/>
      <c r="AB41" s="145" t="n"/>
      <c r="AC41" s="145" t="n"/>
      <c r="AD41" s="145" t="n"/>
      <c r="AE41" s="145" t="n"/>
      <c r="AF41" s="145" t="n"/>
      <c r="AG41" s="145" t="n"/>
      <c r="AH41" s="145" t="n"/>
      <c r="AI41" s="145" t="n"/>
      <c r="AJ41" s="145" t="n"/>
      <c r="AK41" s="145" t="n"/>
      <c r="AL41" s="145" t="n"/>
      <c r="AM41" s="145" t="n"/>
      <c r="AN41" s="145" t="n"/>
      <c r="AO41" s="145" t="n"/>
      <c r="AP41" s="145" t="n"/>
      <c r="AQ41" s="145" t="n"/>
      <c r="AR41" s="145" t="n"/>
      <c r="AS41" s="145" t="n"/>
      <c r="AT41" s="145" t="n"/>
      <c r="AU41" s="145" t="n"/>
      <c r="AV41" s="145" t="n"/>
      <c r="AW41" s="145" t="n"/>
      <c r="AX41" s="145" t="n"/>
      <c r="AY41" s="145" t="n"/>
      <c r="AZ41" s="145" t="n"/>
      <c r="BA41" s="145" t="n"/>
      <c r="BB41" s="145" t="n"/>
      <c r="BC41" s="145" t="n"/>
      <c r="BD41" s="145" t="n"/>
      <c r="BE41" s="145" t="n"/>
      <c r="BF41" s="145" t="n"/>
      <c r="BG41" s="145" t="n"/>
      <c r="BH41" s="145" t="n"/>
      <c r="BI41" s="146" t="n"/>
      <c r="BJ41" s="2" t="n"/>
      <c r="BK41" s="2" t="n"/>
      <c r="BL41" s="2" t="n"/>
      <c r="BM41" s="2" t="n"/>
      <c r="BN41" s="2" t="n"/>
      <c r="BO41" s="2" t="n"/>
      <c r="BP41" s="141" t="n"/>
      <c r="BV41" s="142" t="n"/>
      <c r="DU41" s="142"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41" t="n"/>
      <c r="BV42" s="142" t="n"/>
      <c r="DU42" s="142"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41" t="n"/>
      <c r="BV43" s="142" t="n"/>
      <c r="DU43" s="142"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41" t="n"/>
      <c r="BV44" s="142" t="n"/>
      <c r="DU44" s="142"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41" t="n"/>
      <c r="BV45" s="142" t="n"/>
      <c r="DU45" s="142"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41" t="n"/>
      <c r="BV46" s="142" t="n"/>
      <c r="DU46" s="142"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2" t="n"/>
      <c r="BQ47" s="138" t="n"/>
      <c r="BR47" s="173" t="n"/>
      <c r="BS47" s="138" t="n"/>
      <c r="BT47" s="138" t="n"/>
      <c r="BU47" s="28" t="n"/>
      <c r="BV47" s="29" t="n"/>
      <c r="BW47" s="174">
        <f>計算!$Z$37</f>
        <v/>
      </c>
      <c r="BX47" s="138" t="n"/>
      <c r="BY47" s="138" t="n"/>
      <c r="BZ47" s="138" t="n"/>
      <c r="CA47" s="138" t="n"/>
      <c r="CB47" s="138" t="n"/>
      <c r="CC47" s="138" t="n"/>
      <c r="CD47" s="138" t="n"/>
      <c r="CE47" s="138" t="n"/>
      <c r="CF47" s="138" t="n"/>
      <c r="CG47" s="138" t="n"/>
      <c r="CH47" s="138" t="n"/>
      <c r="CI47" s="138" t="n"/>
      <c r="CJ47" s="138" t="n"/>
      <c r="CK47" s="138" t="n"/>
      <c r="CL47" s="138" t="n"/>
      <c r="CM47" s="138" t="n"/>
      <c r="CN47" s="138" t="n"/>
      <c r="CO47" s="138" t="n"/>
      <c r="CP47" s="138" t="n"/>
      <c r="CQ47" s="138" t="n"/>
      <c r="CR47" s="138" t="n"/>
      <c r="CS47" s="138" t="n"/>
      <c r="CT47" s="138" t="n"/>
      <c r="CU47" s="138" t="n"/>
      <c r="CV47" s="138" t="n"/>
      <c r="CW47" s="138" t="n"/>
      <c r="CX47" s="138" t="n"/>
      <c r="CY47" s="138" t="n"/>
      <c r="CZ47" s="138" t="n"/>
      <c r="DA47" s="138" t="n"/>
      <c r="DB47" s="138" t="n"/>
      <c r="DC47" s="138" t="n"/>
      <c r="DD47" s="138" t="n"/>
      <c r="DE47" s="138" t="n"/>
      <c r="DF47" s="138" t="n"/>
      <c r="DG47" s="138" t="n"/>
      <c r="DH47" s="138" t="n"/>
      <c r="DI47" s="138" t="n"/>
      <c r="DJ47" s="138" t="n"/>
      <c r="DK47" s="138" t="n"/>
      <c r="DL47" s="138" t="n"/>
      <c r="DM47" s="138" t="n"/>
      <c r="DN47" s="138" t="n"/>
      <c r="DO47" s="138" t="n"/>
      <c r="DP47" s="138" t="n"/>
      <c r="DQ47" s="138" t="n"/>
      <c r="DR47" s="138" t="n"/>
      <c r="DS47" s="138" t="n"/>
      <c r="DT47" s="138" t="n"/>
      <c r="DU47" s="139"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41" t="n"/>
      <c r="BU48" s="31" t="n"/>
      <c r="BV48" s="32" t="n"/>
      <c r="DU48" s="142"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41" t="n"/>
      <c r="BU49" s="72" t="n"/>
      <c r="BV49" s="142" t="n"/>
      <c r="DU49" s="142"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41" t="n"/>
      <c r="BV50" s="142" t="n"/>
      <c r="DU50" s="142"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41" t="n"/>
      <c r="BV51" s="142" t="n"/>
      <c r="DU51" s="142"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41" t="n"/>
      <c r="BV52" s="142" t="n"/>
      <c r="DU52" s="142" t="n"/>
      <c r="DV52" s="7" t="n"/>
      <c r="DW52" s="2" t="n"/>
      <c r="DX52" s="2" t="n"/>
      <c r="DY52" s="2" t="n"/>
      <c r="DZ52" s="2" t="n"/>
      <c r="EA52" s="2" t="n"/>
      <c r="EB52" s="2" t="n"/>
      <c r="EC52" s="2" t="n"/>
    </row>
    <row r="53" ht="6.75" customHeight="1" s="118">
      <c r="A53" s="2" t="n"/>
      <c r="B53" s="2" t="n"/>
      <c r="C53" s="2" t="n"/>
      <c r="D53" s="2" t="n"/>
      <c r="E53" s="175" t="inlineStr">
        <is>
          <t>在籍校</t>
        </is>
      </c>
      <c r="F53" s="138" t="n"/>
      <c r="G53" s="138" t="n"/>
      <c r="H53" s="138" t="n"/>
      <c r="I53" s="138" t="n"/>
      <c r="J53" s="138" t="n"/>
      <c r="K53" s="139"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8" t="n"/>
      <c r="AY53" s="138" t="n"/>
      <c r="AZ53" s="138" t="n"/>
      <c r="BA53" s="138" t="n"/>
      <c r="BB53" s="138" t="n"/>
      <c r="BC53" s="138" t="n"/>
      <c r="BD53" s="138" t="n"/>
      <c r="BE53" s="138" t="n"/>
      <c r="BF53" s="138" t="n"/>
      <c r="BG53" s="138" t="n"/>
      <c r="BH53" s="138" t="n"/>
      <c r="BI53" s="139" t="n"/>
      <c r="BJ53" s="2" t="n"/>
      <c r="BK53" s="2" t="n"/>
      <c r="BL53" s="2" t="n"/>
      <c r="BM53" s="2" t="n"/>
      <c r="BN53" s="2" t="n"/>
      <c r="BO53" s="2" t="n"/>
      <c r="BP53" s="141" t="n"/>
      <c r="BV53" s="142" t="n"/>
      <c r="DU53" s="142" t="n"/>
      <c r="DV53" s="2" t="n"/>
      <c r="DW53" s="2" t="n"/>
      <c r="DX53" s="2" t="n"/>
      <c r="DY53" s="2" t="n"/>
      <c r="DZ53" s="2" t="n"/>
      <c r="EA53" s="2" t="n"/>
      <c r="EB53" s="2" t="n"/>
      <c r="EC53" s="2" t="n"/>
    </row>
    <row r="54" ht="6.75" customHeight="1" s="118">
      <c r="A54" s="2" t="n"/>
      <c r="B54" s="2" t="n"/>
      <c r="C54" s="2" t="n"/>
      <c r="D54" s="2" t="n"/>
      <c r="E54" s="141" t="n"/>
      <c r="K54" s="142" t="n"/>
      <c r="L54" s="36" t="n"/>
      <c r="M54" s="19" t="n"/>
      <c r="N54" s="19" t="n"/>
      <c r="O54" s="19" t="n"/>
      <c r="P54" s="19" t="n"/>
      <c r="Q54" s="19" t="n"/>
      <c r="R54" s="19" t="n"/>
      <c r="S54" s="19" t="n"/>
      <c r="T54" s="19" t="n"/>
      <c r="U54" s="19" t="n"/>
      <c r="V54" s="19" t="n"/>
      <c r="W54" s="19" t="n"/>
      <c r="X54" s="37" t="n"/>
      <c r="Y54" s="176">
        <f>計算!$N$37</f>
        <v/>
      </c>
      <c r="BI54" s="142" t="n"/>
      <c r="BJ54" s="2" t="n"/>
      <c r="BK54" s="2" t="n"/>
      <c r="BL54" s="2" t="n"/>
      <c r="BM54" s="2" t="n"/>
      <c r="BN54" s="2" t="n"/>
      <c r="BO54" s="2" t="n"/>
      <c r="BP54" s="141" t="n"/>
      <c r="BV54" s="142" t="n"/>
      <c r="DU54" s="142" t="n"/>
      <c r="DV54" s="2" t="n"/>
      <c r="DW54" s="2" t="n"/>
      <c r="DX54" s="2" t="n"/>
      <c r="DY54" s="2" t="n"/>
      <c r="DZ54" s="2" t="n"/>
      <c r="EA54" s="2" t="n"/>
      <c r="EB54" s="2" t="n"/>
      <c r="EC54" s="2" t="n"/>
    </row>
    <row r="55" ht="6.75" customHeight="1" s="118">
      <c r="A55" s="2" t="n"/>
      <c r="B55" s="2" t="n"/>
      <c r="C55" s="2" t="n"/>
      <c r="D55" s="2" t="n"/>
      <c r="E55" s="141" t="n"/>
      <c r="K55" s="142" t="n"/>
      <c r="L55" s="36" t="n"/>
      <c r="M55" s="19" t="n"/>
      <c r="N55" s="19" t="n"/>
      <c r="O55" s="19" t="n"/>
      <c r="P55" s="177">
        <f>設定!$B$6</f>
        <v/>
      </c>
      <c r="S55" s="11" t="n"/>
      <c r="T55" s="11" t="n"/>
      <c r="U55" s="177">
        <f>設定!$B$7</f>
        <v/>
      </c>
      <c r="W55" s="11" t="n"/>
      <c r="X55" s="12" t="n"/>
      <c r="Y55" s="141" t="n"/>
      <c r="BI55" s="142" t="n"/>
      <c r="BJ55" s="2" t="n"/>
      <c r="BK55" s="2" t="n"/>
      <c r="BL55" s="2" t="n"/>
      <c r="BM55" s="2" t="n"/>
      <c r="BN55" s="2" t="n"/>
      <c r="BO55" s="2" t="n"/>
      <c r="BP55" s="141" t="n"/>
      <c r="BV55" s="142" t="n"/>
      <c r="DU55" s="142" t="n"/>
      <c r="DV55" s="2" t="n"/>
      <c r="DW55" s="2" t="n"/>
      <c r="DX55" s="2" t="n"/>
      <c r="DY55" s="2" t="n"/>
      <c r="DZ55" s="2" t="n"/>
      <c r="EA55" s="2" t="n"/>
      <c r="EB55" s="2" t="n"/>
      <c r="EC55" s="2" t="n"/>
    </row>
    <row r="56" ht="6.75" customHeight="1" s="118">
      <c r="A56" s="2" t="n"/>
      <c r="B56" s="2" t="n"/>
      <c r="C56" s="2" t="n"/>
      <c r="D56" s="2" t="n"/>
      <c r="E56" s="141" t="n"/>
      <c r="K56" s="142" t="n"/>
      <c r="L56" s="92" t="inlineStr">
        <is>
          <t>令和</t>
        </is>
      </c>
      <c r="S56" s="52" t="inlineStr">
        <is>
          <t>年</t>
        </is>
      </c>
      <c r="W56" s="53" t="inlineStr">
        <is>
          <t>月</t>
        </is>
      </c>
      <c r="X56" s="142" t="n"/>
      <c r="Y56" s="141" t="n"/>
      <c r="BI56" s="142" t="n"/>
      <c r="BJ56" s="2" t="n"/>
      <c r="BK56" s="2" t="n"/>
      <c r="BL56" s="2" t="n"/>
      <c r="BM56" s="2" t="n"/>
      <c r="BN56" s="2" t="n"/>
      <c r="BO56" s="2" t="n"/>
      <c r="BP56" s="141" t="n"/>
      <c r="BV56" s="142" t="n"/>
      <c r="DU56" s="142" t="n"/>
      <c r="DV56" s="2" t="n"/>
      <c r="DW56" s="2" t="n"/>
      <c r="DX56" s="2" t="n"/>
      <c r="DY56" s="2" t="n"/>
      <c r="DZ56" s="2" t="n"/>
      <c r="EA56" s="2" t="n"/>
      <c r="EB56" s="2" t="n"/>
      <c r="EC56" s="2" t="n"/>
    </row>
    <row r="57" ht="6.75" customHeight="1" s="118">
      <c r="A57" s="2" t="n"/>
      <c r="B57" s="2" t="n"/>
      <c r="C57" s="2" t="n"/>
      <c r="D57" s="2" t="n"/>
      <c r="E57" s="141" t="n"/>
      <c r="K57" s="142" t="n"/>
      <c r="L57" s="141" t="n"/>
      <c r="X57" s="142" t="n"/>
      <c r="Y57" s="141" t="n"/>
      <c r="AW57" s="75" t="inlineStr">
        <is>
          <t>卒業</t>
        </is>
      </c>
      <c r="BI57" s="142" t="n"/>
      <c r="BJ57" s="2" t="n"/>
      <c r="BK57" s="2" t="n"/>
      <c r="BL57" s="2" t="n"/>
      <c r="BM57" s="2" t="n"/>
      <c r="BN57" s="2" t="n"/>
      <c r="BO57" s="2" t="n"/>
      <c r="BP57" s="141" t="n"/>
      <c r="BV57" s="142" t="n"/>
      <c r="DU57" s="142" t="n"/>
      <c r="DV57" s="2" t="n"/>
      <c r="DW57" s="2" t="n"/>
      <c r="DX57" s="2" t="n"/>
      <c r="DY57" s="2" t="n"/>
      <c r="DZ57" s="2" t="n"/>
      <c r="EA57" s="2" t="n"/>
      <c r="EB57" s="2" t="n"/>
      <c r="EC57" s="2" t="n"/>
    </row>
    <row r="58" ht="6.75" customHeight="1" s="118">
      <c r="A58" s="2" t="n"/>
      <c r="B58" s="2" t="n"/>
      <c r="C58" s="2" t="n"/>
      <c r="D58" s="2" t="n"/>
      <c r="E58" s="141" t="n"/>
      <c r="K58" s="142" t="n"/>
      <c r="L58" s="36" t="n"/>
      <c r="M58" s="19" t="n"/>
      <c r="N58" s="19" t="n"/>
      <c r="O58" s="19" t="n"/>
      <c r="P58" s="19" t="n"/>
      <c r="Q58" s="19" t="n"/>
      <c r="R58" s="19" t="n"/>
      <c r="S58" s="19" t="n"/>
      <c r="T58" s="19" t="n"/>
      <c r="U58" s="19" t="n"/>
      <c r="V58" s="19" t="n"/>
      <c r="W58" s="19" t="n"/>
      <c r="X58" s="37" t="n"/>
      <c r="Y58" s="141" t="n"/>
      <c r="BI58" s="142" t="n"/>
      <c r="BJ58" s="2" t="n"/>
      <c r="BK58" s="2" t="n"/>
      <c r="BL58" s="2" t="n"/>
      <c r="BM58" s="2" t="n"/>
      <c r="BN58" s="2" t="n"/>
      <c r="BO58" s="2" t="n"/>
      <c r="BP58" s="141" t="n"/>
      <c r="BV58" s="142" t="n"/>
      <c r="DU58" s="142" t="n"/>
      <c r="DV58" s="2" t="n"/>
      <c r="DW58" s="2" t="n"/>
      <c r="DX58" s="2" t="n"/>
      <c r="DY58" s="2" t="n"/>
      <c r="DZ58" s="2" t="n"/>
      <c r="EA58" s="2" t="n"/>
      <c r="EB58" s="2" t="n"/>
      <c r="EC58" s="2" t="n"/>
    </row>
    <row r="59" ht="6.75" customHeight="1" s="118">
      <c r="A59" s="2" t="n"/>
      <c r="B59" s="2" t="n"/>
      <c r="C59" s="2" t="n"/>
      <c r="D59" s="2" t="n"/>
      <c r="E59" s="141" t="n"/>
      <c r="K59" s="142" t="n"/>
      <c r="L59" s="36" t="n"/>
      <c r="M59" s="19" t="n"/>
      <c r="N59" s="19" t="n"/>
      <c r="O59" s="19" t="n"/>
      <c r="P59" s="19" t="n"/>
      <c r="Q59" s="19" t="n"/>
      <c r="R59" s="19" t="n"/>
      <c r="S59" s="19" t="n"/>
      <c r="T59" s="19" t="n"/>
      <c r="U59" s="19" t="n"/>
      <c r="V59" s="19" t="n"/>
      <c r="W59" s="19" t="n"/>
      <c r="X59" s="37" t="n"/>
      <c r="Y59" s="141" t="n"/>
      <c r="BI59" s="142" t="n"/>
      <c r="BJ59" s="2" t="n"/>
      <c r="BK59" s="2" t="n"/>
      <c r="BL59" s="2" t="n"/>
      <c r="BM59" s="2" t="n"/>
      <c r="BN59" s="2" t="n"/>
      <c r="BO59" s="2" t="n"/>
      <c r="BP59" s="141" t="n"/>
      <c r="BV59" s="142" t="n"/>
      <c r="DU59" s="142" t="n"/>
      <c r="DV59" s="2" t="n"/>
      <c r="DW59" s="2" t="n"/>
      <c r="DX59" s="2" t="n"/>
      <c r="DY59" s="2" t="n"/>
      <c r="DZ59" s="2" t="n"/>
      <c r="EA59" s="2" t="n"/>
      <c r="EB59" s="2" t="n"/>
      <c r="EC59" s="2" t="n"/>
    </row>
    <row r="60" ht="6.75" customHeight="1" s="118">
      <c r="A60" s="2" t="n"/>
      <c r="B60" s="2" t="n"/>
      <c r="C60" s="2" t="n"/>
      <c r="D60" s="2" t="n"/>
      <c r="E60" s="144" t="n"/>
      <c r="F60" s="145" t="n"/>
      <c r="G60" s="145" t="n"/>
      <c r="H60" s="145" t="n"/>
      <c r="I60" s="145" t="n"/>
      <c r="J60" s="145" t="n"/>
      <c r="K60" s="146"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5" t="n"/>
      <c r="AX60" s="145" t="n"/>
      <c r="AY60" s="145" t="n"/>
      <c r="AZ60" s="145" t="n"/>
      <c r="BA60" s="145" t="n"/>
      <c r="BB60" s="145" t="n"/>
      <c r="BC60" s="145" t="n"/>
      <c r="BD60" s="145" t="n"/>
      <c r="BE60" s="145" t="n"/>
      <c r="BF60" s="145" t="n"/>
      <c r="BG60" s="145" t="n"/>
      <c r="BH60" s="145" t="n"/>
      <c r="BI60" s="146" t="n"/>
      <c r="BJ60" s="2" t="n"/>
      <c r="BK60" s="2" t="n"/>
      <c r="BL60" s="2" t="n"/>
      <c r="BM60" s="2" t="n"/>
      <c r="BN60" s="2" t="n"/>
      <c r="BO60" s="2" t="n"/>
      <c r="BP60" s="141" t="n"/>
      <c r="BV60" s="142" t="n"/>
      <c r="DU60" s="142"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8" t="n"/>
      <c r="U61" s="17" t="n"/>
      <c r="V61" s="17" t="n"/>
      <c r="W61" s="76" t="n"/>
      <c r="X61" s="138"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41" t="n"/>
      <c r="BV61" s="142" t="n"/>
      <c r="DU61" s="142"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41" t="n"/>
      <c r="BV62" s="142" t="n"/>
      <c r="DU62" s="142"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41" t="n"/>
      <c r="BV63" s="142" t="n"/>
      <c r="DU63" s="142" t="n"/>
      <c r="DV63" s="2" t="n"/>
      <c r="DW63" s="2" t="n"/>
      <c r="DX63" s="2" t="n"/>
      <c r="DY63" s="2" t="n"/>
      <c r="DZ63" s="2" t="n"/>
      <c r="EA63" s="2" t="n"/>
      <c r="EB63" s="2" t="n"/>
      <c r="EC63" s="2" t="n"/>
    </row>
    <row r="64" ht="6.75" customHeight="1" s="118">
      <c r="A64" s="2" t="n"/>
      <c r="B64" s="2" t="n"/>
      <c r="C64" s="2" t="n"/>
      <c r="D64" s="2" t="n"/>
      <c r="E64" s="178" t="inlineStr">
        <is>
          <t>職　歴</t>
        </is>
      </c>
      <c r="K64" s="142" t="n"/>
      <c r="L64" s="54" t="inlineStr">
        <is>
          <t>平成</t>
        </is>
      </c>
      <c r="M64" s="138" t="n"/>
      <c r="N64" s="138" t="n"/>
      <c r="O64" s="138" t="n"/>
      <c r="P64" s="19" t="n"/>
      <c r="Q64" s="19" t="n"/>
      <c r="R64" s="19" t="n"/>
      <c r="S64" s="19" t="n"/>
      <c r="T64" s="19" t="n"/>
      <c r="U64" s="19" t="n"/>
      <c r="V64" s="19" t="n"/>
      <c r="W64" s="19" t="n"/>
      <c r="X64" s="37" t="n"/>
      <c r="Y64" s="169">
        <f>計算!$AD$37</f>
        <v/>
      </c>
      <c r="BI64" s="142" t="n"/>
      <c r="BJ64" s="2" t="n"/>
      <c r="BK64" s="2" t="n"/>
      <c r="BL64" s="2" t="n"/>
      <c r="BM64" s="2" t="n"/>
      <c r="BN64" s="2" t="n"/>
      <c r="BO64" s="2" t="n"/>
      <c r="BP64" s="141" t="n"/>
      <c r="BV64" s="142" t="n"/>
      <c r="DU64" s="142" t="n"/>
      <c r="DV64" s="2" t="n"/>
      <c r="DW64" s="2" t="n"/>
      <c r="DX64" s="2" t="n"/>
      <c r="DY64" s="2" t="n"/>
      <c r="DZ64" s="2" t="n"/>
      <c r="EA64" s="2" t="n"/>
      <c r="EB64" s="2" t="n"/>
      <c r="EC64" s="2" t="n"/>
    </row>
    <row r="65" ht="6.75" customHeight="1" s="118">
      <c r="A65" s="2" t="n"/>
      <c r="B65" s="2" t="n"/>
      <c r="C65" s="2" t="n"/>
      <c r="D65" s="2" t="n"/>
      <c r="E65" s="141" t="n"/>
      <c r="K65" s="142" t="n"/>
      <c r="L65" s="141" t="n"/>
      <c r="P65" s="19" t="n"/>
      <c r="Q65" s="19" t="n"/>
      <c r="R65" s="19" t="n"/>
      <c r="S65" s="19" t="n"/>
      <c r="T65" s="19" t="n"/>
      <c r="U65" s="19" t="n"/>
      <c r="V65" s="19" t="n"/>
      <c r="W65" s="19" t="n"/>
      <c r="X65" s="37" t="n"/>
      <c r="Y65" s="141" t="n"/>
      <c r="BI65" s="142" t="n"/>
      <c r="BJ65" s="2" t="n"/>
      <c r="BK65" s="2" t="n"/>
      <c r="BL65" s="2" t="n"/>
      <c r="BM65" s="2" t="n"/>
      <c r="BN65" s="2" t="n"/>
      <c r="BO65" s="2" t="n"/>
      <c r="BP65" s="141" t="n"/>
      <c r="BV65" s="142" t="n"/>
      <c r="DU65" s="142" t="n"/>
      <c r="DV65" s="2" t="n"/>
      <c r="DW65" s="2" t="n"/>
      <c r="DX65" s="2" t="n"/>
      <c r="DY65" s="2" t="n"/>
      <c r="DZ65" s="2" t="n"/>
      <c r="EA65" s="2" t="n"/>
      <c r="EB65" s="2" t="n"/>
      <c r="EC65" s="2" t="n"/>
    </row>
    <row r="66" ht="6.75" customHeight="1" s="118">
      <c r="A66" s="2" t="n"/>
      <c r="B66" s="2" t="n"/>
      <c r="C66" s="2" t="n"/>
      <c r="D66" s="2" t="n"/>
      <c r="E66" s="141" t="n"/>
      <c r="K66" s="142" t="n"/>
      <c r="L66" s="141" t="n"/>
      <c r="P66" s="177">
        <f>計算!$AB$37</f>
        <v/>
      </c>
      <c r="S66" s="52" t="inlineStr">
        <is>
          <t>年</t>
        </is>
      </c>
      <c r="U66" s="177">
        <f>計算!$AC$37</f>
        <v/>
      </c>
      <c r="W66" s="53" t="inlineStr">
        <is>
          <t>月</t>
        </is>
      </c>
      <c r="X66" s="142" t="n"/>
      <c r="Y66" s="141" t="n"/>
      <c r="BI66" s="142" t="n"/>
      <c r="BJ66" s="2" t="n"/>
      <c r="BK66" s="2" t="n"/>
      <c r="BL66" s="2" t="n"/>
      <c r="BM66" s="2" t="n"/>
      <c r="BN66" s="2" t="n"/>
      <c r="BO66" s="2" t="n"/>
      <c r="BP66" s="141" t="n"/>
      <c r="BV66" s="142" t="n"/>
      <c r="DU66" s="142" t="n"/>
      <c r="DV66" s="2" t="n"/>
      <c r="DW66" s="2" t="n"/>
      <c r="DX66" s="2" t="n"/>
      <c r="DY66" s="2" t="n"/>
      <c r="DZ66" s="2" t="n"/>
      <c r="EA66" s="2" t="n"/>
      <c r="EB66" s="2" t="n"/>
      <c r="EC66" s="2" t="n"/>
    </row>
    <row r="67" ht="6.75" customHeight="1" s="118">
      <c r="A67" s="2" t="n"/>
      <c r="B67" s="2" t="n"/>
      <c r="C67" s="2" t="n"/>
      <c r="D67" s="2" t="n"/>
      <c r="E67" s="141" t="n"/>
      <c r="K67" s="142" t="n"/>
      <c r="L67" s="49" t="inlineStr">
        <is>
          <t>令和</t>
        </is>
      </c>
      <c r="X67" s="142" t="n"/>
      <c r="Y67" s="141" t="n"/>
      <c r="BI67" s="142" t="n"/>
      <c r="BJ67" s="2" t="n"/>
      <c r="BK67" s="2" t="n"/>
      <c r="BL67" s="2" t="n"/>
      <c r="BM67" s="2" t="n"/>
      <c r="BN67" s="2" t="n"/>
      <c r="BO67" s="2" t="n"/>
      <c r="BP67" s="141" t="n"/>
      <c r="BV67" s="142" t="n"/>
      <c r="DU67" s="142" t="n"/>
      <c r="DV67" s="2" t="n"/>
      <c r="DW67" s="2" t="n"/>
      <c r="DX67" s="2" t="n"/>
      <c r="DY67" s="2" t="n"/>
      <c r="DZ67" s="2" t="n"/>
      <c r="EA67" s="2" t="n"/>
      <c r="EB67" s="2" t="n"/>
      <c r="EC67" s="2" t="n"/>
    </row>
    <row r="68" ht="6.75" customHeight="1" s="118">
      <c r="A68" s="2" t="n"/>
      <c r="B68" s="2" t="n"/>
      <c r="C68" s="2" t="n"/>
      <c r="D68" s="2" t="n"/>
      <c r="E68" s="141" t="n"/>
      <c r="K68" s="142" t="n"/>
      <c r="L68" s="141" t="n"/>
      <c r="P68" s="19" t="n"/>
      <c r="Q68" s="19" t="n"/>
      <c r="R68" s="19" t="n"/>
      <c r="S68" s="19" t="n"/>
      <c r="T68" s="19" t="n"/>
      <c r="U68" s="19" t="n"/>
      <c r="V68" s="19" t="n"/>
      <c r="W68" s="19" t="n"/>
      <c r="X68" s="37" t="n"/>
      <c r="Y68" s="141" t="n"/>
      <c r="BI68" s="142" t="n"/>
      <c r="BJ68" s="2" t="n"/>
      <c r="BK68" s="2" t="n"/>
      <c r="BL68" s="2" t="n"/>
      <c r="BM68" s="2" t="n"/>
      <c r="BN68" s="2" t="n"/>
      <c r="BO68" s="2" t="n"/>
      <c r="BP68" s="141" t="n"/>
      <c r="BV68" s="142" t="n"/>
      <c r="DU68" s="142" t="n"/>
      <c r="DV68" s="2" t="n"/>
      <c r="DW68" s="2" t="n"/>
      <c r="DX68" s="2" t="n"/>
      <c r="DY68" s="2" t="n"/>
      <c r="DZ68" s="2" t="n"/>
      <c r="EA68" s="2" t="n"/>
      <c r="EB68" s="2" t="n"/>
      <c r="EC68" s="2" t="n"/>
    </row>
    <row r="69" ht="5.25" customHeight="1" s="118">
      <c r="A69" s="2" t="n"/>
      <c r="B69" s="2" t="n"/>
      <c r="C69" s="2" t="n"/>
      <c r="D69" s="2" t="n"/>
      <c r="E69" s="141" t="n"/>
      <c r="K69" s="142" t="n"/>
      <c r="L69" s="144" t="n"/>
      <c r="M69" s="145" t="n"/>
      <c r="N69" s="145" t="n"/>
      <c r="O69" s="145" t="n"/>
      <c r="P69" s="20" t="n"/>
      <c r="Q69" s="20" t="n"/>
      <c r="R69" s="20" t="n"/>
      <c r="S69" s="20" t="n"/>
      <c r="T69" s="20" t="n"/>
      <c r="U69" s="20" t="n"/>
      <c r="V69" s="20" t="n"/>
      <c r="W69" s="20" t="n"/>
      <c r="X69" s="39" t="n"/>
      <c r="Y69" s="144" t="n"/>
      <c r="Z69" s="145" t="n"/>
      <c r="AA69" s="145" t="n"/>
      <c r="AB69" s="145" t="n"/>
      <c r="AC69" s="145" t="n"/>
      <c r="AD69" s="145" t="n"/>
      <c r="AE69" s="145" t="n"/>
      <c r="AF69" s="145" t="n"/>
      <c r="AG69" s="145" t="n"/>
      <c r="AH69" s="145" t="n"/>
      <c r="AI69" s="145" t="n"/>
      <c r="AJ69" s="145" t="n"/>
      <c r="AK69" s="145" t="n"/>
      <c r="AL69" s="145" t="n"/>
      <c r="AM69" s="145" t="n"/>
      <c r="AN69" s="145" t="n"/>
      <c r="AO69" s="145" t="n"/>
      <c r="AP69" s="145" t="n"/>
      <c r="AQ69" s="145" t="n"/>
      <c r="AR69" s="145" t="n"/>
      <c r="AS69" s="145" t="n"/>
      <c r="AT69" s="145" t="n"/>
      <c r="AU69" s="145" t="n"/>
      <c r="AV69" s="145" t="n"/>
      <c r="AW69" s="145" t="n"/>
      <c r="AX69" s="145" t="n"/>
      <c r="AY69" s="145" t="n"/>
      <c r="AZ69" s="145" t="n"/>
      <c r="BA69" s="145" t="n"/>
      <c r="BB69" s="145" t="n"/>
      <c r="BC69" s="145" t="n"/>
      <c r="BD69" s="145" t="n"/>
      <c r="BE69" s="145" t="n"/>
      <c r="BF69" s="145" t="n"/>
      <c r="BG69" s="145" t="n"/>
      <c r="BH69" s="145" t="n"/>
      <c r="BI69" s="146" t="n"/>
      <c r="BJ69" s="2" t="n"/>
      <c r="BK69" s="2" t="n"/>
      <c r="BL69" s="2" t="n"/>
      <c r="BM69" s="2" t="n"/>
      <c r="BN69" s="2" t="n"/>
      <c r="BO69" s="2" t="n"/>
      <c r="BP69" s="141" t="n"/>
      <c r="BV69" s="142" t="n"/>
      <c r="DU69" s="142" t="n"/>
      <c r="DV69" s="2" t="n"/>
      <c r="DW69" s="2" t="n"/>
      <c r="DX69" s="2" t="n"/>
      <c r="DY69" s="2" t="n"/>
      <c r="DZ69" s="2" t="n"/>
      <c r="EA69" s="2" t="n"/>
      <c r="EB69" s="2" t="n"/>
      <c r="EC69" s="2" t="n"/>
    </row>
    <row r="70" ht="6.75" customHeight="1" s="118">
      <c r="A70" s="2" t="n"/>
      <c r="B70" s="2" t="n"/>
      <c r="C70" s="2" t="n"/>
      <c r="D70" s="2" t="n"/>
      <c r="E70" s="141" t="n"/>
      <c r="K70" s="142" t="n"/>
      <c r="L70" s="54" t="inlineStr">
        <is>
          <t>平成</t>
        </is>
      </c>
      <c r="M70" s="138" t="n"/>
      <c r="N70" s="138" t="n"/>
      <c r="O70" s="138" t="n"/>
      <c r="P70" s="18" t="n"/>
      <c r="Q70" s="18" t="n"/>
      <c r="R70" s="18" t="n"/>
      <c r="S70" s="18" t="n"/>
      <c r="T70" s="18" t="n"/>
      <c r="U70" s="18" t="n"/>
      <c r="V70" s="18" t="n"/>
      <c r="W70" s="18" t="n"/>
      <c r="X70" s="35" t="n"/>
      <c r="Y70" s="169">
        <f>計算!$AG$37</f>
        <v/>
      </c>
      <c r="BI70" s="142" t="n"/>
      <c r="BJ70" s="2" t="n"/>
      <c r="BK70" s="2" t="n"/>
      <c r="BL70" s="2" t="n"/>
      <c r="BM70" s="2" t="n"/>
      <c r="BN70" s="2" t="n"/>
      <c r="BO70" s="2" t="n"/>
      <c r="BP70" s="141" t="n"/>
      <c r="BV70" s="142" t="n"/>
      <c r="DU70" s="142" t="n"/>
      <c r="DV70" s="2" t="n"/>
      <c r="DW70" s="2" t="n"/>
      <c r="DX70" s="2" t="n"/>
      <c r="DY70" s="2" t="n"/>
      <c r="DZ70" s="2" t="n"/>
      <c r="EA70" s="2" t="n"/>
      <c r="EB70" s="2" t="n"/>
      <c r="EC70" s="2" t="n"/>
    </row>
    <row r="71" ht="6.75" customHeight="1" s="118">
      <c r="A71" s="2" t="n"/>
      <c r="B71" s="2" t="n"/>
      <c r="C71" s="2" t="n"/>
      <c r="D71" s="2" t="n"/>
      <c r="E71" s="141" t="n"/>
      <c r="K71" s="142" t="n"/>
      <c r="L71" s="141" t="n"/>
      <c r="P71" s="19" t="n"/>
      <c r="Q71" s="19" t="n"/>
      <c r="R71" s="19" t="n"/>
      <c r="S71" s="19" t="n"/>
      <c r="T71" s="19" t="n"/>
      <c r="U71" s="19" t="n"/>
      <c r="V71" s="19" t="n"/>
      <c r="W71" s="19" t="n"/>
      <c r="X71" s="37" t="n"/>
      <c r="Y71" s="141" t="n"/>
      <c r="BI71" s="142" t="n"/>
      <c r="BJ71" s="2" t="n"/>
      <c r="BK71" s="2" t="n"/>
      <c r="BL71" s="2" t="n"/>
      <c r="BM71" s="2" t="n"/>
      <c r="BN71" s="2" t="n"/>
      <c r="BO71" s="2" t="n"/>
      <c r="BP71" s="141" t="n"/>
      <c r="BV71" s="142" t="n"/>
      <c r="DU71" s="142" t="n"/>
      <c r="DV71" s="2" t="n"/>
      <c r="DW71" s="2" t="n"/>
      <c r="DX71" s="2" t="n"/>
      <c r="DY71" s="2" t="n"/>
      <c r="DZ71" s="2" t="n"/>
      <c r="EA71" s="2" t="n"/>
      <c r="EB71" s="2" t="n"/>
      <c r="EC71" s="2" t="n"/>
    </row>
    <row r="72" ht="6.75" customHeight="1" s="118">
      <c r="A72" s="2" t="n"/>
      <c r="B72" s="2" t="n"/>
      <c r="C72" s="2" t="n"/>
      <c r="D72" s="2" t="n"/>
      <c r="E72" s="141" t="n"/>
      <c r="K72" s="142" t="n"/>
      <c r="L72" s="141" t="n"/>
      <c r="P72" s="177">
        <f>計算!$AE$37</f>
        <v/>
      </c>
      <c r="S72" s="52" t="inlineStr">
        <is>
          <t>年</t>
        </is>
      </c>
      <c r="U72" s="177">
        <f>計算!$AF$37</f>
        <v/>
      </c>
      <c r="W72" s="53" t="inlineStr">
        <is>
          <t>月</t>
        </is>
      </c>
      <c r="X72" s="142" t="n"/>
      <c r="Y72" s="141" t="n"/>
      <c r="BI72" s="142" t="n"/>
      <c r="BJ72" s="2" t="n"/>
      <c r="BK72" s="2" t="n"/>
      <c r="BL72" s="2" t="n"/>
      <c r="BM72" s="2" t="n"/>
      <c r="BN72" s="2" t="n"/>
      <c r="BO72" s="2" t="n"/>
      <c r="BP72" s="141" t="n"/>
      <c r="BV72" s="142" t="n"/>
      <c r="DU72" s="142" t="n"/>
      <c r="DV72" s="2" t="n"/>
      <c r="DW72" s="2" t="n"/>
      <c r="DX72" s="2" t="n"/>
      <c r="DY72" s="2" t="n"/>
      <c r="DZ72" s="2" t="n"/>
      <c r="EA72" s="2" t="n"/>
      <c r="EB72" s="2" t="n"/>
      <c r="EC72" s="2" t="n"/>
    </row>
    <row r="73" ht="6.75" customHeight="1" s="118">
      <c r="A73" s="2" t="n"/>
      <c r="B73" s="2" t="n"/>
      <c r="C73" s="2" t="n"/>
      <c r="D73" s="2" t="n"/>
      <c r="E73" s="141" t="n"/>
      <c r="K73" s="142" t="n"/>
      <c r="L73" s="49" t="inlineStr">
        <is>
          <t>令和</t>
        </is>
      </c>
      <c r="X73" s="142" t="n"/>
      <c r="Y73" s="141" t="n"/>
      <c r="BI73" s="142" t="n"/>
      <c r="BJ73" s="2" t="n"/>
      <c r="BK73" s="2" t="n"/>
      <c r="BL73" s="2" t="n"/>
      <c r="BM73" s="2" t="n"/>
      <c r="BN73" s="2" t="n"/>
      <c r="BO73" s="2" t="n"/>
      <c r="BP73" s="141" t="n"/>
      <c r="BV73" s="142" t="n"/>
      <c r="DU73" s="142" t="n"/>
      <c r="DV73" s="2" t="n"/>
      <c r="DW73" s="2" t="n"/>
      <c r="DX73" s="2" t="n"/>
      <c r="DY73" s="2" t="n"/>
      <c r="DZ73" s="2" t="n"/>
      <c r="EA73" s="2" t="n"/>
      <c r="EB73" s="2" t="n"/>
      <c r="EC73" s="2" t="n"/>
    </row>
    <row r="74" ht="6.75" customHeight="1" s="118">
      <c r="A74" s="2" t="n"/>
      <c r="B74" s="2" t="n"/>
      <c r="C74" s="2" t="n"/>
      <c r="D74" s="2" t="n"/>
      <c r="E74" s="141" t="n"/>
      <c r="K74" s="142" t="n"/>
      <c r="L74" s="141" t="n"/>
      <c r="P74" s="19" t="n"/>
      <c r="Q74" s="19" t="n"/>
      <c r="R74" s="19" t="n"/>
      <c r="S74" s="19" t="n"/>
      <c r="T74" s="19" t="n"/>
      <c r="U74" s="19" t="n"/>
      <c r="V74" s="19" t="n"/>
      <c r="W74" s="19" t="n"/>
      <c r="X74" s="37" t="n"/>
      <c r="Y74" s="141" t="n"/>
      <c r="BI74" s="142" t="n"/>
      <c r="BJ74" s="2" t="n"/>
      <c r="BK74" s="2" t="n"/>
      <c r="BL74" s="2" t="n"/>
      <c r="BM74" s="2" t="n"/>
      <c r="BN74" s="2" t="n"/>
      <c r="BO74" s="2" t="n"/>
      <c r="BP74" s="141" t="n"/>
      <c r="BU74" s="43" t="n"/>
      <c r="BV74" s="44" t="n"/>
      <c r="DU74" s="142" t="n"/>
      <c r="DV74" s="2" t="n"/>
      <c r="DW74" s="2" t="n"/>
      <c r="DX74" s="2" t="n"/>
      <c r="DY74" s="2" t="n"/>
      <c r="DZ74" s="2" t="n"/>
      <c r="EA74" s="2" t="n"/>
      <c r="EB74" s="2" t="n"/>
      <c r="EC74" s="2" t="n"/>
    </row>
    <row r="75" ht="4.5" customHeight="1" s="118">
      <c r="A75" s="2" t="n"/>
      <c r="B75" s="2" t="n"/>
      <c r="C75" s="2" t="n"/>
      <c r="D75" s="2" t="n"/>
      <c r="E75" s="141" t="n"/>
      <c r="K75" s="142" t="n"/>
      <c r="L75" s="144" t="n"/>
      <c r="M75" s="145" t="n"/>
      <c r="N75" s="145" t="n"/>
      <c r="O75" s="145" t="n"/>
      <c r="P75" s="20" t="n"/>
      <c r="Q75" s="20" t="n"/>
      <c r="R75" s="20" t="n"/>
      <c r="S75" s="20" t="n"/>
      <c r="T75" s="20" t="n"/>
      <c r="U75" s="20" t="n"/>
      <c r="V75" s="20" t="n"/>
      <c r="W75" s="20" t="n"/>
      <c r="X75" s="39" t="n"/>
      <c r="Y75" s="144" t="n"/>
      <c r="Z75" s="145" t="n"/>
      <c r="AA75" s="145" t="n"/>
      <c r="AB75" s="145" t="n"/>
      <c r="AC75" s="145" t="n"/>
      <c r="AD75" s="145" t="n"/>
      <c r="AE75" s="145" t="n"/>
      <c r="AF75" s="145" t="n"/>
      <c r="AG75" s="145" t="n"/>
      <c r="AH75" s="145" t="n"/>
      <c r="AI75" s="145" t="n"/>
      <c r="AJ75" s="145" t="n"/>
      <c r="AK75" s="145" t="n"/>
      <c r="AL75" s="145" t="n"/>
      <c r="AM75" s="145" t="n"/>
      <c r="AN75" s="145" t="n"/>
      <c r="AO75" s="145" t="n"/>
      <c r="AP75" s="145" t="n"/>
      <c r="AQ75" s="145" t="n"/>
      <c r="AR75" s="145" t="n"/>
      <c r="AS75" s="145" t="n"/>
      <c r="AT75" s="145" t="n"/>
      <c r="AU75" s="145" t="n"/>
      <c r="AV75" s="145" t="n"/>
      <c r="AW75" s="145" t="n"/>
      <c r="AX75" s="145" t="n"/>
      <c r="AY75" s="145" t="n"/>
      <c r="AZ75" s="145" t="n"/>
      <c r="BA75" s="145" t="n"/>
      <c r="BB75" s="145" t="n"/>
      <c r="BC75" s="145" t="n"/>
      <c r="BD75" s="145" t="n"/>
      <c r="BE75" s="145" t="n"/>
      <c r="BF75" s="145" t="n"/>
      <c r="BG75" s="145" t="n"/>
      <c r="BH75" s="145" t="n"/>
      <c r="BI75" s="146" t="n"/>
      <c r="BJ75" s="2" t="n"/>
      <c r="BK75" s="2" t="n"/>
      <c r="BL75" s="2" t="n"/>
      <c r="BM75" s="2" t="n"/>
      <c r="BN75" s="2" t="n"/>
      <c r="BO75" s="2" t="n"/>
      <c r="BP75" s="144" t="n"/>
      <c r="BQ75" s="145" t="n"/>
      <c r="BR75" s="145" t="n"/>
      <c r="BS75" s="145" t="n"/>
      <c r="BT75" s="145" t="n"/>
      <c r="BU75" s="42" t="n"/>
      <c r="BV75" s="45" t="n"/>
      <c r="BW75" s="145" t="n"/>
      <c r="BX75" s="145" t="n"/>
      <c r="BY75" s="145" t="n"/>
      <c r="BZ75" s="145" t="n"/>
      <c r="CA75" s="145" t="n"/>
      <c r="CB75" s="145" t="n"/>
      <c r="CC75" s="145" t="n"/>
      <c r="CD75" s="145" t="n"/>
      <c r="CE75" s="145" t="n"/>
      <c r="CF75" s="145" t="n"/>
      <c r="CG75" s="145" t="n"/>
      <c r="CH75" s="145" t="n"/>
      <c r="CI75" s="145" t="n"/>
      <c r="CJ75" s="145" t="n"/>
      <c r="CK75" s="145" t="n"/>
      <c r="CL75" s="145" t="n"/>
      <c r="CM75" s="145" t="n"/>
      <c r="CN75" s="145" t="n"/>
      <c r="CO75" s="145" t="n"/>
      <c r="CP75" s="145" t="n"/>
      <c r="CQ75" s="145" t="n"/>
      <c r="CR75" s="145" t="n"/>
      <c r="CS75" s="145" t="n"/>
      <c r="CT75" s="145" t="n"/>
      <c r="CU75" s="145" t="n"/>
      <c r="CV75" s="145" t="n"/>
      <c r="CW75" s="145" t="n"/>
      <c r="CX75" s="145" t="n"/>
      <c r="CY75" s="145" t="n"/>
      <c r="CZ75" s="145" t="n"/>
      <c r="DA75" s="145" t="n"/>
      <c r="DB75" s="145" t="n"/>
      <c r="DC75" s="145" t="n"/>
      <c r="DD75" s="145" t="n"/>
      <c r="DE75" s="145" t="n"/>
      <c r="DF75" s="145" t="n"/>
      <c r="DG75" s="145" t="n"/>
      <c r="DH75" s="145" t="n"/>
      <c r="DI75" s="145" t="n"/>
      <c r="DJ75" s="145" t="n"/>
      <c r="DK75" s="145" t="n"/>
      <c r="DL75" s="145" t="n"/>
      <c r="DM75" s="145" t="n"/>
      <c r="DN75" s="145" t="n"/>
      <c r="DO75" s="145" t="n"/>
      <c r="DP75" s="145" t="n"/>
      <c r="DQ75" s="145" t="n"/>
      <c r="DR75" s="145" t="n"/>
      <c r="DS75" s="145" t="n"/>
      <c r="DT75" s="145" t="n"/>
      <c r="DU75" s="146" t="n"/>
      <c r="DV75" s="2" t="n"/>
      <c r="DW75" s="2" t="n"/>
      <c r="DX75" s="2" t="n"/>
      <c r="DY75" s="2" t="n"/>
      <c r="DZ75" s="2" t="n"/>
      <c r="EA75" s="2" t="n"/>
      <c r="EB75" s="2" t="n"/>
      <c r="EC75" s="2" t="n"/>
    </row>
    <row r="76" ht="6.75" customHeight="1" s="118">
      <c r="A76" s="2" t="n"/>
      <c r="B76" s="2" t="n"/>
      <c r="C76" s="2" t="n"/>
      <c r="D76" s="2" t="n"/>
      <c r="E76" s="141" t="n"/>
      <c r="K76" s="142" t="n"/>
      <c r="L76" s="54" t="inlineStr">
        <is>
          <t>平成</t>
        </is>
      </c>
      <c r="M76" s="138" t="n"/>
      <c r="N76" s="138" t="n"/>
      <c r="O76" s="138"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7" t="inlineStr">
        <is>
          <t>備　考</t>
        </is>
      </c>
      <c r="BQ76" s="138" t="n"/>
      <c r="BR76" s="138" t="n"/>
      <c r="BS76" s="138" t="n"/>
      <c r="BT76" s="138" t="n"/>
      <c r="BU76" s="138" t="n"/>
      <c r="BV76" s="139" t="n"/>
      <c r="BW76" s="174">
        <f>計算!$AA$37</f>
        <v/>
      </c>
      <c r="BX76" s="138" t="n"/>
      <c r="BY76" s="138" t="n"/>
      <c r="BZ76" s="138" t="n"/>
      <c r="CA76" s="138" t="n"/>
      <c r="CB76" s="138" t="n"/>
      <c r="CC76" s="138" t="n"/>
      <c r="CD76" s="138" t="n"/>
      <c r="CE76" s="138" t="n"/>
      <c r="CF76" s="138" t="n"/>
      <c r="CG76" s="138" t="n"/>
      <c r="CH76" s="138" t="n"/>
      <c r="CI76" s="138" t="n"/>
      <c r="CJ76" s="138" t="n"/>
      <c r="CK76" s="138" t="n"/>
      <c r="CL76" s="138" t="n"/>
      <c r="CM76" s="138" t="n"/>
      <c r="CN76" s="138" t="n"/>
      <c r="CO76" s="138" t="n"/>
      <c r="CP76" s="138" t="n"/>
      <c r="CQ76" s="138" t="n"/>
      <c r="CR76" s="138" t="n"/>
      <c r="CS76" s="138" t="n"/>
      <c r="CT76" s="138" t="n"/>
      <c r="CU76" s="138" t="n"/>
      <c r="CV76" s="138" t="n"/>
      <c r="CW76" s="138" t="n"/>
      <c r="CX76" s="138" t="n"/>
      <c r="CY76" s="138" t="n"/>
      <c r="CZ76" s="138" t="n"/>
      <c r="DA76" s="138" t="n"/>
      <c r="DB76" s="138" t="n"/>
      <c r="DC76" s="138" t="n"/>
      <c r="DD76" s="138" t="n"/>
      <c r="DE76" s="138" t="n"/>
      <c r="DF76" s="138" t="n"/>
      <c r="DG76" s="138" t="n"/>
      <c r="DH76" s="138" t="n"/>
      <c r="DI76" s="138" t="n"/>
      <c r="DJ76" s="138" t="n"/>
      <c r="DK76" s="138" t="n"/>
      <c r="DL76" s="138" t="n"/>
      <c r="DM76" s="138" t="n"/>
      <c r="DN76" s="138" t="n"/>
      <c r="DO76" s="138" t="n"/>
      <c r="DP76" s="138" t="n"/>
      <c r="DQ76" s="138" t="n"/>
      <c r="DR76" s="138" t="n"/>
      <c r="DS76" s="138" t="n"/>
      <c r="DT76" s="138" t="n"/>
      <c r="DU76" s="139" t="n"/>
      <c r="DV76" s="2" t="n"/>
      <c r="DW76" s="2" t="n"/>
      <c r="DX76" s="2" t="n"/>
      <c r="DY76" s="2" t="n"/>
      <c r="DZ76" s="2" t="n"/>
      <c r="EA76" s="2" t="n"/>
      <c r="EB76" s="2" t="n"/>
      <c r="EC76" s="2" t="n"/>
    </row>
    <row r="77" ht="6.75" customHeight="1" s="118">
      <c r="A77" s="2" t="n"/>
      <c r="B77" s="2" t="n"/>
      <c r="C77" s="2" t="n"/>
      <c r="D77" s="2" t="n"/>
      <c r="E77" s="141" t="n"/>
      <c r="K77" s="142" t="n"/>
      <c r="L77" s="141"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41" t="n"/>
      <c r="BV77" s="142" t="n"/>
      <c r="DU77" s="142" t="n"/>
      <c r="DV77" s="2" t="n"/>
      <c r="DW77" s="2" t="n"/>
      <c r="DX77" s="2" t="n"/>
      <c r="DY77" s="2" t="n"/>
      <c r="DZ77" s="2" t="n"/>
      <c r="EA77" s="2" t="n"/>
      <c r="EB77" s="2" t="n"/>
      <c r="EC77" s="2" t="n"/>
    </row>
    <row r="78" ht="6.75" customHeight="1" s="118">
      <c r="A78" s="2" t="n"/>
      <c r="B78" s="2" t="n"/>
      <c r="C78" s="2" t="n"/>
      <c r="D78" s="2" t="n"/>
      <c r="E78" s="141" t="n"/>
      <c r="K78" s="142" t="n"/>
      <c r="L78" s="141" t="n"/>
      <c r="P78" s="19" t="n"/>
      <c r="Q78" s="19" t="n"/>
      <c r="R78" s="19" t="n"/>
      <c r="S78" s="52" t="inlineStr">
        <is>
          <t>年</t>
        </is>
      </c>
      <c r="U78" s="11" t="n"/>
      <c r="V78" s="11" t="n"/>
      <c r="W78" s="53" t="inlineStr">
        <is>
          <t>月</t>
        </is>
      </c>
      <c r="X78" s="142"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41" t="n"/>
      <c r="BV78" s="142" t="n"/>
      <c r="DU78" s="142" t="n"/>
      <c r="DV78" s="2" t="n"/>
      <c r="DW78" s="2" t="n"/>
      <c r="DX78" s="2" t="n"/>
      <c r="DY78" s="2" t="n"/>
      <c r="DZ78" s="2" t="n"/>
      <c r="EA78" s="2" t="n"/>
      <c r="EB78" s="2" t="n"/>
      <c r="EC78" s="2" t="n"/>
    </row>
    <row r="79" ht="6.75" customHeight="1" s="118">
      <c r="A79" s="2" t="n"/>
      <c r="B79" s="2" t="n"/>
      <c r="C79" s="2" t="n"/>
      <c r="D79" s="2" t="n"/>
      <c r="E79" s="141" t="n"/>
      <c r="K79" s="142" t="n"/>
      <c r="L79" s="49" t="inlineStr">
        <is>
          <t>令和</t>
        </is>
      </c>
      <c r="P79" s="19" t="n"/>
      <c r="Q79" s="19" t="n"/>
      <c r="R79" s="19" t="n"/>
      <c r="U79" s="11" t="n"/>
      <c r="V79" s="11" t="n"/>
      <c r="X79" s="142"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41" t="n"/>
      <c r="BV79" s="142" t="n"/>
      <c r="DU79" s="142" t="n"/>
      <c r="DV79" s="2" t="n"/>
      <c r="DW79" s="2" t="n"/>
      <c r="DX79" s="2" t="n"/>
      <c r="DY79" s="2" t="n"/>
      <c r="DZ79" s="2" t="n"/>
      <c r="EA79" s="2" t="n"/>
      <c r="EB79" s="2" t="n"/>
      <c r="EC79" s="2" t="n"/>
    </row>
    <row r="80" ht="6.75" customHeight="1" s="118">
      <c r="A80" s="2" t="n"/>
      <c r="B80" s="2" t="n"/>
      <c r="C80" s="2" t="n"/>
      <c r="D80" s="2" t="n"/>
      <c r="E80" s="141" t="n"/>
      <c r="K80" s="142" t="n"/>
      <c r="L80" s="141"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41" t="n"/>
      <c r="BV80" s="142" t="n"/>
      <c r="DU80" s="142" t="n"/>
      <c r="DV80" s="2" t="n"/>
      <c r="DW80" s="2" t="n"/>
      <c r="DX80" s="2" t="n"/>
      <c r="DY80" s="2" t="n"/>
      <c r="DZ80" s="2" t="n"/>
      <c r="EA80" s="2" t="n"/>
      <c r="EB80" s="2" t="n"/>
      <c r="EC80" s="2" t="n"/>
    </row>
    <row r="81" ht="3.75" customHeight="1" s="118">
      <c r="A81" s="2" t="n"/>
      <c r="B81" s="2" t="n"/>
      <c r="C81" s="2" t="n"/>
      <c r="D81" s="2" t="n"/>
      <c r="E81" s="141" t="n"/>
      <c r="K81" s="142" t="n"/>
      <c r="L81" s="144" t="n"/>
      <c r="M81" s="145" t="n"/>
      <c r="N81" s="145" t="n"/>
      <c r="O81" s="145"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41" t="n"/>
      <c r="BV81" s="142" t="n"/>
      <c r="DU81" s="142" t="n"/>
      <c r="DV81" s="2" t="n"/>
      <c r="DW81" s="2" t="n"/>
      <c r="DX81" s="2" t="n"/>
      <c r="DY81" s="2" t="n"/>
      <c r="DZ81" s="2" t="n"/>
      <c r="EA81" s="2" t="n"/>
      <c r="EB81" s="2" t="n"/>
      <c r="EC81" s="2" t="n"/>
    </row>
    <row r="82" ht="6.75" customHeight="1" s="118">
      <c r="A82" s="2" t="n"/>
      <c r="B82" s="2" t="n"/>
      <c r="C82" s="2" t="n"/>
      <c r="D82" s="2" t="n"/>
      <c r="E82" s="141" t="n"/>
      <c r="K82" s="142" t="n"/>
      <c r="L82" s="54" t="inlineStr">
        <is>
          <t>平成</t>
        </is>
      </c>
      <c r="M82" s="138" t="n"/>
      <c r="N82" s="138" t="n"/>
      <c r="O82" s="138"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41" t="n"/>
      <c r="BV82" s="142" t="n"/>
      <c r="DU82" s="142" t="n"/>
      <c r="DV82" s="2" t="n"/>
      <c r="DW82" s="2" t="n"/>
      <c r="DX82" s="2" t="n"/>
      <c r="DY82" s="2" t="n"/>
      <c r="DZ82" s="2" t="n"/>
      <c r="EA82" s="2" t="n"/>
      <c r="EB82" s="2" t="n"/>
      <c r="EC82" s="2" t="n"/>
    </row>
    <row r="83" ht="6.75" customHeight="1" s="118">
      <c r="A83" s="2" t="n"/>
      <c r="B83" s="2" t="n"/>
      <c r="C83" s="2" t="n"/>
      <c r="D83" s="2" t="n"/>
      <c r="E83" s="141" t="n"/>
      <c r="K83" s="142" t="n"/>
      <c r="L83" s="141"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41" t="n"/>
      <c r="BV83" s="142" t="n"/>
      <c r="DU83" s="142" t="n"/>
      <c r="DV83" s="2" t="n"/>
      <c r="DW83" s="2" t="n"/>
      <c r="DX83" s="2" t="n"/>
      <c r="DY83" s="2" t="n"/>
      <c r="DZ83" s="2" t="n"/>
      <c r="EA83" s="2" t="n"/>
      <c r="EB83" s="2" t="n"/>
      <c r="EC83" s="2" t="n"/>
    </row>
    <row r="84" ht="6.75" customHeight="1" s="118">
      <c r="A84" s="2" t="n"/>
      <c r="B84" s="2" t="n"/>
      <c r="C84" s="2" t="n"/>
      <c r="D84" s="2" t="n"/>
      <c r="E84" s="141" t="n"/>
      <c r="K84" s="142" t="n"/>
      <c r="L84" s="141" t="n"/>
      <c r="P84" s="19" t="n"/>
      <c r="Q84" s="19" t="n"/>
      <c r="R84" s="19" t="n"/>
      <c r="S84" s="52" t="inlineStr">
        <is>
          <t>年</t>
        </is>
      </c>
      <c r="U84" s="11" t="n"/>
      <c r="V84" s="11" t="n"/>
      <c r="W84" s="53" t="inlineStr">
        <is>
          <t>月</t>
        </is>
      </c>
      <c r="X84" s="142"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41" t="n"/>
      <c r="BV84" s="142" t="n"/>
      <c r="DU84" s="142" t="n"/>
      <c r="DV84" s="2" t="n"/>
      <c r="DW84" s="2" t="n"/>
      <c r="DX84" s="2" t="n"/>
      <c r="DY84" s="2" t="n"/>
      <c r="DZ84" s="2" t="n"/>
      <c r="EA84" s="2" t="n"/>
      <c r="EB84" s="2" t="n"/>
      <c r="EC84" s="2" t="n"/>
    </row>
    <row r="85" ht="6.75" customHeight="1" s="118">
      <c r="A85" s="2" t="n"/>
      <c r="B85" s="2" t="n"/>
      <c r="C85" s="2" t="n"/>
      <c r="D85" s="2" t="n"/>
      <c r="E85" s="141" t="n"/>
      <c r="K85" s="142" t="n"/>
      <c r="L85" s="49" t="inlineStr">
        <is>
          <t>令和</t>
        </is>
      </c>
      <c r="P85" s="19" t="n"/>
      <c r="Q85" s="19" t="n"/>
      <c r="R85" s="19" t="n"/>
      <c r="U85" s="11" t="n"/>
      <c r="V85" s="11" t="n"/>
      <c r="X85" s="142"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41" t="n"/>
      <c r="BV85" s="142" t="n"/>
      <c r="DU85" s="142" t="n"/>
      <c r="DV85" s="2" t="n"/>
      <c r="DW85" s="2" t="n"/>
      <c r="DX85" s="2" t="n"/>
      <c r="DY85" s="2" t="n"/>
      <c r="DZ85" s="2" t="n"/>
      <c r="EA85" s="2" t="n"/>
      <c r="EB85" s="2" t="n"/>
      <c r="EC85" s="2" t="n"/>
    </row>
    <row r="86" ht="6.75" customHeight="1" s="118">
      <c r="A86" s="2" t="n"/>
      <c r="B86" s="2" t="n"/>
      <c r="C86" s="2" t="n"/>
      <c r="D86" s="2" t="n"/>
      <c r="E86" s="141" t="n"/>
      <c r="K86" s="142" t="n"/>
      <c r="L86" s="141"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41" t="n"/>
      <c r="BV86" s="142" t="n"/>
      <c r="DU86" s="142" t="n"/>
      <c r="DV86" s="2" t="n"/>
      <c r="DW86" s="2" t="n"/>
      <c r="DX86" s="2" t="n"/>
      <c r="DY86" s="2" t="n"/>
      <c r="DZ86" s="2" t="n"/>
      <c r="EA86" s="2" t="n"/>
      <c r="EB86" s="2" t="n"/>
      <c r="EC86" s="2" t="n"/>
    </row>
    <row r="87" ht="6.75" customHeight="1" s="118">
      <c r="A87" s="2" t="n"/>
      <c r="B87" s="2" t="n"/>
      <c r="C87" s="2" t="n"/>
      <c r="D87" s="2" t="n"/>
      <c r="E87" s="144" t="n"/>
      <c r="F87" s="145" t="n"/>
      <c r="G87" s="145" t="n"/>
      <c r="H87" s="145" t="n"/>
      <c r="I87" s="145" t="n"/>
      <c r="J87" s="145" t="n"/>
      <c r="K87" s="146" t="n"/>
      <c r="L87" s="144" t="n"/>
      <c r="M87" s="145" t="n"/>
      <c r="N87" s="145" t="n"/>
      <c r="O87" s="145"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4" t="n"/>
      <c r="BQ87" s="145" t="n"/>
      <c r="BR87" s="145" t="n"/>
      <c r="BS87" s="145" t="n"/>
      <c r="BT87" s="145" t="n"/>
      <c r="BU87" s="145" t="n"/>
      <c r="BV87" s="146" t="n"/>
      <c r="BW87" s="145" t="n"/>
      <c r="BX87" s="145" t="n"/>
      <c r="BY87" s="145" t="n"/>
      <c r="BZ87" s="145" t="n"/>
      <c r="CA87" s="145" t="n"/>
      <c r="CB87" s="145" t="n"/>
      <c r="CC87" s="145" t="n"/>
      <c r="CD87" s="145" t="n"/>
      <c r="CE87" s="145" t="n"/>
      <c r="CF87" s="145" t="n"/>
      <c r="CG87" s="145" t="n"/>
      <c r="CH87" s="145" t="n"/>
      <c r="CI87" s="145" t="n"/>
      <c r="CJ87" s="145" t="n"/>
      <c r="CK87" s="145" t="n"/>
      <c r="CL87" s="145" t="n"/>
      <c r="CM87" s="145" t="n"/>
      <c r="CN87" s="145" t="n"/>
      <c r="CO87" s="145" t="n"/>
      <c r="CP87" s="145" t="n"/>
      <c r="CQ87" s="145" t="n"/>
      <c r="CR87" s="145" t="n"/>
      <c r="CS87" s="145" t="n"/>
      <c r="CT87" s="145" t="n"/>
      <c r="CU87" s="145" t="n"/>
      <c r="CV87" s="145" t="n"/>
      <c r="CW87" s="145" t="n"/>
      <c r="CX87" s="145" t="n"/>
      <c r="CY87" s="145" t="n"/>
      <c r="CZ87" s="145" t="n"/>
      <c r="DA87" s="145" t="n"/>
      <c r="DB87" s="145" t="n"/>
      <c r="DC87" s="145" t="n"/>
      <c r="DD87" s="145" t="n"/>
      <c r="DE87" s="145" t="n"/>
      <c r="DF87" s="145" t="n"/>
      <c r="DG87" s="145" t="n"/>
      <c r="DH87" s="145" t="n"/>
      <c r="DI87" s="145" t="n"/>
      <c r="DJ87" s="145" t="n"/>
      <c r="DK87" s="145" t="n"/>
      <c r="DL87" s="145" t="n"/>
      <c r="DM87" s="145" t="n"/>
      <c r="DN87" s="145" t="n"/>
      <c r="DO87" s="145" t="n"/>
      <c r="DP87" s="145" t="n"/>
      <c r="DQ87" s="145" t="n"/>
      <c r="DR87" s="145" t="n"/>
      <c r="DS87" s="145" t="n"/>
      <c r="DT87" s="145" t="n"/>
      <c r="DU87" s="146"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45.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7" t="inlineStr">
        <is>
          <t xml:space="preserve">資 　格  等      </t>
        </is>
      </c>
      <c r="BQ5" s="138" t="n"/>
      <c r="BR5" s="138" t="n"/>
      <c r="BS5" s="138" t="n"/>
      <c r="BT5" s="138" t="n"/>
      <c r="BU5" s="138" t="n"/>
      <c r="BV5" s="139" t="n"/>
      <c r="BW5" s="140" t="inlineStr">
        <is>
          <t>取  得  年  月</t>
        </is>
      </c>
      <c r="BX5" s="138" t="n"/>
      <c r="BY5" s="138" t="n"/>
      <c r="BZ5" s="138" t="n"/>
      <c r="CA5" s="138" t="n"/>
      <c r="CB5" s="138" t="n"/>
      <c r="CC5" s="138" t="n"/>
      <c r="CD5" s="138" t="n"/>
      <c r="CE5" s="138" t="n"/>
      <c r="CF5" s="138" t="n"/>
      <c r="CG5" s="139" t="n"/>
      <c r="CH5" s="140" t="inlineStr">
        <is>
          <t>資       格       等       の       名       称</t>
        </is>
      </c>
      <c r="CI5" s="138" t="n"/>
      <c r="CJ5" s="138" t="n"/>
      <c r="CK5" s="138" t="n"/>
      <c r="CL5" s="138" t="n"/>
      <c r="CM5" s="138" t="n"/>
      <c r="CN5" s="138" t="n"/>
      <c r="CO5" s="138" t="n"/>
      <c r="CP5" s="138" t="n"/>
      <c r="CQ5" s="138" t="n"/>
      <c r="CR5" s="138" t="n"/>
      <c r="CS5" s="138" t="n"/>
      <c r="CT5" s="138" t="n"/>
      <c r="CU5" s="138" t="n"/>
      <c r="CV5" s="138" t="n"/>
      <c r="CW5" s="138" t="n"/>
      <c r="CX5" s="138" t="n"/>
      <c r="CY5" s="138" t="n"/>
      <c r="CZ5" s="138" t="n"/>
      <c r="DA5" s="138" t="n"/>
      <c r="DB5" s="138" t="n"/>
      <c r="DC5" s="138" t="n"/>
      <c r="DD5" s="138" t="n"/>
      <c r="DE5" s="138" t="n"/>
      <c r="DF5" s="138" t="n"/>
      <c r="DG5" s="138" t="n"/>
      <c r="DH5" s="138" t="n"/>
      <c r="DI5" s="138" t="n"/>
      <c r="DJ5" s="138" t="n"/>
      <c r="DK5" s="138" t="n"/>
      <c r="DL5" s="138" t="n"/>
      <c r="DM5" s="138" t="n"/>
      <c r="DN5" s="138" t="n"/>
      <c r="DO5" s="138" t="n"/>
      <c r="DP5" s="138" t="n"/>
      <c r="DQ5" s="138" t="n"/>
      <c r="DR5" s="138" t="n"/>
      <c r="DS5" s="138" t="n"/>
      <c r="DT5" s="138" t="n"/>
      <c r="DU5" s="139"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41" t="n"/>
      <c r="BV6" s="142" t="n"/>
      <c r="BW6" s="141" t="n"/>
      <c r="CG6" s="142" t="n"/>
      <c r="CH6" s="141" t="n"/>
      <c r="DU6" s="142"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41" t="n"/>
      <c r="BV7" s="142" t="n"/>
      <c r="BW7" s="141" t="n"/>
      <c r="CG7" s="142" t="n"/>
      <c r="CH7" s="141" t="n"/>
      <c r="DU7" s="142"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3">
        <f>IF(N(設定!$B$3)=0,"",YEAR(設定!$B$3)-2018)</f>
        <v/>
      </c>
      <c r="AG8" s="95" t="inlineStr">
        <is>
          <t>年</t>
        </is>
      </c>
      <c r="AI8" s="143">
        <f>IF(N(設定!$B$3)=0,"",MONTH(設定!$B$3))</f>
        <v/>
      </c>
      <c r="AL8" s="95" t="inlineStr">
        <is>
          <t>月</t>
        </is>
      </c>
      <c r="AN8" s="143">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41" t="n"/>
      <c r="BV8" s="142" t="n"/>
      <c r="BW8" s="144" t="n"/>
      <c r="BX8" s="145" t="n"/>
      <c r="BY8" s="145" t="n"/>
      <c r="BZ8" s="145" t="n"/>
      <c r="CA8" s="145" t="n"/>
      <c r="CB8" s="145" t="n"/>
      <c r="CC8" s="145" t="n"/>
      <c r="CD8" s="145" t="n"/>
      <c r="CE8" s="145" t="n"/>
      <c r="CF8" s="145" t="n"/>
      <c r="CG8" s="146" t="n"/>
      <c r="CH8" s="144" t="n"/>
      <c r="CI8" s="145" t="n"/>
      <c r="CJ8" s="145" t="n"/>
      <c r="CK8" s="145" t="n"/>
      <c r="CL8" s="145" t="n"/>
      <c r="CM8" s="145" t="n"/>
      <c r="CN8" s="145" t="n"/>
      <c r="CO8" s="145" t="n"/>
      <c r="CP8" s="145" t="n"/>
      <c r="CQ8" s="145" t="n"/>
      <c r="CR8" s="145" t="n"/>
      <c r="CS8" s="145" t="n"/>
      <c r="CT8" s="145" t="n"/>
      <c r="CU8" s="145" t="n"/>
      <c r="CV8" s="145" t="n"/>
      <c r="CW8" s="145" t="n"/>
      <c r="CX8" s="145" t="n"/>
      <c r="CY8" s="145" t="n"/>
      <c r="CZ8" s="145" t="n"/>
      <c r="DA8" s="145" t="n"/>
      <c r="DB8" s="145" t="n"/>
      <c r="DC8" s="145" t="n"/>
      <c r="DD8" s="145" t="n"/>
      <c r="DE8" s="145" t="n"/>
      <c r="DF8" s="145" t="n"/>
      <c r="DG8" s="145" t="n"/>
      <c r="DH8" s="145" t="n"/>
      <c r="DI8" s="145" t="n"/>
      <c r="DJ8" s="145" t="n"/>
      <c r="DK8" s="145" t="n"/>
      <c r="DL8" s="145" t="n"/>
      <c r="DM8" s="145" t="n"/>
      <c r="DN8" s="145" t="n"/>
      <c r="DO8" s="145" t="n"/>
      <c r="DP8" s="145" t="n"/>
      <c r="DQ8" s="145" t="n"/>
      <c r="DR8" s="145" t="n"/>
      <c r="DS8" s="145" t="n"/>
      <c r="DT8" s="145" t="n"/>
      <c r="DU8" s="146"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41" t="n"/>
      <c r="BV9" s="142" t="n"/>
      <c r="BW9" s="147">
        <f>計算!$O$38</f>
        <v/>
      </c>
      <c r="CG9" s="142" t="n"/>
      <c r="CH9" s="148">
        <f>計算!$P$38</f>
        <v/>
      </c>
      <c r="DU9" s="142"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5" t="n"/>
      <c r="AA10" s="145" t="n"/>
      <c r="AB10" s="145" t="n"/>
      <c r="AC10" s="145" t="n"/>
      <c r="AD10" s="145" t="n"/>
      <c r="AE10" s="145" t="n"/>
      <c r="AF10" s="145" t="n"/>
      <c r="AG10" s="145" t="n"/>
      <c r="AH10" s="145" t="n"/>
      <c r="AI10" s="145" t="n"/>
      <c r="AJ10" s="145" t="n"/>
      <c r="AK10" s="145" t="n"/>
      <c r="AL10" s="145" t="n"/>
      <c r="AM10" s="145" t="n"/>
      <c r="AN10" s="145" t="n"/>
      <c r="AO10" s="145" t="n"/>
      <c r="AP10" s="145" t="n"/>
      <c r="AQ10" s="145" t="n"/>
      <c r="AR10" s="145" t="n"/>
      <c r="AS10" s="145" t="n"/>
      <c r="AT10" s="145" t="n"/>
      <c r="AU10" s="12" t="n"/>
      <c r="AV10" s="7" t="n"/>
      <c r="BI10" s="8" t="n"/>
      <c r="BJ10" s="7" t="n"/>
      <c r="BK10" s="2" t="n"/>
      <c r="BL10" s="2" t="n"/>
      <c r="BM10" s="2" t="n"/>
      <c r="BN10" s="2" t="n"/>
      <c r="BO10" s="2" t="n"/>
      <c r="BP10" s="141" t="n"/>
      <c r="BV10" s="142" t="n"/>
      <c r="BW10" s="141" t="n"/>
      <c r="CG10" s="142" t="n"/>
      <c r="DU10" s="142" t="n"/>
      <c r="DV10" s="2" t="n"/>
      <c r="DW10" s="2" t="n"/>
      <c r="DX10" s="2" t="n"/>
      <c r="DY10" s="2" t="n"/>
      <c r="DZ10" s="2" t="n"/>
      <c r="EA10" s="2" t="n"/>
      <c r="EB10" s="2" t="n"/>
      <c r="EC10" s="2" t="n"/>
    </row>
    <row r="11" ht="6.75" customHeight="1" s="118">
      <c r="A11" s="2" t="n"/>
      <c r="B11" s="2" t="n"/>
      <c r="C11" s="2" t="n"/>
      <c r="D11" s="2" t="n"/>
      <c r="E11" s="140" t="inlineStr">
        <is>
          <t>ふ り が な</t>
        </is>
      </c>
      <c r="F11" s="138" t="n"/>
      <c r="G11" s="138" t="n"/>
      <c r="H11" s="138" t="n"/>
      <c r="I11" s="138" t="n"/>
      <c r="J11" s="138" t="n"/>
      <c r="K11" s="139" t="n"/>
      <c r="L11" s="149">
        <f>計算!$C$38</f>
        <v/>
      </c>
      <c r="M11" s="138" t="n"/>
      <c r="N11" s="138" t="n"/>
      <c r="O11" s="138" t="n"/>
      <c r="P11" s="138" t="n"/>
      <c r="Q11" s="138" t="n"/>
      <c r="R11" s="138" t="n"/>
      <c r="S11" s="138" t="n"/>
      <c r="T11" s="138" t="n"/>
      <c r="U11" s="138" t="n"/>
      <c r="V11" s="138" t="n"/>
      <c r="W11" s="138" t="n"/>
      <c r="X11" s="138" t="n"/>
      <c r="Y11" s="138" t="n"/>
      <c r="Z11" s="138" t="n"/>
      <c r="AA11" s="138" t="n"/>
      <c r="AB11" s="138" t="n"/>
      <c r="AC11" s="138" t="n"/>
      <c r="AD11" s="138" t="n"/>
      <c r="AE11" s="138" t="n"/>
      <c r="AF11" s="138" t="n"/>
      <c r="AG11" s="138" t="n"/>
      <c r="AH11" s="138" t="n"/>
      <c r="AI11" s="138" t="n"/>
      <c r="AJ11" s="138" t="n"/>
      <c r="AK11" s="138" t="n"/>
      <c r="AL11" s="138" t="n"/>
      <c r="AM11" s="138" t="n"/>
      <c r="AN11" s="138" t="n"/>
      <c r="AO11" s="138" t="n"/>
      <c r="AP11" s="138" t="n"/>
      <c r="AQ11" s="138" t="n"/>
      <c r="AR11" s="138" t="n"/>
      <c r="AS11" s="138" t="n"/>
      <c r="AT11" s="139"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41" t="n"/>
      <c r="BV11" s="142" t="n"/>
      <c r="BW11" s="141" t="n"/>
      <c r="CG11" s="142" t="n"/>
      <c r="DU11" s="142" t="n"/>
      <c r="DV11" s="2" t="n"/>
      <c r="DW11" s="2" t="n"/>
      <c r="DX11" s="2" t="n"/>
      <c r="DY11" s="2" t="n"/>
      <c r="DZ11" s="2" t="n"/>
      <c r="EA11" s="2" t="n"/>
      <c r="EB11" s="2" t="n"/>
      <c r="EC11" s="2" t="n"/>
    </row>
    <row r="12" ht="6.75" customHeight="1" s="118">
      <c r="A12" s="2" t="n"/>
      <c r="B12" s="2" t="n"/>
      <c r="C12" s="2" t="n"/>
      <c r="D12" s="2" t="n"/>
      <c r="E12" s="141" t="n"/>
      <c r="K12" s="142" t="n"/>
      <c r="AT12" s="142"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41" t="n"/>
      <c r="BV12" s="142" t="n"/>
      <c r="BW12" s="141" t="n"/>
      <c r="CG12" s="142" t="n"/>
      <c r="DU12" s="142" t="n"/>
      <c r="DV12" s="2" t="n"/>
      <c r="DW12" s="2" t="n"/>
      <c r="DX12" s="2" t="n"/>
      <c r="DY12" s="2" t="n"/>
      <c r="DZ12" s="2" t="n"/>
      <c r="EA12" s="2" t="n"/>
      <c r="EB12" s="2" t="n"/>
      <c r="EC12" s="2" t="n"/>
    </row>
    <row r="13" ht="6.75" customHeight="1" s="118">
      <c r="A13" s="2" t="n"/>
      <c r="B13" s="2" t="n"/>
      <c r="C13" s="2" t="n"/>
      <c r="D13" s="2" t="n"/>
      <c r="E13" s="141" t="n"/>
      <c r="K13" s="142" t="n"/>
      <c r="AT13" s="142"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41" t="n"/>
      <c r="BV13" s="142" t="n"/>
      <c r="BW13" s="147">
        <f>計算!$Q$38</f>
        <v/>
      </c>
      <c r="CG13" s="142" t="n"/>
      <c r="CH13" s="148">
        <f>計算!$R$38</f>
        <v/>
      </c>
      <c r="DU13" s="142" t="n"/>
      <c r="DV13" s="2" t="n"/>
      <c r="DW13" s="2" t="n"/>
      <c r="DX13" s="2" t="n"/>
      <c r="DY13" s="2" t="n"/>
      <c r="DZ13" s="2" t="n"/>
      <c r="EA13" s="2" t="n"/>
      <c r="EB13" s="2" t="n"/>
      <c r="EC13" s="2" t="n"/>
    </row>
    <row r="14" ht="6.75" customHeight="1" s="118">
      <c r="A14" s="2" t="n"/>
      <c r="B14" s="2" t="n"/>
      <c r="C14" s="2" t="n"/>
      <c r="D14" s="2" t="n"/>
      <c r="E14" s="144" t="n"/>
      <c r="F14" s="145" t="n"/>
      <c r="G14" s="145" t="n"/>
      <c r="H14" s="145" t="n"/>
      <c r="I14" s="145" t="n"/>
      <c r="J14" s="145" t="n"/>
      <c r="K14" s="146" t="n"/>
      <c r="L14" s="145" t="n"/>
      <c r="M14" s="145" t="n"/>
      <c r="N14" s="145" t="n"/>
      <c r="O14" s="145" t="n"/>
      <c r="P14" s="145" t="n"/>
      <c r="Q14" s="145" t="n"/>
      <c r="R14" s="145" t="n"/>
      <c r="S14" s="145" t="n"/>
      <c r="T14" s="145" t="n"/>
      <c r="U14" s="145" t="n"/>
      <c r="V14" s="145" t="n"/>
      <c r="W14" s="145" t="n"/>
      <c r="X14" s="145" t="n"/>
      <c r="Y14" s="145" t="n"/>
      <c r="Z14" s="145" t="n"/>
      <c r="AA14" s="145" t="n"/>
      <c r="AB14" s="145" t="n"/>
      <c r="AC14" s="145" t="n"/>
      <c r="AD14" s="145" t="n"/>
      <c r="AE14" s="145" t="n"/>
      <c r="AF14" s="145" t="n"/>
      <c r="AG14" s="145" t="n"/>
      <c r="AH14" s="145" t="n"/>
      <c r="AI14" s="145" t="n"/>
      <c r="AJ14" s="145" t="n"/>
      <c r="AK14" s="145" t="n"/>
      <c r="AL14" s="145" t="n"/>
      <c r="AM14" s="145" t="n"/>
      <c r="AN14" s="145" t="n"/>
      <c r="AO14" s="145" t="n"/>
      <c r="AP14" s="145" t="n"/>
      <c r="AQ14" s="145" t="n"/>
      <c r="AR14" s="145" t="n"/>
      <c r="AS14" s="145" t="n"/>
      <c r="AT14" s="146"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41" t="n"/>
      <c r="BV14" s="142" t="n"/>
      <c r="BW14" s="141" t="n"/>
      <c r="CG14" s="142" t="n"/>
      <c r="DU14" s="142" t="n"/>
      <c r="DV14" s="2" t="n"/>
      <c r="DW14" s="2" t="n"/>
      <c r="DX14" s="2" t="n"/>
      <c r="DY14" s="2" t="n"/>
      <c r="DZ14" s="2" t="n"/>
      <c r="EA14" s="2" t="n"/>
      <c r="EB14" s="2" t="n"/>
      <c r="EC14" s="2" t="n"/>
    </row>
    <row r="15" ht="6.75" customHeight="1" s="118">
      <c r="A15" s="2" t="n"/>
      <c r="B15" s="2" t="n"/>
      <c r="C15" s="2" t="n"/>
      <c r="D15" s="2" t="n"/>
      <c r="E15" s="150" t="inlineStr">
        <is>
          <t>名　前</t>
        </is>
      </c>
      <c r="F15" s="138" t="n"/>
      <c r="G15" s="138" t="n"/>
      <c r="H15" s="138" t="n"/>
      <c r="I15" s="138" t="n"/>
      <c r="J15" s="138" t="n"/>
      <c r="K15" s="139" t="n"/>
      <c r="L15" s="151">
        <f>計算!$B$38</f>
        <v/>
      </c>
      <c r="M15" s="138" t="n"/>
      <c r="N15" s="138" t="n"/>
      <c r="O15" s="138" t="n"/>
      <c r="P15" s="138" t="n"/>
      <c r="Q15" s="138" t="n"/>
      <c r="R15" s="138" t="n"/>
      <c r="S15" s="138" t="n"/>
      <c r="T15" s="138" t="n"/>
      <c r="U15" s="138" t="n"/>
      <c r="V15" s="138" t="n"/>
      <c r="W15" s="138" t="n"/>
      <c r="X15" s="138" t="n"/>
      <c r="Y15" s="138" t="n"/>
      <c r="Z15" s="138" t="n"/>
      <c r="AA15" s="138" t="n"/>
      <c r="AB15" s="138" t="n"/>
      <c r="AC15" s="138" t="n"/>
      <c r="AD15" s="138" t="n"/>
      <c r="AE15" s="138" t="n"/>
      <c r="AF15" s="138" t="n"/>
      <c r="AG15" s="138" t="n"/>
      <c r="AH15" s="138" t="n"/>
      <c r="AI15" s="138" t="n"/>
      <c r="AJ15" s="138" t="n"/>
      <c r="AK15" s="138" t="n"/>
      <c r="AL15" s="138" t="n"/>
      <c r="AM15" s="138" t="n"/>
      <c r="AN15" s="138" t="n"/>
      <c r="AO15" s="138" t="n"/>
      <c r="AP15" s="138" t="n"/>
      <c r="AQ15" s="138" t="n"/>
      <c r="AR15" s="138" t="n"/>
      <c r="AS15" s="138" t="n"/>
      <c r="AT15" s="139"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41" t="n"/>
      <c r="BV15" s="142" t="n"/>
      <c r="BW15" s="141" t="n"/>
      <c r="CG15" s="142" t="n"/>
      <c r="DU15" s="142" t="n"/>
      <c r="DV15" s="2" t="n"/>
      <c r="DW15" s="2" t="n"/>
      <c r="DX15" s="2" t="n"/>
      <c r="DY15" s="2" t="n"/>
      <c r="DZ15" s="2" t="n"/>
      <c r="EA15" s="2" t="n"/>
      <c r="EB15" s="2" t="n"/>
      <c r="EC15" s="2" t="n"/>
    </row>
    <row r="16" ht="6.75" customHeight="1" s="118">
      <c r="A16" s="2" t="n"/>
      <c r="B16" s="2" t="n"/>
      <c r="C16" s="2" t="n"/>
      <c r="D16" s="2" t="n"/>
      <c r="E16" s="141" t="n"/>
      <c r="K16" s="142" t="n"/>
      <c r="L16" s="141" t="n"/>
      <c r="AT16" s="142" t="n"/>
      <c r="AU16" s="8" t="n"/>
      <c r="AV16" s="7" t="n"/>
      <c r="AW16" s="2" t="n"/>
      <c r="AX16" s="52" t="inlineStr">
        <is>
          <t>（30×40mm）</t>
        </is>
      </c>
      <c r="BH16" s="2" t="n"/>
      <c r="BI16" s="8" t="n"/>
      <c r="BJ16" s="7" t="n"/>
      <c r="BK16" s="2" t="n"/>
      <c r="BL16" s="2" t="n"/>
      <c r="BM16" s="2" t="n"/>
      <c r="BN16" s="2" t="n"/>
      <c r="BO16" s="2" t="n"/>
      <c r="BP16" s="141" t="n"/>
      <c r="BV16" s="142" t="n"/>
      <c r="BW16" s="141" t="n"/>
      <c r="CG16" s="142" t="n"/>
      <c r="DU16" s="142" t="n"/>
      <c r="DV16" s="2" t="n"/>
      <c r="DW16" s="2" t="n"/>
      <c r="DX16" s="2" t="n"/>
      <c r="DY16" s="2" t="n"/>
      <c r="DZ16" s="2" t="n"/>
      <c r="EA16" s="2" t="n"/>
      <c r="EB16" s="2" t="n"/>
      <c r="EC16" s="2" t="n"/>
    </row>
    <row r="17" ht="6.75" customHeight="1" s="118">
      <c r="A17" s="2" t="n"/>
      <c r="B17" s="2" t="n"/>
      <c r="C17" s="2" t="n"/>
      <c r="D17" s="2" t="n"/>
      <c r="E17" s="141" t="n"/>
      <c r="K17" s="142" t="n"/>
      <c r="L17" s="141" t="n"/>
      <c r="AT17" s="142" t="n"/>
      <c r="AU17" s="8" t="n"/>
      <c r="AV17" s="7" t="n"/>
      <c r="AW17" s="2" t="n"/>
      <c r="BH17" s="2" t="n"/>
      <c r="BI17" s="8" t="n"/>
      <c r="BJ17" s="7" t="n"/>
      <c r="BK17" s="2" t="n"/>
      <c r="BL17" s="2" t="n"/>
      <c r="BM17" s="2" t="n"/>
      <c r="BN17" s="2" t="n"/>
      <c r="BO17" s="2" t="n"/>
      <c r="BP17" s="141" t="n"/>
      <c r="BV17" s="142" t="n"/>
      <c r="BW17" s="147">
        <f>計算!$S$38</f>
        <v/>
      </c>
      <c r="CG17" s="142" t="n"/>
      <c r="CH17" s="148">
        <f>計算!$T$38</f>
        <v/>
      </c>
      <c r="DU17" s="142" t="n"/>
      <c r="DV17" s="2" t="n"/>
      <c r="DW17" s="2" t="n"/>
      <c r="DX17" s="2" t="n"/>
      <c r="DY17" s="2" t="n"/>
      <c r="DZ17" s="2" t="n"/>
      <c r="EA17" s="2" t="n"/>
      <c r="EB17" s="2" t="n"/>
      <c r="EC17" s="2" t="n"/>
    </row>
    <row r="18" ht="6.75" customHeight="1" s="118">
      <c r="A18" s="2" t="n"/>
      <c r="B18" s="2" t="n"/>
      <c r="C18" s="2" t="n"/>
      <c r="D18" s="2" t="n"/>
      <c r="E18" s="141" t="n"/>
      <c r="K18" s="142" t="n"/>
      <c r="L18" s="141" t="n"/>
      <c r="AT18" s="142"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41" t="n"/>
      <c r="BV18" s="142" t="n"/>
      <c r="BW18" s="141" t="n"/>
      <c r="CG18" s="142" t="n"/>
      <c r="DU18" s="142" t="n"/>
      <c r="DV18" s="2" t="n"/>
      <c r="DW18" s="2" t="n"/>
      <c r="DX18" s="2" t="n"/>
      <c r="DY18" s="2" t="n"/>
      <c r="DZ18" s="2" t="n"/>
      <c r="EA18" s="2" t="n"/>
      <c r="EB18" s="2" t="n"/>
      <c r="EC18" s="2" t="n"/>
    </row>
    <row r="19" ht="6.75" customHeight="1" s="118">
      <c r="A19" s="2" t="n"/>
      <c r="B19" s="2" t="n"/>
      <c r="C19" s="2" t="n"/>
      <c r="D19" s="2" t="n"/>
      <c r="E19" s="141" t="n"/>
      <c r="K19" s="142" t="n"/>
      <c r="L19" s="141" t="n"/>
      <c r="AT19" s="142"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41" t="n"/>
      <c r="BV19" s="142" t="n"/>
      <c r="BW19" s="141" t="n"/>
      <c r="CG19" s="142" t="n"/>
      <c r="DU19" s="142" t="n"/>
      <c r="DV19" s="2" t="n"/>
      <c r="DW19" s="2" t="n"/>
      <c r="DX19" s="2" t="n"/>
      <c r="DY19" s="2" t="n"/>
      <c r="DZ19" s="2" t="n"/>
      <c r="EA19" s="2" t="n"/>
      <c r="EB19" s="2" t="n"/>
      <c r="EC19" s="2" t="n"/>
    </row>
    <row r="20" ht="4.5" customHeight="1" s="118">
      <c r="A20" s="2" t="n"/>
      <c r="B20" s="2" t="n"/>
      <c r="C20" s="2" t="n"/>
      <c r="D20" s="2" t="n"/>
      <c r="E20" s="144" t="n"/>
      <c r="F20" s="145" t="n"/>
      <c r="G20" s="145" t="n"/>
      <c r="H20" s="145" t="n"/>
      <c r="I20" s="145" t="n"/>
      <c r="J20" s="145" t="n"/>
      <c r="K20" s="146" t="n"/>
      <c r="L20" s="144" t="n"/>
      <c r="M20" s="145" t="n"/>
      <c r="N20" s="145" t="n"/>
      <c r="O20" s="145" t="n"/>
      <c r="P20" s="145" t="n"/>
      <c r="Q20" s="145" t="n"/>
      <c r="R20" s="145" t="n"/>
      <c r="S20" s="145" t="n"/>
      <c r="T20" s="145" t="n"/>
      <c r="U20" s="145" t="n"/>
      <c r="V20" s="145" t="n"/>
      <c r="W20" s="145" t="n"/>
      <c r="X20" s="145" t="n"/>
      <c r="Y20" s="145" t="n"/>
      <c r="Z20" s="145" t="n"/>
      <c r="AA20" s="145" t="n"/>
      <c r="AB20" s="145" t="n"/>
      <c r="AC20" s="145" t="n"/>
      <c r="AD20" s="145" t="n"/>
      <c r="AE20" s="145" t="n"/>
      <c r="AF20" s="145" t="n"/>
      <c r="AG20" s="145" t="n"/>
      <c r="AH20" s="145" t="n"/>
      <c r="AI20" s="145" t="n"/>
      <c r="AJ20" s="145" t="n"/>
      <c r="AK20" s="145" t="n"/>
      <c r="AL20" s="145" t="n"/>
      <c r="AM20" s="145" t="n"/>
      <c r="AN20" s="145" t="n"/>
      <c r="AO20" s="145" t="n"/>
      <c r="AP20" s="145" t="n"/>
      <c r="AQ20" s="145" t="n"/>
      <c r="AR20" s="145" t="n"/>
      <c r="AS20" s="145" t="n"/>
      <c r="AT20" s="146"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41" t="n"/>
      <c r="BV20" s="142" t="n"/>
      <c r="BW20" s="141" t="n"/>
      <c r="CG20" s="142" t="n"/>
      <c r="DU20" s="142" t="n"/>
      <c r="DV20" s="2" t="n"/>
      <c r="DW20" s="2" t="n"/>
      <c r="DX20" s="2" t="n"/>
      <c r="DY20" s="2" t="n"/>
      <c r="DZ20" s="2" t="n"/>
      <c r="EA20" s="2" t="n"/>
      <c r="EB20" s="2" t="n"/>
      <c r="EC20" s="2" t="n"/>
    </row>
    <row r="21" ht="6.75" customHeight="1" s="118">
      <c r="A21" s="2" t="n"/>
      <c r="B21" s="2" t="n"/>
      <c r="C21" s="2" t="n"/>
      <c r="D21" s="2" t="n"/>
      <c r="E21" s="150" t="inlineStr">
        <is>
          <t>生年月日</t>
        </is>
      </c>
      <c r="F21" s="138" t="n"/>
      <c r="G21" s="138" t="n"/>
      <c r="H21" s="138" t="n"/>
      <c r="I21" s="138" t="n"/>
      <c r="J21" s="138" t="n"/>
      <c r="K21" s="139" t="n"/>
      <c r="L21" s="152" t="inlineStr">
        <is>
          <t>昭和 ・ 平成</t>
        </is>
      </c>
      <c r="M21" s="138" t="n"/>
      <c r="N21" s="138" t="n"/>
      <c r="O21" s="138" t="n"/>
      <c r="P21" s="138" t="n"/>
      <c r="Q21" s="138" t="n"/>
      <c r="R21" s="138" t="n"/>
      <c r="S21" s="138" t="n"/>
      <c r="T21" s="138" t="n"/>
      <c r="U21" s="138" t="n"/>
      <c r="V21" s="153">
        <f>計算!$D$38</f>
        <v/>
      </c>
      <c r="W21" s="138" t="n"/>
      <c r="X21" s="154" t="inlineStr">
        <is>
          <t>年</t>
        </is>
      </c>
      <c r="Y21" s="138" t="n"/>
      <c r="Z21" s="153">
        <f>計算!$E$38</f>
        <v/>
      </c>
      <c r="AA21" s="138" t="n"/>
      <c r="AB21" s="138" t="n"/>
      <c r="AC21" s="154" t="inlineStr">
        <is>
          <t>月</t>
        </is>
      </c>
      <c r="AD21" s="138" t="n"/>
      <c r="AE21" s="153">
        <f>計算!$F$38</f>
        <v/>
      </c>
      <c r="AF21" s="138" t="n"/>
      <c r="AG21" s="138" t="n"/>
      <c r="AH21" s="154" t="inlineStr">
        <is>
          <t>日　生 （満</t>
        </is>
      </c>
      <c r="AI21" s="138" t="n"/>
      <c r="AJ21" s="138" t="n"/>
      <c r="AK21" s="138" t="n"/>
      <c r="AL21" s="138" t="n"/>
      <c r="AM21" s="138" t="n"/>
      <c r="AN21" s="138" t="n"/>
      <c r="AO21" s="138" t="n"/>
      <c r="AP21" s="155">
        <f>計算!$G$38</f>
        <v/>
      </c>
      <c r="AQ21" s="138" t="n"/>
      <c r="AR21" s="156" t="inlineStr">
        <is>
          <t>歳）</t>
        </is>
      </c>
      <c r="AS21" s="138" t="n"/>
      <c r="AT21" s="139"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41" t="n"/>
      <c r="BV21" s="142" t="n"/>
      <c r="BW21" s="147">
        <f>計算!$U$38</f>
        <v/>
      </c>
      <c r="CG21" s="142" t="n"/>
      <c r="CH21" s="148">
        <f>計算!$V$38</f>
        <v/>
      </c>
      <c r="DU21" s="142" t="n"/>
      <c r="DV21" s="2" t="n"/>
      <c r="DW21" s="2" t="n"/>
      <c r="DX21" s="2" t="n"/>
      <c r="DY21" s="2" t="n"/>
      <c r="DZ21" s="2" t="n"/>
      <c r="EA21" s="2" t="n"/>
      <c r="EB21" s="2" t="n"/>
      <c r="EC21" s="2" t="n"/>
    </row>
    <row r="22" ht="6.75" customHeight="1" s="118">
      <c r="A22" s="2" t="n"/>
      <c r="B22" s="2" t="n"/>
      <c r="C22" s="2" t="n"/>
      <c r="D22" s="2" t="n"/>
      <c r="E22" s="141" t="n"/>
      <c r="K22" s="142" t="n"/>
      <c r="L22" s="141" t="n"/>
      <c r="AT22" s="142"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41" t="n"/>
      <c r="BV22" s="142" t="n"/>
      <c r="BW22" s="141" t="n"/>
      <c r="CG22" s="142" t="n"/>
      <c r="DU22" s="142" t="n"/>
      <c r="DV22" s="2" t="n"/>
      <c r="DW22" s="2" t="n"/>
      <c r="DX22" s="2" t="n"/>
      <c r="DY22" s="2" t="n"/>
      <c r="DZ22" s="2" t="n"/>
      <c r="EA22" s="2" t="n"/>
      <c r="EB22" s="2" t="n"/>
      <c r="EC22" s="2" t="n"/>
    </row>
    <row r="23" ht="6.75" customHeight="1" s="118">
      <c r="A23" s="2" t="n"/>
      <c r="B23" s="2" t="n"/>
      <c r="C23" s="2" t="n"/>
      <c r="D23" s="2" t="n"/>
      <c r="E23" s="141" t="n"/>
      <c r="K23" s="142" t="n"/>
      <c r="L23" s="141" t="n"/>
      <c r="AT23" s="142"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41" t="n"/>
      <c r="BV23" s="142" t="n"/>
      <c r="BW23" s="141" t="n"/>
      <c r="CG23" s="142" t="n"/>
      <c r="DU23" s="142" t="n"/>
      <c r="DV23" s="2" t="n"/>
      <c r="DW23" s="2" t="n"/>
      <c r="DX23" s="2" t="n"/>
      <c r="DY23" s="2" t="n"/>
      <c r="DZ23" s="2" t="n"/>
      <c r="EA23" s="2" t="n"/>
      <c r="EB23" s="2" t="n"/>
      <c r="EC23" s="2" t="n"/>
    </row>
    <row r="24" ht="3.75" customHeight="1" s="118">
      <c r="A24" s="2" t="n"/>
      <c r="B24" s="2" t="n"/>
      <c r="C24" s="2" t="n"/>
      <c r="D24" s="2" t="n"/>
      <c r="E24" s="144" t="n"/>
      <c r="F24" s="145" t="n"/>
      <c r="G24" s="145" t="n"/>
      <c r="H24" s="145" t="n"/>
      <c r="I24" s="145" t="n"/>
      <c r="J24" s="145" t="n"/>
      <c r="K24" s="146" t="n"/>
      <c r="L24" s="144" t="n"/>
      <c r="M24" s="145" t="n"/>
      <c r="N24" s="145" t="n"/>
      <c r="O24" s="145" t="n"/>
      <c r="P24" s="145" t="n"/>
      <c r="Q24" s="145" t="n"/>
      <c r="R24" s="145" t="n"/>
      <c r="S24" s="145" t="n"/>
      <c r="T24" s="145" t="n"/>
      <c r="U24" s="145" t="n"/>
      <c r="X24" s="145" t="n"/>
      <c r="Y24" s="145" t="n"/>
      <c r="AC24" s="145" t="n"/>
      <c r="AD24" s="145" t="n"/>
      <c r="AH24" s="145" t="n"/>
      <c r="AI24" s="145" t="n"/>
      <c r="AJ24" s="145" t="n"/>
      <c r="AK24" s="145" t="n"/>
      <c r="AL24" s="145" t="n"/>
      <c r="AM24" s="145" t="n"/>
      <c r="AN24" s="145" t="n"/>
      <c r="AO24" s="145" t="n"/>
      <c r="AP24" s="145" t="n"/>
      <c r="AQ24" s="145" t="n"/>
      <c r="AR24" s="145" t="n"/>
      <c r="AS24" s="145" t="n"/>
      <c r="AT24" s="146"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41" t="n"/>
      <c r="BV24" s="142" t="n"/>
      <c r="BW24" s="141" t="n"/>
      <c r="CG24" s="142" t="n"/>
      <c r="DU24" s="142" t="n"/>
      <c r="DV24" s="2" t="n"/>
      <c r="DW24" s="2" t="n"/>
      <c r="DX24" s="2" t="n"/>
      <c r="DY24" s="2" t="n"/>
      <c r="DZ24" s="2" t="n"/>
      <c r="EA24" s="2" t="n"/>
      <c r="EB24" s="2" t="n"/>
      <c r="EC24" s="2" t="n"/>
    </row>
    <row r="25" ht="6.75" customHeight="1" s="118">
      <c r="A25" s="2" t="n"/>
      <c r="B25" s="2" t="n"/>
      <c r="C25" s="2" t="n"/>
      <c r="D25" s="2" t="n"/>
      <c r="E25" s="157" t="inlineStr">
        <is>
          <t>ふ り が な</t>
        </is>
      </c>
      <c r="F25" s="138" t="n"/>
      <c r="G25" s="138" t="n"/>
      <c r="H25" s="138" t="n"/>
      <c r="I25" s="138" t="n"/>
      <c r="J25" s="138" t="n"/>
      <c r="K25" s="139" t="n"/>
      <c r="L25" s="158">
        <f>計算!$J$38</f>
        <v/>
      </c>
      <c r="M25" s="138" t="n"/>
      <c r="N25" s="138" t="n"/>
      <c r="O25" s="138" t="n"/>
      <c r="P25" s="138" t="n"/>
      <c r="Q25" s="138" t="n"/>
      <c r="R25" s="138" t="n"/>
      <c r="S25" s="138" t="n"/>
      <c r="T25" s="138" t="n"/>
      <c r="U25" s="138" t="n"/>
      <c r="V25" s="138" t="n"/>
      <c r="W25" s="138" t="n"/>
      <c r="X25" s="138" t="n"/>
      <c r="Y25" s="138" t="n"/>
      <c r="Z25" s="138" t="n"/>
      <c r="AA25" s="138" t="n"/>
      <c r="AB25" s="138" t="n"/>
      <c r="AC25" s="138" t="n"/>
      <c r="AD25" s="138" t="n"/>
      <c r="AE25" s="138" t="n"/>
      <c r="AF25" s="138" t="n"/>
      <c r="AG25" s="138" t="n"/>
      <c r="AH25" s="138" t="n"/>
      <c r="AI25" s="138" t="n"/>
      <c r="AJ25" s="138" t="n"/>
      <c r="AK25" s="138" t="n"/>
      <c r="AL25" s="138" t="n"/>
      <c r="AM25" s="138" t="n"/>
      <c r="AN25" s="138" t="n"/>
      <c r="AO25" s="138" t="n"/>
      <c r="AP25" s="138" t="n"/>
      <c r="AQ25" s="138" t="n"/>
      <c r="AR25" s="138" t="n"/>
      <c r="AS25" s="138" t="n"/>
      <c r="AT25" s="138" t="n"/>
      <c r="AU25" s="138" t="n"/>
      <c r="AV25" s="138" t="n"/>
      <c r="AW25" s="138" t="n"/>
      <c r="AX25" s="138" t="n"/>
      <c r="AY25" s="138" t="n"/>
      <c r="AZ25" s="138" t="n"/>
      <c r="BA25" s="138" t="n"/>
      <c r="BB25" s="138" t="n"/>
      <c r="BC25" s="138" t="n"/>
      <c r="BD25" s="138" t="n"/>
      <c r="BE25" s="138" t="n"/>
      <c r="BF25" s="138" t="n"/>
      <c r="BG25" s="138" t="n"/>
      <c r="BH25" s="138" t="n"/>
      <c r="BI25" s="139" t="n"/>
      <c r="BJ25" s="2" t="n"/>
      <c r="BK25" s="2" t="n"/>
      <c r="BL25" s="2" t="n"/>
      <c r="BM25" s="2" t="n"/>
      <c r="BN25" s="2" t="n"/>
      <c r="BO25" s="2" t="n"/>
      <c r="BP25" s="141" t="n"/>
      <c r="BV25" s="142" t="n"/>
      <c r="BW25" s="159">
        <f>計算!$W$38</f>
        <v/>
      </c>
      <c r="CG25" s="142" t="n"/>
      <c r="CH25" s="148">
        <f>計算!$X$38</f>
        <v/>
      </c>
      <c r="DU25" s="142" t="n"/>
      <c r="DV25" s="2" t="n"/>
      <c r="DW25" s="2" t="n"/>
      <c r="DX25" s="2" t="n"/>
      <c r="DY25" s="2" t="n"/>
      <c r="DZ25" s="2" t="n"/>
      <c r="EA25" s="2" t="n"/>
      <c r="EB25" s="2" t="n"/>
      <c r="EC25" s="2" t="n"/>
    </row>
    <row r="26" ht="6.75" customHeight="1" s="118">
      <c r="A26" s="2" t="n"/>
      <c r="B26" s="2" t="n"/>
      <c r="C26" s="2" t="n"/>
      <c r="D26" s="2" t="n"/>
      <c r="E26" s="141" t="n"/>
      <c r="K26" s="142" t="n"/>
      <c r="BI26" s="142" t="n"/>
      <c r="BJ26" s="2" t="n"/>
      <c r="BK26" s="2" t="n"/>
      <c r="BL26" s="2" t="n"/>
      <c r="BM26" s="2" t="n"/>
      <c r="BN26" s="2" t="n"/>
      <c r="BO26" s="2" t="n"/>
      <c r="BP26" s="141" t="n"/>
      <c r="BV26" s="142" t="n"/>
      <c r="BW26" s="141" t="n"/>
      <c r="CG26" s="142" t="n"/>
      <c r="DU26" s="142" t="n"/>
      <c r="DV26" s="2" t="n"/>
      <c r="DW26" s="2" t="n"/>
      <c r="DX26" s="2" t="n"/>
      <c r="DY26" s="2" t="n"/>
      <c r="DZ26" s="2" t="n"/>
      <c r="EA26" s="2" t="n"/>
      <c r="EB26" s="2" t="n"/>
      <c r="EC26" s="2" t="n"/>
    </row>
    <row r="27" ht="6.75" customHeight="1" s="118">
      <c r="A27" s="2" t="n"/>
      <c r="B27" s="2" t="n"/>
      <c r="C27" s="2" t="n"/>
      <c r="D27" s="2" t="n"/>
      <c r="E27" s="160" t="n"/>
      <c r="F27" s="161" t="n"/>
      <c r="G27" s="161" t="n"/>
      <c r="H27" s="161" t="n"/>
      <c r="I27" s="161" t="n"/>
      <c r="J27" s="161" t="n"/>
      <c r="K27" s="162" t="n"/>
      <c r="L27" s="161" t="n"/>
      <c r="M27" s="161" t="n"/>
      <c r="N27" s="161" t="n"/>
      <c r="O27" s="161" t="n"/>
      <c r="P27" s="161" t="n"/>
      <c r="Q27" s="161" t="n"/>
      <c r="R27" s="161" t="n"/>
      <c r="S27" s="161" t="n"/>
      <c r="T27" s="161" t="n"/>
      <c r="U27" s="161" t="n"/>
      <c r="V27" s="161" t="n"/>
      <c r="W27" s="161" t="n"/>
      <c r="X27" s="161" t="n"/>
      <c r="Y27" s="161" t="n"/>
      <c r="Z27" s="161" t="n"/>
      <c r="AA27" s="161" t="n"/>
      <c r="AB27" s="161" t="n"/>
      <c r="AC27" s="161" t="n"/>
      <c r="AD27" s="161" t="n"/>
      <c r="AE27" s="161" t="n"/>
      <c r="AF27" s="161" t="n"/>
      <c r="AG27" s="161" t="n"/>
      <c r="AH27" s="161" t="n"/>
      <c r="AI27" s="161" t="n"/>
      <c r="AJ27" s="161" t="n"/>
      <c r="AK27" s="161" t="n"/>
      <c r="AL27" s="161" t="n"/>
      <c r="AM27" s="161" t="n"/>
      <c r="AN27" s="161" t="n"/>
      <c r="AO27" s="161" t="n"/>
      <c r="AP27" s="161" t="n"/>
      <c r="AQ27" s="161" t="n"/>
      <c r="AR27" s="161" t="n"/>
      <c r="AS27" s="161" t="n"/>
      <c r="AT27" s="161" t="n"/>
      <c r="AU27" s="161" t="n"/>
      <c r="AV27" s="161" t="n"/>
      <c r="AW27" s="161" t="n"/>
      <c r="AX27" s="161" t="n"/>
      <c r="AY27" s="161" t="n"/>
      <c r="AZ27" s="161" t="n"/>
      <c r="BA27" s="161" t="n"/>
      <c r="BB27" s="161" t="n"/>
      <c r="BC27" s="161" t="n"/>
      <c r="BD27" s="161" t="n"/>
      <c r="BE27" s="161" t="n"/>
      <c r="BF27" s="161" t="n"/>
      <c r="BG27" s="161" t="n"/>
      <c r="BH27" s="161" t="n"/>
      <c r="BI27" s="162" t="n"/>
      <c r="BJ27" s="2" t="n"/>
      <c r="BK27" s="2" t="n"/>
      <c r="BL27" s="2" t="n"/>
      <c r="BM27" s="2" t="n"/>
      <c r="BN27" s="2" t="n"/>
      <c r="BO27" s="2" t="n"/>
      <c r="BP27" s="141" t="n"/>
      <c r="BV27" s="142" t="n"/>
      <c r="BW27" s="141" t="n"/>
      <c r="CG27" s="142" t="n"/>
      <c r="DU27" s="142" t="n"/>
      <c r="DV27" s="2" t="n"/>
      <c r="DW27" s="2" t="n"/>
      <c r="DX27" s="2" t="n"/>
      <c r="DY27" s="2" t="n"/>
      <c r="DZ27" s="2" t="n"/>
      <c r="EA27" s="2" t="n"/>
      <c r="EB27" s="2" t="n"/>
      <c r="EC27" s="2" t="n"/>
    </row>
    <row r="28" ht="6.75" customHeight="1" s="118">
      <c r="A28" s="2" t="n"/>
      <c r="B28" s="2" t="n"/>
      <c r="C28" s="2" t="n"/>
      <c r="D28" s="2" t="n"/>
      <c r="E28" s="163" t="inlineStr">
        <is>
          <t>現住所</t>
        </is>
      </c>
      <c r="F28" s="164" t="n"/>
      <c r="G28" s="164" t="n"/>
      <c r="H28" s="164" t="n"/>
      <c r="I28" s="164" t="n"/>
      <c r="J28" s="164" t="n"/>
      <c r="K28" s="165" t="n"/>
      <c r="L28" s="107" t="inlineStr">
        <is>
          <t>〒</t>
        </is>
      </c>
      <c r="M28" s="164" t="n"/>
      <c r="N28" s="164" t="n"/>
      <c r="O28" s="164" t="n"/>
      <c r="P28" s="166">
        <f>計算!$H$38</f>
        <v/>
      </c>
      <c r="Q28" s="164" t="n"/>
      <c r="R28" s="164" t="n"/>
      <c r="S28" s="164" t="n"/>
      <c r="T28" s="164" t="n"/>
      <c r="U28" s="164" t="n"/>
      <c r="V28" s="164" t="n"/>
      <c r="W28" s="164" t="n"/>
      <c r="X28" s="164" t="n"/>
      <c r="Y28" s="164" t="n"/>
      <c r="Z28" s="164" t="n"/>
      <c r="AA28" s="164" t="n"/>
      <c r="AB28" s="164" t="n"/>
      <c r="AC28" s="164" t="n"/>
      <c r="AD28" s="164" t="n"/>
      <c r="AE28" s="164" t="n"/>
      <c r="AF28" s="164" t="n"/>
      <c r="AG28" s="164" t="n"/>
      <c r="AH28" s="164" t="n"/>
      <c r="AI28" s="164" t="n"/>
      <c r="AJ28" s="164"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41" t="n"/>
      <c r="BV28" s="142" t="n"/>
      <c r="BW28" s="141" t="n"/>
      <c r="CG28" s="142" t="n"/>
      <c r="DU28" s="142" t="n"/>
      <c r="DV28" s="2" t="n"/>
      <c r="DW28" s="2" t="n"/>
      <c r="DX28" s="2" t="n"/>
      <c r="DY28" s="2" t="n"/>
      <c r="DZ28" s="2" t="n"/>
      <c r="EA28" s="2" t="n"/>
      <c r="EB28" s="2" t="n"/>
      <c r="EC28" s="2" t="n"/>
    </row>
    <row r="29" ht="4.5" customHeight="1" s="118">
      <c r="A29" s="2" t="n"/>
      <c r="B29" s="2" t="n"/>
      <c r="C29" s="2" t="n"/>
      <c r="D29" s="2" t="n"/>
      <c r="E29" s="141" t="n"/>
      <c r="K29" s="142" t="n"/>
      <c r="L29" s="141"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4" t="n"/>
      <c r="BQ29" s="145" t="n"/>
      <c r="BR29" s="145" t="n"/>
      <c r="BS29" s="145" t="n"/>
      <c r="BT29" s="145" t="n"/>
      <c r="BU29" s="145" t="n"/>
      <c r="BV29" s="146" t="n"/>
      <c r="BW29" s="144" t="n"/>
      <c r="BX29" s="145" t="n"/>
      <c r="BY29" s="145" t="n"/>
      <c r="BZ29" s="145" t="n"/>
      <c r="CA29" s="145" t="n"/>
      <c r="CB29" s="145" t="n"/>
      <c r="CC29" s="145" t="n"/>
      <c r="CD29" s="145" t="n"/>
      <c r="CE29" s="145" t="n"/>
      <c r="CF29" s="145" t="n"/>
      <c r="CG29" s="146" t="n"/>
      <c r="DU29" s="142" t="n"/>
      <c r="DV29" s="2" t="n"/>
      <c r="DW29" s="2" t="n"/>
      <c r="DX29" s="2" t="n"/>
      <c r="DY29" s="2" t="n"/>
      <c r="DZ29" s="2" t="n"/>
      <c r="EA29" s="2" t="n"/>
      <c r="EB29" s="2" t="n"/>
      <c r="EC29" s="2" t="n"/>
    </row>
    <row r="30" ht="6.75" customHeight="1" s="118">
      <c r="A30" s="2" t="n"/>
      <c r="B30" s="2" t="n"/>
      <c r="C30" s="2" t="n"/>
      <c r="D30" s="2" t="n"/>
      <c r="E30" s="141" t="n"/>
      <c r="K30" s="142" t="n"/>
      <c r="L30" s="141"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7" t="inlineStr">
        <is>
          <t>校内外の諸活動</t>
        </is>
      </c>
      <c r="BQ30" s="138" t="n"/>
      <c r="BR30" s="138" t="n"/>
      <c r="BS30" s="138" t="n"/>
      <c r="BT30" s="138" t="n"/>
      <c r="BU30" s="138" t="n"/>
      <c r="BV30" s="139" t="n"/>
      <c r="BW30" s="168">
        <f>計算!$Y$38</f>
        <v/>
      </c>
      <c r="BX30" s="138" t="n"/>
      <c r="BY30" s="138" t="n"/>
      <c r="BZ30" s="138" t="n"/>
      <c r="CA30" s="138" t="n"/>
      <c r="CB30" s="138" t="n"/>
      <c r="CC30" s="138" t="n"/>
      <c r="CD30" s="138" t="n"/>
      <c r="CE30" s="138" t="n"/>
      <c r="CF30" s="138" t="n"/>
      <c r="CG30" s="138" t="n"/>
      <c r="CH30" s="138" t="n"/>
      <c r="CI30" s="138" t="n"/>
      <c r="CJ30" s="138" t="n"/>
      <c r="CK30" s="138" t="n"/>
      <c r="CL30" s="138" t="n"/>
      <c r="CM30" s="138" t="n"/>
      <c r="CN30" s="138" t="n"/>
      <c r="CO30" s="138" t="n"/>
      <c r="CP30" s="138" t="n"/>
      <c r="CQ30" s="138" t="n"/>
      <c r="CR30" s="138" t="n"/>
      <c r="CS30" s="138" t="n"/>
      <c r="CT30" s="138" t="n"/>
      <c r="CU30" s="138" t="n"/>
      <c r="CV30" s="138" t="n"/>
      <c r="CW30" s="138" t="n"/>
      <c r="CX30" s="138" t="n"/>
      <c r="CY30" s="138" t="n"/>
      <c r="CZ30" s="138" t="n"/>
      <c r="DA30" s="138" t="n"/>
      <c r="DB30" s="138" t="n"/>
      <c r="DC30" s="138" t="n"/>
      <c r="DD30" s="138" t="n"/>
      <c r="DE30" s="138" t="n"/>
      <c r="DF30" s="138" t="n"/>
      <c r="DG30" s="138" t="n"/>
      <c r="DH30" s="138" t="n"/>
      <c r="DI30" s="138" t="n"/>
      <c r="DJ30" s="138" t="n"/>
      <c r="DK30" s="138" t="n"/>
      <c r="DL30" s="138" t="n"/>
      <c r="DM30" s="138" t="n"/>
      <c r="DN30" s="138" t="n"/>
      <c r="DO30" s="138" t="n"/>
      <c r="DP30" s="138" t="n"/>
      <c r="DQ30" s="138" t="n"/>
      <c r="DR30" s="138" t="n"/>
      <c r="DS30" s="138" t="n"/>
      <c r="DT30" s="138" t="n"/>
      <c r="DU30" s="139" t="n"/>
      <c r="DV30" s="7" t="n"/>
      <c r="DW30" s="2" t="n"/>
      <c r="DX30" s="2" t="n"/>
      <c r="DY30" s="2" t="n"/>
      <c r="DZ30" s="2" t="n"/>
      <c r="EA30" s="2" t="n"/>
      <c r="EB30" s="2" t="n"/>
      <c r="EC30" s="2" t="n"/>
    </row>
    <row r="31" ht="6.75" customHeight="1" s="118">
      <c r="A31" s="2" t="n"/>
      <c r="B31" s="2" t="n"/>
      <c r="C31" s="2" t="n"/>
      <c r="D31" s="2" t="n"/>
      <c r="E31" s="141" t="n"/>
      <c r="K31" s="142" t="n"/>
      <c r="L31" s="169">
        <f>計算!$I$38</f>
        <v/>
      </c>
      <c r="BI31" s="142" t="n"/>
      <c r="BJ31" s="2" t="n"/>
      <c r="BK31" s="2" t="n"/>
      <c r="BL31" s="2" t="n"/>
      <c r="BM31" s="2" t="n"/>
      <c r="BN31" s="2" t="n"/>
      <c r="BO31" s="2" t="n"/>
      <c r="BP31" s="141" t="n"/>
      <c r="BV31" s="142" t="n"/>
      <c r="DU31" s="142" t="n"/>
      <c r="DV31" s="7" t="n"/>
      <c r="DW31" s="2" t="n"/>
      <c r="DX31" s="2" t="n"/>
      <c r="DY31" s="2" t="n"/>
      <c r="DZ31" s="2" t="n"/>
      <c r="EA31" s="2" t="n"/>
      <c r="EB31" s="2" t="n"/>
      <c r="EC31" s="2" t="n"/>
    </row>
    <row r="32" ht="6.75" customHeight="1" s="118">
      <c r="A32" s="2" t="n"/>
      <c r="B32" s="2" t="n"/>
      <c r="C32" s="2" t="n"/>
      <c r="D32" s="2" t="n"/>
      <c r="E32" s="141" t="n"/>
      <c r="K32" s="142" t="n"/>
      <c r="L32" s="141" t="n"/>
      <c r="BI32" s="142" t="n"/>
      <c r="BJ32" s="2" t="n"/>
      <c r="BK32" s="2" t="n"/>
      <c r="BL32" s="2" t="n"/>
      <c r="BM32" s="2" t="n"/>
      <c r="BN32" s="2" t="n"/>
      <c r="BO32" s="2" t="n"/>
      <c r="BP32" s="141" t="n"/>
      <c r="BV32" s="142" t="n"/>
      <c r="DU32" s="142" t="n"/>
      <c r="DV32" s="7" t="n"/>
      <c r="DW32" s="2" t="n"/>
      <c r="DX32" s="2" t="n"/>
      <c r="DY32" s="2" t="n"/>
      <c r="DZ32" s="2" t="n"/>
      <c r="EA32" s="2" t="n"/>
      <c r="EB32" s="2" t="n"/>
      <c r="EC32" s="2" t="n"/>
    </row>
    <row r="33" ht="6.75" customHeight="1" s="118">
      <c r="A33" s="2" t="n"/>
      <c r="B33" s="2" t="n"/>
      <c r="C33" s="2" t="n"/>
      <c r="D33" s="2" t="n"/>
      <c r="E33" s="144" t="n"/>
      <c r="F33" s="145" t="n"/>
      <c r="G33" s="145" t="n"/>
      <c r="H33" s="145" t="n"/>
      <c r="I33" s="145" t="n"/>
      <c r="J33" s="145" t="n"/>
      <c r="K33" s="146" t="n"/>
      <c r="L33" s="144" t="n"/>
      <c r="M33" s="145" t="n"/>
      <c r="N33" s="145" t="n"/>
      <c r="O33" s="145" t="n"/>
      <c r="P33" s="145" t="n"/>
      <c r="Q33" s="145" t="n"/>
      <c r="R33" s="145" t="n"/>
      <c r="S33" s="145" t="n"/>
      <c r="T33" s="145" t="n"/>
      <c r="U33" s="145" t="n"/>
      <c r="V33" s="145" t="n"/>
      <c r="W33" s="145" t="n"/>
      <c r="X33" s="145" t="n"/>
      <c r="Y33" s="145" t="n"/>
      <c r="Z33" s="145" t="n"/>
      <c r="AA33" s="145" t="n"/>
      <c r="AB33" s="145" t="n"/>
      <c r="AC33" s="145" t="n"/>
      <c r="AD33" s="145" t="n"/>
      <c r="AE33" s="145" t="n"/>
      <c r="AF33" s="145" t="n"/>
      <c r="AG33" s="145" t="n"/>
      <c r="AH33" s="145" t="n"/>
      <c r="AI33" s="145" t="n"/>
      <c r="AJ33" s="145" t="n"/>
      <c r="AK33" s="145" t="n"/>
      <c r="AL33" s="145" t="n"/>
      <c r="AM33" s="145" t="n"/>
      <c r="AN33" s="145" t="n"/>
      <c r="AO33" s="145" t="n"/>
      <c r="AP33" s="145" t="n"/>
      <c r="AQ33" s="145" t="n"/>
      <c r="AR33" s="145" t="n"/>
      <c r="AS33" s="145" t="n"/>
      <c r="AT33" s="145" t="n"/>
      <c r="AU33" s="145" t="n"/>
      <c r="AV33" s="145" t="n"/>
      <c r="AW33" s="145" t="n"/>
      <c r="AX33" s="145" t="n"/>
      <c r="AY33" s="145" t="n"/>
      <c r="AZ33" s="145" t="n"/>
      <c r="BA33" s="145" t="n"/>
      <c r="BB33" s="145" t="n"/>
      <c r="BC33" s="145" t="n"/>
      <c r="BD33" s="145" t="n"/>
      <c r="BE33" s="145" t="n"/>
      <c r="BF33" s="145" t="n"/>
      <c r="BG33" s="145" t="n"/>
      <c r="BH33" s="145" t="n"/>
      <c r="BI33" s="146" t="n"/>
      <c r="BJ33" s="2" t="n"/>
      <c r="BK33" s="2" t="n"/>
      <c r="BL33" s="2" t="n"/>
      <c r="BM33" s="2" t="n"/>
      <c r="BN33" s="2" t="n"/>
      <c r="BO33" s="2" t="n"/>
      <c r="BP33" s="141" t="n"/>
      <c r="BV33" s="142" t="n"/>
      <c r="DU33" s="142" t="n"/>
      <c r="DV33" s="7" t="n"/>
      <c r="DW33" s="2" t="n"/>
      <c r="DX33" s="2" t="n"/>
      <c r="DY33" s="2" t="n"/>
      <c r="DZ33" s="2" t="n"/>
      <c r="EA33" s="2" t="n"/>
      <c r="EB33" s="2" t="n"/>
      <c r="EC33" s="2" t="n"/>
    </row>
    <row r="34" ht="6.75" customHeight="1" s="118">
      <c r="A34" s="2" t="n"/>
      <c r="B34" s="2" t="n"/>
      <c r="C34" s="2" t="n"/>
      <c r="D34" s="2" t="n"/>
      <c r="E34" s="157" t="inlineStr">
        <is>
          <t>ふ り が な</t>
        </is>
      </c>
      <c r="F34" s="138" t="n"/>
      <c r="G34" s="138" t="n"/>
      <c r="H34" s="138" t="n"/>
      <c r="I34" s="138" t="n"/>
      <c r="J34" s="138" t="n"/>
      <c r="K34" s="139" t="n"/>
      <c r="L34" s="158">
        <f>計算!$M$38</f>
        <v/>
      </c>
      <c r="M34" s="138" t="n"/>
      <c r="N34" s="138" t="n"/>
      <c r="O34" s="138" t="n"/>
      <c r="P34" s="138" t="n"/>
      <c r="Q34" s="138" t="n"/>
      <c r="R34" s="138" t="n"/>
      <c r="S34" s="138" t="n"/>
      <c r="T34" s="138" t="n"/>
      <c r="U34" s="138" t="n"/>
      <c r="V34" s="138" t="n"/>
      <c r="W34" s="138" t="n"/>
      <c r="X34" s="138" t="n"/>
      <c r="Y34" s="138" t="n"/>
      <c r="Z34" s="138" t="n"/>
      <c r="AA34" s="138" t="n"/>
      <c r="AB34" s="138" t="n"/>
      <c r="AC34" s="138" t="n"/>
      <c r="AD34" s="138" t="n"/>
      <c r="AE34" s="138" t="n"/>
      <c r="AF34" s="138" t="n"/>
      <c r="AG34" s="138" t="n"/>
      <c r="AH34" s="138" t="n"/>
      <c r="AI34" s="138" t="n"/>
      <c r="AJ34" s="138" t="n"/>
      <c r="AK34" s="138" t="n"/>
      <c r="AL34" s="138" t="n"/>
      <c r="AM34" s="138" t="n"/>
      <c r="AN34" s="138" t="n"/>
      <c r="AO34" s="138" t="n"/>
      <c r="AP34" s="138" t="n"/>
      <c r="AQ34" s="138" t="n"/>
      <c r="AR34" s="138" t="n"/>
      <c r="AS34" s="138" t="n"/>
      <c r="AT34" s="138" t="n"/>
      <c r="AU34" s="138" t="n"/>
      <c r="AV34" s="138" t="n"/>
      <c r="AW34" s="138" t="n"/>
      <c r="AX34" s="138" t="n"/>
      <c r="AY34" s="138" t="n"/>
      <c r="AZ34" s="138" t="n"/>
      <c r="BA34" s="138" t="n"/>
      <c r="BB34" s="138" t="n"/>
      <c r="BC34" s="138" t="n"/>
      <c r="BD34" s="138" t="n"/>
      <c r="BE34" s="138" t="n"/>
      <c r="BF34" s="138" t="n"/>
      <c r="BG34" s="138" t="n"/>
      <c r="BH34" s="138" t="n"/>
      <c r="BI34" s="139" t="n"/>
      <c r="BJ34" s="2" t="n"/>
      <c r="BK34" s="2" t="n"/>
      <c r="BL34" s="2" t="n"/>
      <c r="BM34" s="2" t="n"/>
      <c r="BN34" s="2" t="n"/>
      <c r="BO34" s="2" t="n"/>
      <c r="BP34" s="141" t="n"/>
      <c r="BV34" s="142" t="n"/>
      <c r="DU34" s="142" t="n"/>
      <c r="DV34" s="7" t="n"/>
      <c r="DW34" s="2" t="n"/>
      <c r="DX34" s="2" t="n"/>
      <c r="DY34" s="2" t="n"/>
      <c r="DZ34" s="2" t="n"/>
      <c r="EA34" s="2" t="n"/>
      <c r="EB34" s="2" t="n"/>
      <c r="EC34" s="2" t="n"/>
    </row>
    <row r="35" ht="6.75" customHeight="1" s="118">
      <c r="A35" s="2" t="n"/>
      <c r="B35" s="2" t="n"/>
      <c r="C35" s="2" t="n"/>
      <c r="D35" s="2" t="n"/>
      <c r="E35" s="141" t="n"/>
      <c r="K35" s="142" t="n"/>
      <c r="BI35" s="142" t="n"/>
      <c r="BJ35" s="2" t="n"/>
      <c r="BK35" s="2" t="n"/>
      <c r="BL35" s="2" t="n"/>
      <c r="BM35" s="2" t="n"/>
      <c r="BN35" s="2" t="n"/>
      <c r="BO35" s="2" t="n"/>
      <c r="BP35" s="141" t="n"/>
      <c r="BV35" s="142" t="n"/>
      <c r="DU35" s="142" t="n"/>
      <c r="DV35" s="7" t="n"/>
      <c r="DW35" s="2" t="n"/>
      <c r="DX35" s="2" t="n"/>
      <c r="DY35" s="2" t="n"/>
      <c r="DZ35" s="2" t="n"/>
      <c r="EA35" s="2" t="n"/>
      <c r="EB35" s="2" t="n"/>
      <c r="EC35" s="2" t="n"/>
    </row>
    <row r="36" ht="6.75" customHeight="1" s="118">
      <c r="A36" s="2" t="n"/>
      <c r="B36" s="2" t="n"/>
      <c r="C36" s="2" t="n"/>
      <c r="D36" s="2" t="n"/>
      <c r="E36" s="160" t="n"/>
      <c r="F36" s="161" t="n"/>
      <c r="G36" s="161" t="n"/>
      <c r="H36" s="161" t="n"/>
      <c r="I36" s="161" t="n"/>
      <c r="J36" s="161" t="n"/>
      <c r="K36" s="162" t="n"/>
      <c r="L36" s="161" t="n"/>
      <c r="M36" s="161" t="n"/>
      <c r="N36" s="161" t="n"/>
      <c r="O36" s="161" t="n"/>
      <c r="P36" s="161" t="n"/>
      <c r="Q36" s="161" t="n"/>
      <c r="R36" s="161" t="n"/>
      <c r="S36" s="161" t="n"/>
      <c r="T36" s="161" t="n"/>
      <c r="U36" s="161" t="n"/>
      <c r="V36" s="161" t="n"/>
      <c r="W36" s="161" t="n"/>
      <c r="X36" s="161" t="n"/>
      <c r="Y36" s="161" t="n"/>
      <c r="Z36" s="161" t="n"/>
      <c r="AA36" s="161" t="n"/>
      <c r="AB36" s="161" t="n"/>
      <c r="AC36" s="161" t="n"/>
      <c r="AD36" s="161" t="n"/>
      <c r="AE36" s="161" t="n"/>
      <c r="AF36" s="161" t="n"/>
      <c r="AG36" s="161" t="n"/>
      <c r="AH36" s="161" t="n"/>
      <c r="AI36" s="161" t="n"/>
      <c r="AJ36" s="161" t="n"/>
      <c r="AK36" s="161" t="n"/>
      <c r="AL36" s="161" t="n"/>
      <c r="AM36" s="161" t="n"/>
      <c r="AN36" s="161" t="n"/>
      <c r="AO36" s="161" t="n"/>
      <c r="AP36" s="161" t="n"/>
      <c r="AQ36" s="161" t="n"/>
      <c r="AR36" s="161" t="n"/>
      <c r="AS36" s="161" t="n"/>
      <c r="AT36" s="161" t="n"/>
      <c r="AU36" s="161" t="n"/>
      <c r="AV36" s="161" t="n"/>
      <c r="AW36" s="161" t="n"/>
      <c r="AX36" s="161" t="n"/>
      <c r="AY36" s="161" t="n"/>
      <c r="AZ36" s="161" t="n"/>
      <c r="BA36" s="161" t="n"/>
      <c r="BB36" s="161" t="n"/>
      <c r="BC36" s="161" t="n"/>
      <c r="BD36" s="161" t="n"/>
      <c r="BE36" s="161" t="n"/>
      <c r="BF36" s="161" t="n"/>
      <c r="BG36" s="161" t="n"/>
      <c r="BH36" s="161" t="n"/>
      <c r="BI36" s="162" t="n"/>
      <c r="BJ36" s="2" t="n"/>
      <c r="BK36" s="2" t="n"/>
      <c r="BL36" s="2" t="n"/>
      <c r="BM36" s="2" t="n"/>
      <c r="BN36" s="2" t="n"/>
      <c r="BO36" s="2" t="n"/>
      <c r="BP36" s="141" t="n"/>
      <c r="BV36" s="142" t="n"/>
      <c r="DU36" s="142" t="n"/>
      <c r="DV36" s="7" t="n"/>
      <c r="DW36" s="2" t="n"/>
      <c r="DX36" s="2" t="n"/>
      <c r="DY36" s="2" t="n"/>
      <c r="DZ36" s="2" t="n"/>
      <c r="EA36" s="2" t="n"/>
      <c r="EB36" s="2" t="n"/>
      <c r="EC36" s="2" t="n"/>
    </row>
    <row r="37" ht="6.75" customHeight="1" s="118">
      <c r="A37" s="2" t="n"/>
      <c r="B37" s="2" t="n"/>
      <c r="C37" s="2" t="n"/>
      <c r="D37" s="2" t="n"/>
      <c r="E37" s="163" t="inlineStr">
        <is>
          <t>連絡先</t>
        </is>
      </c>
      <c r="F37" s="164" t="n"/>
      <c r="G37" s="164" t="n"/>
      <c r="H37" s="164" t="n"/>
      <c r="I37" s="164" t="n"/>
      <c r="J37" s="164" t="n"/>
      <c r="K37" s="165" t="n"/>
      <c r="L37" s="107" t="inlineStr">
        <is>
          <t>〒</t>
        </is>
      </c>
      <c r="M37" s="164" t="n"/>
      <c r="N37" s="164" t="n"/>
      <c r="O37" s="164" t="n"/>
      <c r="P37" s="170">
        <f>計算!$K$38</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41" t="n"/>
      <c r="BV37" s="142" t="n"/>
      <c r="DU37" s="142" t="n"/>
      <c r="DV37" s="7" t="n"/>
      <c r="DW37" s="2" t="n"/>
      <c r="DX37" s="2" t="n"/>
      <c r="DY37" s="2" t="n"/>
      <c r="DZ37" s="2" t="n"/>
      <c r="EA37" s="2" t="n"/>
      <c r="EB37" s="2" t="n"/>
      <c r="EC37" s="2" t="n"/>
    </row>
    <row r="38" ht="6.75" customHeight="1" s="118">
      <c r="A38" s="2" t="n"/>
      <c r="B38" s="2" t="n"/>
      <c r="C38" s="2" t="n"/>
      <c r="D38" s="2" t="n"/>
      <c r="E38" s="141" t="n"/>
      <c r="K38" s="142" t="n"/>
      <c r="L38" s="141"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41" t="n"/>
      <c r="BV38" s="142" t="n"/>
      <c r="DU38" s="142" t="n"/>
      <c r="DV38" s="7" t="n"/>
      <c r="DW38" s="2" t="n"/>
      <c r="DX38" s="2" t="n"/>
      <c r="DY38" s="2" t="n"/>
      <c r="DZ38" s="2" t="n"/>
      <c r="EA38" s="2" t="n"/>
      <c r="EB38" s="2" t="n"/>
      <c r="EC38" s="2" t="n"/>
    </row>
    <row r="39" ht="6.75" customHeight="1" s="118">
      <c r="A39" s="2" t="n"/>
      <c r="B39" s="2" t="n"/>
      <c r="C39" s="2" t="n"/>
      <c r="D39" s="2" t="n"/>
      <c r="E39" s="141" t="n"/>
      <c r="K39" s="142" t="n"/>
      <c r="L39" s="141"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41" t="n"/>
      <c r="BV39" s="142" t="n"/>
      <c r="DU39" s="142" t="n"/>
      <c r="DV39" s="7" t="n"/>
      <c r="DW39" s="2" t="n"/>
      <c r="DX39" s="2" t="n"/>
      <c r="DY39" s="2" t="n"/>
      <c r="DZ39" s="2" t="n"/>
      <c r="EA39" s="2" t="n"/>
      <c r="EB39" s="2" t="n"/>
      <c r="EC39" s="2" t="n"/>
    </row>
    <row r="40" ht="6.75" customHeight="1" s="118">
      <c r="A40" s="2" t="n"/>
      <c r="B40" s="2" t="n"/>
      <c r="C40" s="2" t="n"/>
      <c r="D40" s="2" t="n"/>
      <c r="E40" s="141" t="n"/>
      <c r="K40" s="142" t="n"/>
      <c r="L40" s="171">
        <f>計算!$L$38</f>
        <v/>
      </c>
      <c r="BI40" s="142" t="n"/>
      <c r="BJ40" s="2" t="n"/>
      <c r="BK40" s="2" t="n"/>
      <c r="BL40" s="2" t="n"/>
      <c r="BM40" s="2" t="n"/>
      <c r="BN40" s="2" t="n"/>
      <c r="BO40" s="2" t="n"/>
      <c r="BP40" s="141" t="n"/>
      <c r="BV40" s="142" t="n"/>
      <c r="DU40" s="142" t="n"/>
      <c r="DV40" s="7" t="n"/>
      <c r="DW40" s="2" t="n"/>
      <c r="DX40" s="2" t="n"/>
      <c r="DY40" s="2" t="n"/>
      <c r="DZ40" s="2" t="n"/>
      <c r="EA40" s="2" t="n"/>
      <c r="EB40" s="2" t="n"/>
      <c r="EC40" s="2" t="n"/>
    </row>
    <row r="41" ht="6.75" customHeight="1" s="118">
      <c r="A41" s="2" t="n"/>
      <c r="B41" s="2" t="n"/>
      <c r="C41" s="2" t="n"/>
      <c r="D41" s="2" t="n"/>
      <c r="E41" s="144" t="n"/>
      <c r="F41" s="145" t="n"/>
      <c r="G41" s="145" t="n"/>
      <c r="H41" s="145" t="n"/>
      <c r="I41" s="145" t="n"/>
      <c r="J41" s="145" t="n"/>
      <c r="K41" s="146" t="n"/>
      <c r="L41" s="145" t="n"/>
      <c r="M41" s="145" t="n"/>
      <c r="N41" s="145" t="n"/>
      <c r="O41" s="145" t="n"/>
      <c r="P41" s="145" t="n"/>
      <c r="Q41" s="145" t="n"/>
      <c r="R41" s="145" t="n"/>
      <c r="S41" s="145" t="n"/>
      <c r="T41" s="145" t="n"/>
      <c r="U41" s="145" t="n"/>
      <c r="V41" s="145" t="n"/>
      <c r="W41" s="145" t="n"/>
      <c r="X41" s="145" t="n"/>
      <c r="Y41" s="145" t="n"/>
      <c r="Z41" s="145" t="n"/>
      <c r="AA41" s="145" t="n"/>
      <c r="AB41" s="145" t="n"/>
      <c r="AC41" s="145" t="n"/>
      <c r="AD41" s="145" t="n"/>
      <c r="AE41" s="145" t="n"/>
      <c r="AF41" s="145" t="n"/>
      <c r="AG41" s="145" t="n"/>
      <c r="AH41" s="145" t="n"/>
      <c r="AI41" s="145" t="n"/>
      <c r="AJ41" s="145" t="n"/>
      <c r="AK41" s="145" t="n"/>
      <c r="AL41" s="145" t="n"/>
      <c r="AM41" s="145" t="n"/>
      <c r="AN41" s="145" t="n"/>
      <c r="AO41" s="145" t="n"/>
      <c r="AP41" s="145" t="n"/>
      <c r="AQ41" s="145" t="n"/>
      <c r="AR41" s="145" t="n"/>
      <c r="AS41" s="145" t="n"/>
      <c r="AT41" s="145" t="n"/>
      <c r="AU41" s="145" t="n"/>
      <c r="AV41" s="145" t="n"/>
      <c r="AW41" s="145" t="n"/>
      <c r="AX41" s="145" t="n"/>
      <c r="AY41" s="145" t="n"/>
      <c r="AZ41" s="145" t="n"/>
      <c r="BA41" s="145" t="n"/>
      <c r="BB41" s="145" t="n"/>
      <c r="BC41" s="145" t="n"/>
      <c r="BD41" s="145" t="n"/>
      <c r="BE41" s="145" t="n"/>
      <c r="BF41" s="145" t="n"/>
      <c r="BG41" s="145" t="n"/>
      <c r="BH41" s="145" t="n"/>
      <c r="BI41" s="146" t="n"/>
      <c r="BJ41" s="2" t="n"/>
      <c r="BK41" s="2" t="n"/>
      <c r="BL41" s="2" t="n"/>
      <c r="BM41" s="2" t="n"/>
      <c r="BN41" s="2" t="n"/>
      <c r="BO41" s="2" t="n"/>
      <c r="BP41" s="141" t="n"/>
      <c r="BV41" s="142" t="n"/>
      <c r="DU41" s="142"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41" t="n"/>
      <c r="BV42" s="142" t="n"/>
      <c r="DU42" s="142"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41" t="n"/>
      <c r="BV43" s="142" t="n"/>
      <c r="DU43" s="142"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41" t="n"/>
      <c r="BV44" s="142" t="n"/>
      <c r="DU44" s="142"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41" t="n"/>
      <c r="BV45" s="142" t="n"/>
      <c r="DU45" s="142"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41" t="n"/>
      <c r="BV46" s="142" t="n"/>
      <c r="DU46" s="142"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2" t="n"/>
      <c r="BQ47" s="138" t="n"/>
      <c r="BR47" s="173" t="n"/>
      <c r="BS47" s="138" t="n"/>
      <c r="BT47" s="138" t="n"/>
      <c r="BU47" s="28" t="n"/>
      <c r="BV47" s="29" t="n"/>
      <c r="BW47" s="174">
        <f>計算!$Z$38</f>
        <v/>
      </c>
      <c r="BX47" s="138" t="n"/>
      <c r="BY47" s="138" t="n"/>
      <c r="BZ47" s="138" t="n"/>
      <c r="CA47" s="138" t="n"/>
      <c r="CB47" s="138" t="n"/>
      <c r="CC47" s="138" t="n"/>
      <c r="CD47" s="138" t="n"/>
      <c r="CE47" s="138" t="n"/>
      <c r="CF47" s="138" t="n"/>
      <c r="CG47" s="138" t="n"/>
      <c r="CH47" s="138" t="n"/>
      <c r="CI47" s="138" t="n"/>
      <c r="CJ47" s="138" t="n"/>
      <c r="CK47" s="138" t="n"/>
      <c r="CL47" s="138" t="n"/>
      <c r="CM47" s="138" t="n"/>
      <c r="CN47" s="138" t="n"/>
      <c r="CO47" s="138" t="n"/>
      <c r="CP47" s="138" t="n"/>
      <c r="CQ47" s="138" t="n"/>
      <c r="CR47" s="138" t="n"/>
      <c r="CS47" s="138" t="n"/>
      <c r="CT47" s="138" t="n"/>
      <c r="CU47" s="138" t="n"/>
      <c r="CV47" s="138" t="n"/>
      <c r="CW47" s="138" t="n"/>
      <c r="CX47" s="138" t="n"/>
      <c r="CY47" s="138" t="n"/>
      <c r="CZ47" s="138" t="n"/>
      <c r="DA47" s="138" t="n"/>
      <c r="DB47" s="138" t="n"/>
      <c r="DC47" s="138" t="n"/>
      <c r="DD47" s="138" t="n"/>
      <c r="DE47" s="138" t="n"/>
      <c r="DF47" s="138" t="n"/>
      <c r="DG47" s="138" t="n"/>
      <c r="DH47" s="138" t="n"/>
      <c r="DI47" s="138" t="n"/>
      <c r="DJ47" s="138" t="n"/>
      <c r="DK47" s="138" t="n"/>
      <c r="DL47" s="138" t="n"/>
      <c r="DM47" s="138" t="n"/>
      <c r="DN47" s="138" t="n"/>
      <c r="DO47" s="138" t="n"/>
      <c r="DP47" s="138" t="n"/>
      <c r="DQ47" s="138" t="n"/>
      <c r="DR47" s="138" t="n"/>
      <c r="DS47" s="138" t="n"/>
      <c r="DT47" s="138" t="n"/>
      <c r="DU47" s="139"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41" t="n"/>
      <c r="BU48" s="31" t="n"/>
      <c r="BV48" s="32" t="n"/>
      <c r="DU48" s="142"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41" t="n"/>
      <c r="BU49" s="72" t="n"/>
      <c r="BV49" s="142" t="n"/>
      <c r="DU49" s="142"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41" t="n"/>
      <c r="BV50" s="142" t="n"/>
      <c r="DU50" s="142"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41" t="n"/>
      <c r="BV51" s="142" t="n"/>
      <c r="DU51" s="142"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41" t="n"/>
      <c r="BV52" s="142" t="n"/>
      <c r="DU52" s="142" t="n"/>
      <c r="DV52" s="7" t="n"/>
      <c r="DW52" s="2" t="n"/>
      <c r="DX52" s="2" t="n"/>
      <c r="DY52" s="2" t="n"/>
      <c r="DZ52" s="2" t="n"/>
      <c r="EA52" s="2" t="n"/>
      <c r="EB52" s="2" t="n"/>
      <c r="EC52" s="2" t="n"/>
    </row>
    <row r="53" ht="6.75" customHeight="1" s="118">
      <c r="A53" s="2" t="n"/>
      <c r="B53" s="2" t="n"/>
      <c r="C53" s="2" t="n"/>
      <c r="D53" s="2" t="n"/>
      <c r="E53" s="175" t="inlineStr">
        <is>
          <t>在籍校</t>
        </is>
      </c>
      <c r="F53" s="138" t="n"/>
      <c r="G53" s="138" t="n"/>
      <c r="H53" s="138" t="n"/>
      <c r="I53" s="138" t="n"/>
      <c r="J53" s="138" t="n"/>
      <c r="K53" s="139"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8" t="n"/>
      <c r="AY53" s="138" t="n"/>
      <c r="AZ53" s="138" t="n"/>
      <c r="BA53" s="138" t="n"/>
      <c r="BB53" s="138" t="n"/>
      <c r="BC53" s="138" t="n"/>
      <c r="BD53" s="138" t="n"/>
      <c r="BE53" s="138" t="n"/>
      <c r="BF53" s="138" t="n"/>
      <c r="BG53" s="138" t="n"/>
      <c r="BH53" s="138" t="n"/>
      <c r="BI53" s="139" t="n"/>
      <c r="BJ53" s="2" t="n"/>
      <c r="BK53" s="2" t="n"/>
      <c r="BL53" s="2" t="n"/>
      <c r="BM53" s="2" t="n"/>
      <c r="BN53" s="2" t="n"/>
      <c r="BO53" s="2" t="n"/>
      <c r="BP53" s="141" t="n"/>
      <c r="BV53" s="142" t="n"/>
      <c r="DU53" s="142" t="n"/>
      <c r="DV53" s="2" t="n"/>
      <c r="DW53" s="2" t="n"/>
      <c r="DX53" s="2" t="n"/>
      <c r="DY53" s="2" t="n"/>
      <c r="DZ53" s="2" t="n"/>
      <c r="EA53" s="2" t="n"/>
      <c r="EB53" s="2" t="n"/>
      <c r="EC53" s="2" t="n"/>
    </row>
    <row r="54" ht="6.75" customHeight="1" s="118">
      <c r="A54" s="2" t="n"/>
      <c r="B54" s="2" t="n"/>
      <c r="C54" s="2" t="n"/>
      <c r="D54" s="2" t="n"/>
      <c r="E54" s="141" t="n"/>
      <c r="K54" s="142" t="n"/>
      <c r="L54" s="36" t="n"/>
      <c r="M54" s="19" t="n"/>
      <c r="N54" s="19" t="n"/>
      <c r="O54" s="19" t="n"/>
      <c r="P54" s="19" t="n"/>
      <c r="Q54" s="19" t="n"/>
      <c r="R54" s="19" t="n"/>
      <c r="S54" s="19" t="n"/>
      <c r="T54" s="19" t="n"/>
      <c r="U54" s="19" t="n"/>
      <c r="V54" s="19" t="n"/>
      <c r="W54" s="19" t="n"/>
      <c r="X54" s="37" t="n"/>
      <c r="Y54" s="176">
        <f>計算!$N$38</f>
        <v/>
      </c>
      <c r="BI54" s="142" t="n"/>
      <c r="BJ54" s="2" t="n"/>
      <c r="BK54" s="2" t="n"/>
      <c r="BL54" s="2" t="n"/>
      <c r="BM54" s="2" t="n"/>
      <c r="BN54" s="2" t="n"/>
      <c r="BO54" s="2" t="n"/>
      <c r="BP54" s="141" t="n"/>
      <c r="BV54" s="142" t="n"/>
      <c r="DU54" s="142" t="n"/>
      <c r="DV54" s="2" t="n"/>
      <c r="DW54" s="2" t="n"/>
      <c r="DX54" s="2" t="n"/>
      <c r="DY54" s="2" t="n"/>
      <c r="DZ54" s="2" t="n"/>
      <c r="EA54" s="2" t="n"/>
      <c r="EB54" s="2" t="n"/>
      <c r="EC54" s="2" t="n"/>
    </row>
    <row r="55" ht="6.75" customHeight="1" s="118">
      <c r="A55" s="2" t="n"/>
      <c r="B55" s="2" t="n"/>
      <c r="C55" s="2" t="n"/>
      <c r="D55" s="2" t="n"/>
      <c r="E55" s="141" t="n"/>
      <c r="K55" s="142" t="n"/>
      <c r="L55" s="36" t="n"/>
      <c r="M55" s="19" t="n"/>
      <c r="N55" s="19" t="n"/>
      <c r="O55" s="19" t="n"/>
      <c r="P55" s="177">
        <f>設定!$B$6</f>
        <v/>
      </c>
      <c r="S55" s="11" t="n"/>
      <c r="T55" s="11" t="n"/>
      <c r="U55" s="177">
        <f>設定!$B$7</f>
        <v/>
      </c>
      <c r="W55" s="11" t="n"/>
      <c r="X55" s="12" t="n"/>
      <c r="Y55" s="141" t="n"/>
      <c r="BI55" s="142" t="n"/>
      <c r="BJ55" s="2" t="n"/>
      <c r="BK55" s="2" t="n"/>
      <c r="BL55" s="2" t="n"/>
      <c r="BM55" s="2" t="n"/>
      <c r="BN55" s="2" t="n"/>
      <c r="BO55" s="2" t="n"/>
      <c r="BP55" s="141" t="n"/>
      <c r="BV55" s="142" t="n"/>
      <c r="DU55" s="142" t="n"/>
      <c r="DV55" s="2" t="n"/>
      <c r="DW55" s="2" t="n"/>
      <c r="DX55" s="2" t="n"/>
      <c r="DY55" s="2" t="n"/>
      <c r="DZ55" s="2" t="n"/>
      <c r="EA55" s="2" t="n"/>
      <c r="EB55" s="2" t="n"/>
      <c r="EC55" s="2" t="n"/>
    </row>
    <row r="56" ht="6.75" customHeight="1" s="118">
      <c r="A56" s="2" t="n"/>
      <c r="B56" s="2" t="n"/>
      <c r="C56" s="2" t="n"/>
      <c r="D56" s="2" t="n"/>
      <c r="E56" s="141" t="n"/>
      <c r="K56" s="142" t="n"/>
      <c r="L56" s="92" t="inlineStr">
        <is>
          <t>令和</t>
        </is>
      </c>
      <c r="S56" s="52" t="inlineStr">
        <is>
          <t>年</t>
        </is>
      </c>
      <c r="W56" s="53" t="inlineStr">
        <is>
          <t>月</t>
        </is>
      </c>
      <c r="X56" s="142" t="n"/>
      <c r="Y56" s="141" t="n"/>
      <c r="BI56" s="142" t="n"/>
      <c r="BJ56" s="2" t="n"/>
      <c r="BK56" s="2" t="n"/>
      <c r="BL56" s="2" t="n"/>
      <c r="BM56" s="2" t="n"/>
      <c r="BN56" s="2" t="n"/>
      <c r="BO56" s="2" t="n"/>
      <c r="BP56" s="141" t="n"/>
      <c r="BV56" s="142" t="n"/>
      <c r="DU56" s="142" t="n"/>
      <c r="DV56" s="2" t="n"/>
      <c r="DW56" s="2" t="n"/>
      <c r="DX56" s="2" t="n"/>
      <c r="DY56" s="2" t="n"/>
      <c r="DZ56" s="2" t="n"/>
      <c r="EA56" s="2" t="n"/>
      <c r="EB56" s="2" t="n"/>
      <c r="EC56" s="2" t="n"/>
    </row>
    <row r="57" ht="6.75" customHeight="1" s="118">
      <c r="A57" s="2" t="n"/>
      <c r="B57" s="2" t="n"/>
      <c r="C57" s="2" t="n"/>
      <c r="D57" s="2" t="n"/>
      <c r="E57" s="141" t="n"/>
      <c r="K57" s="142" t="n"/>
      <c r="L57" s="141" t="n"/>
      <c r="X57" s="142" t="n"/>
      <c r="Y57" s="141" t="n"/>
      <c r="AW57" s="75" t="inlineStr">
        <is>
          <t>卒業</t>
        </is>
      </c>
      <c r="BI57" s="142" t="n"/>
      <c r="BJ57" s="2" t="n"/>
      <c r="BK57" s="2" t="n"/>
      <c r="BL57" s="2" t="n"/>
      <c r="BM57" s="2" t="n"/>
      <c r="BN57" s="2" t="n"/>
      <c r="BO57" s="2" t="n"/>
      <c r="BP57" s="141" t="n"/>
      <c r="BV57" s="142" t="n"/>
      <c r="DU57" s="142" t="n"/>
      <c r="DV57" s="2" t="n"/>
      <c r="DW57" s="2" t="n"/>
      <c r="DX57" s="2" t="n"/>
      <c r="DY57" s="2" t="n"/>
      <c r="DZ57" s="2" t="n"/>
      <c r="EA57" s="2" t="n"/>
      <c r="EB57" s="2" t="n"/>
      <c r="EC57" s="2" t="n"/>
    </row>
    <row r="58" ht="6.75" customHeight="1" s="118">
      <c r="A58" s="2" t="n"/>
      <c r="B58" s="2" t="n"/>
      <c r="C58" s="2" t="n"/>
      <c r="D58" s="2" t="n"/>
      <c r="E58" s="141" t="n"/>
      <c r="K58" s="142" t="n"/>
      <c r="L58" s="36" t="n"/>
      <c r="M58" s="19" t="n"/>
      <c r="N58" s="19" t="n"/>
      <c r="O58" s="19" t="n"/>
      <c r="P58" s="19" t="n"/>
      <c r="Q58" s="19" t="n"/>
      <c r="R58" s="19" t="n"/>
      <c r="S58" s="19" t="n"/>
      <c r="T58" s="19" t="n"/>
      <c r="U58" s="19" t="n"/>
      <c r="V58" s="19" t="n"/>
      <c r="W58" s="19" t="n"/>
      <c r="X58" s="37" t="n"/>
      <c r="Y58" s="141" t="n"/>
      <c r="BI58" s="142" t="n"/>
      <c r="BJ58" s="2" t="n"/>
      <c r="BK58" s="2" t="n"/>
      <c r="BL58" s="2" t="n"/>
      <c r="BM58" s="2" t="n"/>
      <c r="BN58" s="2" t="n"/>
      <c r="BO58" s="2" t="n"/>
      <c r="BP58" s="141" t="n"/>
      <c r="BV58" s="142" t="n"/>
      <c r="DU58" s="142" t="n"/>
      <c r="DV58" s="2" t="n"/>
      <c r="DW58" s="2" t="n"/>
      <c r="DX58" s="2" t="n"/>
      <c r="DY58" s="2" t="n"/>
      <c r="DZ58" s="2" t="n"/>
      <c r="EA58" s="2" t="n"/>
      <c r="EB58" s="2" t="n"/>
      <c r="EC58" s="2" t="n"/>
    </row>
    <row r="59" ht="6.75" customHeight="1" s="118">
      <c r="A59" s="2" t="n"/>
      <c r="B59" s="2" t="n"/>
      <c r="C59" s="2" t="n"/>
      <c r="D59" s="2" t="n"/>
      <c r="E59" s="141" t="n"/>
      <c r="K59" s="142" t="n"/>
      <c r="L59" s="36" t="n"/>
      <c r="M59" s="19" t="n"/>
      <c r="N59" s="19" t="n"/>
      <c r="O59" s="19" t="n"/>
      <c r="P59" s="19" t="n"/>
      <c r="Q59" s="19" t="n"/>
      <c r="R59" s="19" t="n"/>
      <c r="S59" s="19" t="n"/>
      <c r="T59" s="19" t="n"/>
      <c r="U59" s="19" t="n"/>
      <c r="V59" s="19" t="n"/>
      <c r="W59" s="19" t="n"/>
      <c r="X59" s="37" t="n"/>
      <c r="Y59" s="141" t="n"/>
      <c r="BI59" s="142" t="n"/>
      <c r="BJ59" s="2" t="n"/>
      <c r="BK59" s="2" t="n"/>
      <c r="BL59" s="2" t="n"/>
      <c r="BM59" s="2" t="n"/>
      <c r="BN59" s="2" t="n"/>
      <c r="BO59" s="2" t="n"/>
      <c r="BP59" s="141" t="n"/>
      <c r="BV59" s="142" t="n"/>
      <c r="DU59" s="142" t="n"/>
      <c r="DV59" s="2" t="n"/>
      <c r="DW59" s="2" t="n"/>
      <c r="DX59" s="2" t="n"/>
      <c r="DY59" s="2" t="n"/>
      <c r="DZ59" s="2" t="n"/>
      <c r="EA59" s="2" t="n"/>
      <c r="EB59" s="2" t="n"/>
      <c r="EC59" s="2" t="n"/>
    </row>
    <row r="60" ht="6.75" customHeight="1" s="118">
      <c r="A60" s="2" t="n"/>
      <c r="B60" s="2" t="n"/>
      <c r="C60" s="2" t="n"/>
      <c r="D60" s="2" t="n"/>
      <c r="E60" s="144" t="n"/>
      <c r="F60" s="145" t="n"/>
      <c r="G60" s="145" t="n"/>
      <c r="H60" s="145" t="n"/>
      <c r="I60" s="145" t="n"/>
      <c r="J60" s="145" t="n"/>
      <c r="K60" s="146"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5" t="n"/>
      <c r="AX60" s="145" t="n"/>
      <c r="AY60" s="145" t="n"/>
      <c r="AZ60" s="145" t="n"/>
      <c r="BA60" s="145" t="n"/>
      <c r="BB60" s="145" t="n"/>
      <c r="BC60" s="145" t="n"/>
      <c r="BD60" s="145" t="n"/>
      <c r="BE60" s="145" t="n"/>
      <c r="BF60" s="145" t="n"/>
      <c r="BG60" s="145" t="n"/>
      <c r="BH60" s="145" t="n"/>
      <c r="BI60" s="146" t="n"/>
      <c r="BJ60" s="2" t="n"/>
      <c r="BK60" s="2" t="n"/>
      <c r="BL60" s="2" t="n"/>
      <c r="BM60" s="2" t="n"/>
      <c r="BN60" s="2" t="n"/>
      <c r="BO60" s="2" t="n"/>
      <c r="BP60" s="141" t="n"/>
      <c r="BV60" s="142" t="n"/>
      <c r="DU60" s="142"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8" t="n"/>
      <c r="U61" s="17" t="n"/>
      <c r="V61" s="17" t="n"/>
      <c r="W61" s="76" t="n"/>
      <c r="X61" s="138"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41" t="n"/>
      <c r="BV61" s="142" t="n"/>
      <c r="DU61" s="142"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41" t="n"/>
      <c r="BV62" s="142" t="n"/>
      <c r="DU62" s="142"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41" t="n"/>
      <c r="BV63" s="142" t="n"/>
      <c r="DU63" s="142" t="n"/>
      <c r="DV63" s="2" t="n"/>
      <c r="DW63" s="2" t="n"/>
      <c r="DX63" s="2" t="n"/>
      <c r="DY63" s="2" t="n"/>
      <c r="DZ63" s="2" t="n"/>
      <c r="EA63" s="2" t="n"/>
      <c r="EB63" s="2" t="n"/>
      <c r="EC63" s="2" t="n"/>
    </row>
    <row r="64" ht="6.75" customHeight="1" s="118">
      <c r="A64" s="2" t="n"/>
      <c r="B64" s="2" t="n"/>
      <c r="C64" s="2" t="n"/>
      <c r="D64" s="2" t="n"/>
      <c r="E64" s="178" t="inlineStr">
        <is>
          <t>職　歴</t>
        </is>
      </c>
      <c r="K64" s="142" t="n"/>
      <c r="L64" s="54" t="inlineStr">
        <is>
          <t>平成</t>
        </is>
      </c>
      <c r="M64" s="138" t="n"/>
      <c r="N64" s="138" t="n"/>
      <c r="O64" s="138" t="n"/>
      <c r="P64" s="19" t="n"/>
      <c r="Q64" s="19" t="n"/>
      <c r="R64" s="19" t="n"/>
      <c r="S64" s="19" t="n"/>
      <c r="T64" s="19" t="n"/>
      <c r="U64" s="19" t="n"/>
      <c r="V64" s="19" t="n"/>
      <c r="W64" s="19" t="n"/>
      <c r="X64" s="37" t="n"/>
      <c r="Y64" s="169">
        <f>計算!$AD$38</f>
        <v/>
      </c>
      <c r="BI64" s="142" t="n"/>
      <c r="BJ64" s="2" t="n"/>
      <c r="BK64" s="2" t="n"/>
      <c r="BL64" s="2" t="n"/>
      <c r="BM64" s="2" t="n"/>
      <c r="BN64" s="2" t="n"/>
      <c r="BO64" s="2" t="n"/>
      <c r="BP64" s="141" t="n"/>
      <c r="BV64" s="142" t="n"/>
      <c r="DU64" s="142" t="n"/>
      <c r="DV64" s="2" t="n"/>
      <c r="DW64" s="2" t="n"/>
      <c r="DX64" s="2" t="n"/>
      <c r="DY64" s="2" t="n"/>
      <c r="DZ64" s="2" t="n"/>
      <c r="EA64" s="2" t="n"/>
      <c r="EB64" s="2" t="n"/>
      <c r="EC64" s="2" t="n"/>
    </row>
    <row r="65" ht="6.75" customHeight="1" s="118">
      <c r="A65" s="2" t="n"/>
      <c r="B65" s="2" t="n"/>
      <c r="C65" s="2" t="n"/>
      <c r="D65" s="2" t="n"/>
      <c r="E65" s="141" t="n"/>
      <c r="K65" s="142" t="n"/>
      <c r="L65" s="141" t="n"/>
      <c r="P65" s="19" t="n"/>
      <c r="Q65" s="19" t="n"/>
      <c r="R65" s="19" t="n"/>
      <c r="S65" s="19" t="n"/>
      <c r="T65" s="19" t="n"/>
      <c r="U65" s="19" t="n"/>
      <c r="V65" s="19" t="n"/>
      <c r="W65" s="19" t="n"/>
      <c r="X65" s="37" t="n"/>
      <c r="Y65" s="141" t="n"/>
      <c r="BI65" s="142" t="n"/>
      <c r="BJ65" s="2" t="n"/>
      <c r="BK65" s="2" t="n"/>
      <c r="BL65" s="2" t="n"/>
      <c r="BM65" s="2" t="n"/>
      <c r="BN65" s="2" t="n"/>
      <c r="BO65" s="2" t="n"/>
      <c r="BP65" s="141" t="n"/>
      <c r="BV65" s="142" t="n"/>
      <c r="DU65" s="142" t="n"/>
      <c r="DV65" s="2" t="n"/>
      <c r="DW65" s="2" t="n"/>
      <c r="DX65" s="2" t="n"/>
      <c r="DY65" s="2" t="n"/>
      <c r="DZ65" s="2" t="n"/>
      <c r="EA65" s="2" t="n"/>
      <c r="EB65" s="2" t="n"/>
      <c r="EC65" s="2" t="n"/>
    </row>
    <row r="66" ht="6.75" customHeight="1" s="118">
      <c r="A66" s="2" t="n"/>
      <c r="B66" s="2" t="n"/>
      <c r="C66" s="2" t="n"/>
      <c r="D66" s="2" t="n"/>
      <c r="E66" s="141" t="n"/>
      <c r="K66" s="142" t="n"/>
      <c r="L66" s="141" t="n"/>
      <c r="P66" s="177">
        <f>計算!$AB$38</f>
        <v/>
      </c>
      <c r="S66" s="52" t="inlineStr">
        <is>
          <t>年</t>
        </is>
      </c>
      <c r="U66" s="177">
        <f>計算!$AC$38</f>
        <v/>
      </c>
      <c r="W66" s="53" t="inlineStr">
        <is>
          <t>月</t>
        </is>
      </c>
      <c r="X66" s="142" t="n"/>
      <c r="Y66" s="141" t="n"/>
      <c r="BI66" s="142" t="n"/>
      <c r="BJ66" s="2" t="n"/>
      <c r="BK66" s="2" t="n"/>
      <c r="BL66" s="2" t="n"/>
      <c r="BM66" s="2" t="n"/>
      <c r="BN66" s="2" t="n"/>
      <c r="BO66" s="2" t="n"/>
      <c r="BP66" s="141" t="n"/>
      <c r="BV66" s="142" t="n"/>
      <c r="DU66" s="142" t="n"/>
      <c r="DV66" s="2" t="n"/>
      <c r="DW66" s="2" t="n"/>
      <c r="DX66" s="2" t="n"/>
      <c r="DY66" s="2" t="n"/>
      <c r="DZ66" s="2" t="n"/>
      <c r="EA66" s="2" t="n"/>
      <c r="EB66" s="2" t="n"/>
      <c r="EC66" s="2" t="n"/>
    </row>
    <row r="67" ht="6.75" customHeight="1" s="118">
      <c r="A67" s="2" t="n"/>
      <c r="B67" s="2" t="n"/>
      <c r="C67" s="2" t="n"/>
      <c r="D67" s="2" t="n"/>
      <c r="E67" s="141" t="n"/>
      <c r="K67" s="142" t="n"/>
      <c r="L67" s="49" t="inlineStr">
        <is>
          <t>令和</t>
        </is>
      </c>
      <c r="X67" s="142" t="n"/>
      <c r="Y67" s="141" t="n"/>
      <c r="BI67" s="142" t="n"/>
      <c r="BJ67" s="2" t="n"/>
      <c r="BK67" s="2" t="n"/>
      <c r="BL67" s="2" t="n"/>
      <c r="BM67" s="2" t="n"/>
      <c r="BN67" s="2" t="n"/>
      <c r="BO67" s="2" t="n"/>
      <c r="BP67" s="141" t="n"/>
      <c r="BV67" s="142" t="n"/>
      <c r="DU67" s="142" t="n"/>
      <c r="DV67" s="2" t="n"/>
      <c r="DW67" s="2" t="n"/>
      <c r="DX67" s="2" t="n"/>
      <c r="DY67" s="2" t="n"/>
      <c r="DZ67" s="2" t="n"/>
      <c r="EA67" s="2" t="n"/>
      <c r="EB67" s="2" t="n"/>
      <c r="EC67" s="2" t="n"/>
    </row>
    <row r="68" ht="6.75" customHeight="1" s="118">
      <c r="A68" s="2" t="n"/>
      <c r="B68" s="2" t="n"/>
      <c r="C68" s="2" t="n"/>
      <c r="D68" s="2" t="n"/>
      <c r="E68" s="141" t="n"/>
      <c r="K68" s="142" t="n"/>
      <c r="L68" s="141" t="n"/>
      <c r="P68" s="19" t="n"/>
      <c r="Q68" s="19" t="n"/>
      <c r="R68" s="19" t="n"/>
      <c r="S68" s="19" t="n"/>
      <c r="T68" s="19" t="n"/>
      <c r="U68" s="19" t="n"/>
      <c r="V68" s="19" t="n"/>
      <c r="W68" s="19" t="n"/>
      <c r="X68" s="37" t="n"/>
      <c r="Y68" s="141" t="n"/>
      <c r="BI68" s="142" t="n"/>
      <c r="BJ68" s="2" t="n"/>
      <c r="BK68" s="2" t="n"/>
      <c r="BL68" s="2" t="n"/>
      <c r="BM68" s="2" t="n"/>
      <c r="BN68" s="2" t="n"/>
      <c r="BO68" s="2" t="n"/>
      <c r="BP68" s="141" t="n"/>
      <c r="BV68" s="142" t="n"/>
      <c r="DU68" s="142" t="n"/>
      <c r="DV68" s="2" t="n"/>
      <c r="DW68" s="2" t="n"/>
      <c r="DX68" s="2" t="n"/>
      <c r="DY68" s="2" t="n"/>
      <c r="DZ68" s="2" t="n"/>
      <c r="EA68" s="2" t="n"/>
      <c r="EB68" s="2" t="n"/>
      <c r="EC68" s="2" t="n"/>
    </row>
    <row r="69" ht="5.25" customHeight="1" s="118">
      <c r="A69" s="2" t="n"/>
      <c r="B69" s="2" t="n"/>
      <c r="C69" s="2" t="n"/>
      <c r="D69" s="2" t="n"/>
      <c r="E69" s="141" t="n"/>
      <c r="K69" s="142" t="n"/>
      <c r="L69" s="144" t="n"/>
      <c r="M69" s="145" t="n"/>
      <c r="N69" s="145" t="n"/>
      <c r="O69" s="145" t="n"/>
      <c r="P69" s="20" t="n"/>
      <c r="Q69" s="20" t="n"/>
      <c r="R69" s="20" t="n"/>
      <c r="S69" s="20" t="n"/>
      <c r="T69" s="20" t="n"/>
      <c r="U69" s="20" t="n"/>
      <c r="V69" s="20" t="n"/>
      <c r="W69" s="20" t="n"/>
      <c r="X69" s="39" t="n"/>
      <c r="Y69" s="144" t="n"/>
      <c r="Z69" s="145" t="n"/>
      <c r="AA69" s="145" t="n"/>
      <c r="AB69" s="145" t="n"/>
      <c r="AC69" s="145" t="n"/>
      <c r="AD69" s="145" t="n"/>
      <c r="AE69" s="145" t="n"/>
      <c r="AF69" s="145" t="n"/>
      <c r="AG69" s="145" t="n"/>
      <c r="AH69" s="145" t="n"/>
      <c r="AI69" s="145" t="n"/>
      <c r="AJ69" s="145" t="n"/>
      <c r="AK69" s="145" t="n"/>
      <c r="AL69" s="145" t="n"/>
      <c r="AM69" s="145" t="n"/>
      <c r="AN69" s="145" t="n"/>
      <c r="AO69" s="145" t="n"/>
      <c r="AP69" s="145" t="n"/>
      <c r="AQ69" s="145" t="n"/>
      <c r="AR69" s="145" t="n"/>
      <c r="AS69" s="145" t="n"/>
      <c r="AT69" s="145" t="n"/>
      <c r="AU69" s="145" t="n"/>
      <c r="AV69" s="145" t="n"/>
      <c r="AW69" s="145" t="n"/>
      <c r="AX69" s="145" t="n"/>
      <c r="AY69" s="145" t="n"/>
      <c r="AZ69" s="145" t="n"/>
      <c r="BA69" s="145" t="n"/>
      <c r="BB69" s="145" t="n"/>
      <c r="BC69" s="145" t="n"/>
      <c r="BD69" s="145" t="n"/>
      <c r="BE69" s="145" t="n"/>
      <c r="BF69" s="145" t="n"/>
      <c r="BG69" s="145" t="n"/>
      <c r="BH69" s="145" t="n"/>
      <c r="BI69" s="146" t="n"/>
      <c r="BJ69" s="2" t="n"/>
      <c r="BK69" s="2" t="n"/>
      <c r="BL69" s="2" t="n"/>
      <c r="BM69" s="2" t="n"/>
      <c r="BN69" s="2" t="n"/>
      <c r="BO69" s="2" t="n"/>
      <c r="BP69" s="141" t="n"/>
      <c r="BV69" s="142" t="n"/>
      <c r="DU69" s="142" t="n"/>
      <c r="DV69" s="2" t="n"/>
      <c r="DW69" s="2" t="n"/>
      <c r="DX69" s="2" t="n"/>
      <c r="DY69" s="2" t="n"/>
      <c r="DZ69" s="2" t="n"/>
      <c r="EA69" s="2" t="n"/>
      <c r="EB69" s="2" t="n"/>
      <c r="EC69" s="2" t="n"/>
    </row>
    <row r="70" ht="6.75" customHeight="1" s="118">
      <c r="A70" s="2" t="n"/>
      <c r="B70" s="2" t="n"/>
      <c r="C70" s="2" t="n"/>
      <c r="D70" s="2" t="n"/>
      <c r="E70" s="141" t="n"/>
      <c r="K70" s="142" t="n"/>
      <c r="L70" s="54" t="inlineStr">
        <is>
          <t>平成</t>
        </is>
      </c>
      <c r="M70" s="138" t="n"/>
      <c r="N70" s="138" t="n"/>
      <c r="O70" s="138" t="n"/>
      <c r="P70" s="18" t="n"/>
      <c r="Q70" s="18" t="n"/>
      <c r="R70" s="18" t="n"/>
      <c r="S70" s="18" t="n"/>
      <c r="T70" s="18" t="n"/>
      <c r="U70" s="18" t="n"/>
      <c r="V70" s="18" t="n"/>
      <c r="W70" s="18" t="n"/>
      <c r="X70" s="35" t="n"/>
      <c r="Y70" s="169">
        <f>計算!$AG$38</f>
        <v/>
      </c>
      <c r="BI70" s="142" t="n"/>
      <c r="BJ70" s="2" t="n"/>
      <c r="BK70" s="2" t="n"/>
      <c r="BL70" s="2" t="n"/>
      <c r="BM70" s="2" t="n"/>
      <c r="BN70" s="2" t="n"/>
      <c r="BO70" s="2" t="n"/>
      <c r="BP70" s="141" t="n"/>
      <c r="BV70" s="142" t="n"/>
      <c r="DU70" s="142" t="n"/>
      <c r="DV70" s="2" t="n"/>
      <c r="DW70" s="2" t="n"/>
      <c r="DX70" s="2" t="n"/>
      <c r="DY70" s="2" t="n"/>
      <c r="DZ70" s="2" t="n"/>
      <c r="EA70" s="2" t="n"/>
      <c r="EB70" s="2" t="n"/>
      <c r="EC70" s="2" t="n"/>
    </row>
    <row r="71" ht="6.75" customHeight="1" s="118">
      <c r="A71" s="2" t="n"/>
      <c r="B71" s="2" t="n"/>
      <c r="C71" s="2" t="n"/>
      <c r="D71" s="2" t="n"/>
      <c r="E71" s="141" t="n"/>
      <c r="K71" s="142" t="n"/>
      <c r="L71" s="141" t="n"/>
      <c r="P71" s="19" t="n"/>
      <c r="Q71" s="19" t="n"/>
      <c r="R71" s="19" t="n"/>
      <c r="S71" s="19" t="n"/>
      <c r="T71" s="19" t="n"/>
      <c r="U71" s="19" t="n"/>
      <c r="V71" s="19" t="n"/>
      <c r="W71" s="19" t="n"/>
      <c r="X71" s="37" t="n"/>
      <c r="Y71" s="141" t="n"/>
      <c r="BI71" s="142" t="n"/>
      <c r="BJ71" s="2" t="n"/>
      <c r="BK71" s="2" t="n"/>
      <c r="BL71" s="2" t="n"/>
      <c r="BM71" s="2" t="n"/>
      <c r="BN71" s="2" t="n"/>
      <c r="BO71" s="2" t="n"/>
      <c r="BP71" s="141" t="n"/>
      <c r="BV71" s="142" t="n"/>
      <c r="DU71" s="142" t="n"/>
      <c r="DV71" s="2" t="n"/>
      <c r="DW71" s="2" t="n"/>
      <c r="DX71" s="2" t="n"/>
      <c r="DY71" s="2" t="n"/>
      <c r="DZ71" s="2" t="n"/>
      <c r="EA71" s="2" t="n"/>
      <c r="EB71" s="2" t="n"/>
      <c r="EC71" s="2" t="n"/>
    </row>
    <row r="72" ht="6.75" customHeight="1" s="118">
      <c r="A72" s="2" t="n"/>
      <c r="B72" s="2" t="n"/>
      <c r="C72" s="2" t="n"/>
      <c r="D72" s="2" t="n"/>
      <c r="E72" s="141" t="n"/>
      <c r="K72" s="142" t="n"/>
      <c r="L72" s="141" t="n"/>
      <c r="P72" s="177">
        <f>計算!$AE$38</f>
        <v/>
      </c>
      <c r="S72" s="52" t="inlineStr">
        <is>
          <t>年</t>
        </is>
      </c>
      <c r="U72" s="177">
        <f>計算!$AF$38</f>
        <v/>
      </c>
      <c r="W72" s="53" t="inlineStr">
        <is>
          <t>月</t>
        </is>
      </c>
      <c r="X72" s="142" t="n"/>
      <c r="Y72" s="141" t="n"/>
      <c r="BI72" s="142" t="n"/>
      <c r="BJ72" s="2" t="n"/>
      <c r="BK72" s="2" t="n"/>
      <c r="BL72" s="2" t="n"/>
      <c r="BM72" s="2" t="n"/>
      <c r="BN72" s="2" t="n"/>
      <c r="BO72" s="2" t="n"/>
      <c r="BP72" s="141" t="n"/>
      <c r="BV72" s="142" t="n"/>
      <c r="DU72" s="142" t="n"/>
      <c r="DV72" s="2" t="n"/>
      <c r="DW72" s="2" t="n"/>
      <c r="DX72" s="2" t="n"/>
      <c r="DY72" s="2" t="n"/>
      <c r="DZ72" s="2" t="n"/>
      <c r="EA72" s="2" t="n"/>
      <c r="EB72" s="2" t="n"/>
      <c r="EC72" s="2" t="n"/>
    </row>
    <row r="73" ht="6.75" customHeight="1" s="118">
      <c r="A73" s="2" t="n"/>
      <c r="B73" s="2" t="n"/>
      <c r="C73" s="2" t="n"/>
      <c r="D73" s="2" t="n"/>
      <c r="E73" s="141" t="n"/>
      <c r="K73" s="142" t="n"/>
      <c r="L73" s="49" t="inlineStr">
        <is>
          <t>令和</t>
        </is>
      </c>
      <c r="X73" s="142" t="n"/>
      <c r="Y73" s="141" t="n"/>
      <c r="BI73" s="142" t="n"/>
      <c r="BJ73" s="2" t="n"/>
      <c r="BK73" s="2" t="n"/>
      <c r="BL73" s="2" t="n"/>
      <c r="BM73" s="2" t="n"/>
      <c r="BN73" s="2" t="n"/>
      <c r="BO73" s="2" t="n"/>
      <c r="BP73" s="141" t="n"/>
      <c r="BV73" s="142" t="n"/>
      <c r="DU73" s="142" t="n"/>
      <c r="DV73" s="2" t="n"/>
      <c r="DW73" s="2" t="n"/>
      <c r="DX73" s="2" t="n"/>
      <c r="DY73" s="2" t="n"/>
      <c r="DZ73" s="2" t="n"/>
      <c r="EA73" s="2" t="n"/>
      <c r="EB73" s="2" t="n"/>
      <c r="EC73" s="2" t="n"/>
    </row>
    <row r="74" ht="6.75" customHeight="1" s="118">
      <c r="A74" s="2" t="n"/>
      <c r="B74" s="2" t="n"/>
      <c r="C74" s="2" t="n"/>
      <c r="D74" s="2" t="n"/>
      <c r="E74" s="141" t="n"/>
      <c r="K74" s="142" t="n"/>
      <c r="L74" s="141" t="n"/>
      <c r="P74" s="19" t="n"/>
      <c r="Q74" s="19" t="n"/>
      <c r="R74" s="19" t="n"/>
      <c r="S74" s="19" t="n"/>
      <c r="T74" s="19" t="n"/>
      <c r="U74" s="19" t="n"/>
      <c r="V74" s="19" t="n"/>
      <c r="W74" s="19" t="n"/>
      <c r="X74" s="37" t="n"/>
      <c r="Y74" s="141" t="n"/>
      <c r="BI74" s="142" t="n"/>
      <c r="BJ74" s="2" t="n"/>
      <c r="BK74" s="2" t="n"/>
      <c r="BL74" s="2" t="n"/>
      <c r="BM74" s="2" t="n"/>
      <c r="BN74" s="2" t="n"/>
      <c r="BO74" s="2" t="n"/>
      <c r="BP74" s="141" t="n"/>
      <c r="BU74" s="43" t="n"/>
      <c r="BV74" s="44" t="n"/>
      <c r="DU74" s="142" t="n"/>
      <c r="DV74" s="2" t="n"/>
      <c r="DW74" s="2" t="n"/>
      <c r="DX74" s="2" t="n"/>
      <c r="DY74" s="2" t="n"/>
      <c r="DZ74" s="2" t="n"/>
      <c r="EA74" s="2" t="n"/>
      <c r="EB74" s="2" t="n"/>
      <c r="EC74" s="2" t="n"/>
    </row>
    <row r="75" ht="4.5" customHeight="1" s="118">
      <c r="A75" s="2" t="n"/>
      <c r="B75" s="2" t="n"/>
      <c r="C75" s="2" t="n"/>
      <c r="D75" s="2" t="n"/>
      <c r="E75" s="141" t="n"/>
      <c r="K75" s="142" t="n"/>
      <c r="L75" s="144" t="n"/>
      <c r="M75" s="145" t="n"/>
      <c r="N75" s="145" t="n"/>
      <c r="O75" s="145" t="n"/>
      <c r="P75" s="20" t="n"/>
      <c r="Q75" s="20" t="n"/>
      <c r="R75" s="20" t="n"/>
      <c r="S75" s="20" t="n"/>
      <c r="T75" s="20" t="n"/>
      <c r="U75" s="20" t="n"/>
      <c r="V75" s="20" t="n"/>
      <c r="W75" s="20" t="n"/>
      <c r="X75" s="39" t="n"/>
      <c r="Y75" s="144" t="n"/>
      <c r="Z75" s="145" t="n"/>
      <c r="AA75" s="145" t="n"/>
      <c r="AB75" s="145" t="n"/>
      <c r="AC75" s="145" t="n"/>
      <c r="AD75" s="145" t="n"/>
      <c r="AE75" s="145" t="n"/>
      <c r="AF75" s="145" t="n"/>
      <c r="AG75" s="145" t="n"/>
      <c r="AH75" s="145" t="n"/>
      <c r="AI75" s="145" t="n"/>
      <c r="AJ75" s="145" t="n"/>
      <c r="AK75" s="145" t="n"/>
      <c r="AL75" s="145" t="n"/>
      <c r="AM75" s="145" t="n"/>
      <c r="AN75" s="145" t="n"/>
      <c r="AO75" s="145" t="n"/>
      <c r="AP75" s="145" t="n"/>
      <c r="AQ75" s="145" t="n"/>
      <c r="AR75" s="145" t="n"/>
      <c r="AS75" s="145" t="n"/>
      <c r="AT75" s="145" t="n"/>
      <c r="AU75" s="145" t="n"/>
      <c r="AV75" s="145" t="n"/>
      <c r="AW75" s="145" t="n"/>
      <c r="AX75" s="145" t="n"/>
      <c r="AY75" s="145" t="n"/>
      <c r="AZ75" s="145" t="n"/>
      <c r="BA75" s="145" t="n"/>
      <c r="BB75" s="145" t="n"/>
      <c r="BC75" s="145" t="n"/>
      <c r="BD75" s="145" t="n"/>
      <c r="BE75" s="145" t="n"/>
      <c r="BF75" s="145" t="n"/>
      <c r="BG75" s="145" t="n"/>
      <c r="BH75" s="145" t="n"/>
      <c r="BI75" s="146" t="n"/>
      <c r="BJ75" s="2" t="n"/>
      <c r="BK75" s="2" t="n"/>
      <c r="BL75" s="2" t="n"/>
      <c r="BM75" s="2" t="n"/>
      <c r="BN75" s="2" t="n"/>
      <c r="BO75" s="2" t="n"/>
      <c r="BP75" s="144" t="n"/>
      <c r="BQ75" s="145" t="n"/>
      <c r="BR75" s="145" t="n"/>
      <c r="BS75" s="145" t="n"/>
      <c r="BT75" s="145" t="n"/>
      <c r="BU75" s="42" t="n"/>
      <c r="BV75" s="45" t="n"/>
      <c r="BW75" s="145" t="n"/>
      <c r="BX75" s="145" t="n"/>
      <c r="BY75" s="145" t="n"/>
      <c r="BZ75" s="145" t="n"/>
      <c r="CA75" s="145" t="n"/>
      <c r="CB75" s="145" t="n"/>
      <c r="CC75" s="145" t="n"/>
      <c r="CD75" s="145" t="n"/>
      <c r="CE75" s="145" t="n"/>
      <c r="CF75" s="145" t="n"/>
      <c r="CG75" s="145" t="n"/>
      <c r="CH75" s="145" t="n"/>
      <c r="CI75" s="145" t="n"/>
      <c r="CJ75" s="145" t="n"/>
      <c r="CK75" s="145" t="n"/>
      <c r="CL75" s="145" t="n"/>
      <c r="CM75" s="145" t="n"/>
      <c r="CN75" s="145" t="n"/>
      <c r="CO75" s="145" t="n"/>
      <c r="CP75" s="145" t="n"/>
      <c r="CQ75" s="145" t="n"/>
      <c r="CR75" s="145" t="n"/>
      <c r="CS75" s="145" t="n"/>
      <c r="CT75" s="145" t="n"/>
      <c r="CU75" s="145" t="n"/>
      <c r="CV75" s="145" t="n"/>
      <c r="CW75" s="145" t="n"/>
      <c r="CX75" s="145" t="n"/>
      <c r="CY75" s="145" t="n"/>
      <c r="CZ75" s="145" t="n"/>
      <c r="DA75" s="145" t="n"/>
      <c r="DB75" s="145" t="n"/>
      <c r="DC75" s="145" t="n"/>
      <c r="DD75" s="145" t="n"/>
      <c r="DE75" s="145" t="n"/>
      <c r="DF75" s="145" t="n"/>
      <c r="DG75" s="145" t="n"/>
      <c r="DH75" s="145" t="n"/>
      <c r="DI75" s="145" t="n"/>
      <c r="DJ75" s="145" t="n"/>
      <c r="DK75" s="145" t="n"/>
      <c r="DL75" s="145" t="n"/>
      <c r="DM75" s="145" t="n"/>
      <c r="DN75" s="145" t="n"/>
      <c r="DO75" s="145" t="n"/>
      <c r="DP75" s="145" t="n"/>
      <c r="DQ75" s="145" t="n"/>
      <c r="DR75" s="145" t="n"/>
      <c r="DS75" s="145" t="n"/>
      <c r="DT75" s="145" t="n"/>
      <c r="DU75" s="146" t="n"/>
      <c r="DV75" s="2" t="n"/>
      <c r="DW75" s="2" t="n"/>
      <c r="DX75" s="2" t="n"/>
      <c r="DY75" s="2" t="n"/>
      <c r="DZ75" s="2" t="n"/>
      <c r="EA75" s="2" t="n"/>
      <c r="EB75" s="2" t="n"/>
      <c r="EC75" s="2" t="n"/>
    </row>
    <row r="76" ht="6.75" customHeight="1" s="118">
      <c r="A76" s="2" t="n"/>
      <c r="B76" s="2" t="n"/>
      <c r="C76" s="2" t="n"/>
      <c r="D76" s="2" t="n"/>
      <c r="E76" s="141" t="n"/>
      <c r="K76" s="142" t="n"/>
      <c r="L76" s="54" t="inlineStr">
        <is>
          <t>平成</t>
        </is>
      </c>
      <c r="M76" s="138" t="n"/>
      <c r="N76" s="138" t="n"/>
      <c r="O76" s="138"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7" t="inlineStr">
        <is>
          <t>備　考</t>
        </is>
      </c>
      <c r="BQ76" s="138" t="n"/>
      <c r="BR76" s="138" t="n"/>
      <c r="BS76" s="138" t="n"/>
      <c r="BT76" s="138" t="n"/>
      <c r="BU76" s="138" t="n"/>
      <c r="BV76" s="139" t="n"/>
      <c r="BW76" s="174">
        <f>計算!$AA$38</f>
        <v/>
      </c>
      <c r="BX76" s="138" t="n"/>
      <c r="BY76" s="138" t="n"/>
      <c r="BZ76" s="138" t="n"/>
      <c r="CA76" s="138" t="n"/>
      <c r="CB76" s="138" t="n"/>
      <c r="CC76" s="138" t="n"/>
      <c r="CD76" s="138" t="n"/>
      <c r="CE76" s="138" t="n"/>
      <c r="CF76" s="138" t="n"/>
      <c r="CG76" s="138" t="n"/>
      <c r="CH76" s="138" t="n"/>
      <c r="CI76" s="138" t="n"/>
      <c r="CJ76" s="138" t="n"/>
      <c r="CK76" s="138" t="n"/>
      <c r="CL76" s="138" t="n"/>
      <c r="CM76" s="138" t="n"/>
      <c r="CN76" s="138" t="n"/>
      <c r="CO76" s="138" t="n"/>
      <c r="CP76" s="138" t="n"/>
      <c r="CQ76" s="138" t="n"/>
      <c r="CR76" s="138" t="n"/>
      <c r="CS76" s="138" t="n"/>
      <c r="CT76" s="138" t="n"/>
      <c r="CU76" s="138" t="n"/>
      <c r="CV76" s="138" t="n"/>
      <c r="CW76" s="138" t="n"/>
      <c r="CX76" s="138" t="n"/>
      <c r="CY76" s="138" t="n"/>
      <c r="CZ76" s="138" t="n"/>
      <c r="DA76" s="138" t="n"/>
      <c r="DB76" s="138" t="n"/>
      <c r="DC76" s="138" t="n"/>
      <c r="DD76" s="138" t="n"/>
      <c r="DE76" s="138" t="n"/>
      <c r="DF76" s="138" t="n"/>
      <c r="DG76" s="138" t="n"/>
      <c r="DH76" s="138" t="n"/>
      <c r="DI76" s="138" t="n"/>
      <c r="DJ76" s="138" t="n"/>
      <c r="DK76" s="138" t="n"/>
      <c r="DL76" s="138" t="n"/>
      <c r="DM76" s="138" t="n"/>
      <c r="DN76" s="138" t="n"/>
      <c r="DO76" s="138" t="n"/>
      <c r="DP76" s="138" t="n"/>
      <c r="DQ76" s="138" t="n"/>
      <c r="DR76" s="138" t="n"/>
      <c r="DS76" s="138" t="n"/>
      <c r="DT76" s="138" t="n"/>
      <c r="DU76" s="139" t="n"/>
      <c r="DV76" s="2" t="n"/>
      <c r="DW76" s="2" t="n"/>
      <c r="DX76" s="2" t="n"/>
      <c r="DY76" s="2" t="n"/>
      <c r="DZ76" s="2" t="n"/>
      <c r="EA76" s="2" t="n"/>
      <c r="EB76" s="2" t="n"/>
      <c r="EC76" s="2" t="n"/>
    </row>
    <row r="77" ht="6.75" customHeight="1" s="118">
      <c r="A77" s="2" t="n"/>
      <c r="B77" s="2" t="n"/>
      <c r="C77" s="2" t="n"/>
      <c r="D77" s="2" t="n"/>
      <c r="E77" s="141" t="n"/>
      <c r="K77" s="142" t="n"/>
      <c r="L77" s="141"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41" t="n"/>
      <c r="BV77" s="142" t="n"/>
      <c r="DU77" s="142" t="n"/>
      <c r="DV77" s="2" t="n"/>
      <c r="DW77" s="2" t="n"/>
      <c r="DX77" s="2" t="n"/>
      <c r="DY77" s="2" t="n"/>
      <c r="DZ77" s="2" t="n"/>
      <c r="EA77" s="2" t="n"/>
      <c r="EB77" s="2" t="n"/>
      <c r="EC77" s="2" t="n"/>
    </row>
    <row r="78" ht="6.75" customHeight="1" s="118">
      <c r="A78" s="2" t="n"/>
      <c r="B78" s="2" t="n"/>
      <c r="C78" s="2" t="n"/>
      <c r="D78" s="2" t="n"/>
      <c r="E78" s="141" t="n"/>
      <c r="K78" s="142" t="n"/>
      <c r="L78" s="141" t="n"/>
      <c r="P78" s="19" t="n"/>
      <c r="Q78" s="19" t="n"/>
      <c r="R78" s="19" t="n"/>
      <c r="S78" s="52" t="inlineStr">
        <is>
          <t>年</t>
        </is>
      </c>
      <c r="U78" s="11" t="n"/>
      <c r="V78" s="11" t="n"/>
      <c r="W78" s="53" t="inlineStr">
        <is>
          <t>月</t>
        </is>
      </c>
      <c r="X78" s="142"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41" t="n"/>
      <c r="BV78" s="142" t="n"/>
      <c r="DU78" s="142" t="n"/>
      <c r="DV78" s="2" t="n"/>
      <c r="DW78" s="2" t="n"/>
      <c r="DX78" s="2" t="n"/>
      <c r="DY78" s="2" t="n"/>
      <c r="DZ78" s="2" t="n"/>
      <c r="EA78" s="2" t="n"/>
      <c r="EB78" s="2" t="n"/>
      <c r="EC78" s="2" t="n"/>
    </row>
    <row r="79" ht="6.75" customHeight="1" s="118">
      <c r="A79" s="2" t="n"/>
      <c r="B79" s="2" t="n"/>
      <c r="C79" s="2" t="n"/>
      <c r="D79" s="2" t="n"/>
      <c r="E79" s="141" t="n"/>
      <c r="K79" s="142" t="n"/>
      <c r="L79" s="49" t="inlineStr">
        <is>
          <t>令和</t>
        </is>
      </c>
      <c r="P79" s="19" t="n"/>
      <c r="Q79" s="19" t="n"/>
      <c r="R79" s="19" t="n"/>
      <c r="U79" s="11" t="n"/>
      <c r="V79" s="11" t="n"/>
      <c r="X79" s="142"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41" t="n"/>
      <c r="BV79" s="142" t="n"/>
      <c r="DU79" s="142" t="n"/>
      <c r="DV79" s="2" t="n"/>
      <c r="DW79" s="2" t="n"/>
      <c r="DX79" s="2" t="n"/>
      <c r="DY79" s="2" t="n"/>
      <c r="DZ79" s="2" t="n"/>
      <c r="EA79" s="2" t="n"/>
      <c r="EB79" s="2" t="n"/>
      <c r="EC79" s="2" t="n"/>
    </row>
    <row r="80" ht="6.75" customHeight="1" s="118">
      <c r="A80" s="2" t="n"/>
      <c r="B80" s="2" t="n"/>
      <c r="C80" s="2" t="n"/>
      <c r="D80" s="2" t="n"/>
      <c r="E80" s="141" t="n"/>
      <c r="K80" s="142" t="n"/>
      <c r="L80" s="141"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41" t="n"/>
      <c r="BV80" s="142" t="n"/>
      <c r="DU80" s="142" t="n"/>
      <c r="DV80" s="2" t="n"/>
      <c r="DW80" s="2" t="n"/>
      <c r="DX80" s="2" t="n"/>
      <c r="DY80" s="2" t="n"/>
      <c r="DZ80" s="2" t="n"/>
      <c r="EA80" s="2" t="n"/>
      <c r="EB80" s="2" t="n"/>
      <c r="EC80" s="2" t="n"/>
    </row>
    <row r="81" ht="3.75" customHeight="1" s="118">
      <c r="A81" s="2" t="n"/>
      <c r="B81" s="2" t="n"/>
      <c r="C81" s="2" t="n"/>
      <c r="D81" s="2" t="n"/>
      <c r="E81" s="141" t="n"/>
      <c r="K81" s="142" t="n"/>
      <c r="L81" s="144" t="n"/>
      <c r="M81" s="145" t="n"/>
      <c r="N81" s="145" t="n"/>
      <c r="O81" s="145"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41" t="n"/>
      <c r="BV81" s="142" t="n"/>
      <c r="DU81" s="142" t="n"/>
      <c r="DV81" s="2" t="n"/>
      <c r="DW81" s="2" t="n"/>
      <c r="DX81" s="2" t="n"/>
      <c r="DY81" s="2" t="n"/>
      <c r="DZ81" s="2" t="n"/>
      <c r="EA81" s="2" t="n"/>
      <c r="EB81" s="2" t="n"/>
      <c r="EC81" s="2" t="n"/>
    </row>
    <row r="82" ht="6.75" customHeight="1" s="118">
      <c r="A82" s="2" t="n"/>
      <c r="B82" s="2" t="n"/>
      <c r="C82" s="2" t="n"/>
      <c r="D82" s="2" t="n"/>
      <c r="E82" s="141" t="n"/>
      <c r="K82" s="142" t="n"/>
      <c r="L82" s="54" t="inlineStr">
        <is>
          <t>平成</t>
        </is>
      </c>
      <c r="M82" s="138" t="n"/>
      <c r="N82" s="138" t="n"/>
      <c r="O82" s="138"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41" t="n"/>
      <c r="BV82" s="142" t="n"/>
      <c r="DU82" s="142" t="n"/>
      <c r="DV82" s="2" t="n"/>
      <c r="DW82" s="2" t="n"/>
      <c r="DX82" s="2" t="n"/>
      <c r="DY82" s="2" t="n"/>
      <c r="DZ82" s="2" t="n"/>
      <c r="EA82" s="2" t="n"/>
      <c r="EB82" s="2" t="n"/>
      <c r="EC82" s="2" t="n"/>
    </row>
    <row r="83" ht="6.75" customHeight="1" s="118">
      <c r="A83" s="2" t="n"/>
      <c r="B83" s="2" t="n"/>
      <c r="C83" s="2" t="n"/>
      <c r="D83" s="2" t="n"/>
      <c r="E83" s="141" t="n"/>
      <c r="K83" s="142" t="n"/>
      <c r="L83" s="141"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41" t="n"/>
      <c r="BV83" s="142" t="n"/>
      <c r="DU83" s="142" t="n"/>
      <c r="DV83" s="2" t="n"/>
      <c r="DW83" s="2" t="n"/>
      <c r="DX83" s="2" t="n"/>
      <c r="DY83" s="2" t="n"/>
      <c r="DZ83" s="2" t="n"/>
      <c r="EA83" s="2" t="n"/>
      <c r="EB83" s="2" t="n"/>
      <c r="EC83" s="2" t="n"/>
    </row>
    <row r="84" ht="6.75" customHeight="1" s="118">
      <c r="A84" s="2" t="n"/>
      <c r="B84" s="2" t="n"/>
      <c r="C84" s="2" t="n"/>
      <c r="D84" s="2" t="n"/>
      <c r="E84" s="141" t="n"/>
      <c r="K84" s="142" t="n"/>
      <c r="L84" s="141" t="n"/>
      <c r="P84" s="19" t="n"/>
      <c r="Q84" s="19" t="n"/>
      <c r="R84" s="19" t="n"/>
      <c r="S84" s="52" t="inlineStr">
        <is>
          <t>年</t>
        </is>
      </c>
      <c r="U84" s="11" t="n"/>
      <c r="V84" s="11" t="n"/>
      <c r="W84" s="53" t="inlineStr">
        <is>
          <t>月</t>
        </is>
      </c>
      <c r="X84" s="142"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41" t="n"/>
      <c r="BV84" s="142" t="n"/>
      <c r="DU84" s="142" t="n"/>
      <c r="DV84" s="2" t="n"/>
      <c r="DW84" s="2" t="n"/>
      <c r="DX84" s="2" t="n"/>
      <c r="DY84" s="2" t="n"/>
      <c r="DZ84" s="2" t="n"/>
      <c r="EA84" s="2" t="n"/>
      <c r="EB84" s="2" t="n"/>
      <c r="EC84" s="2" t="n"/>
    </row>
    <row r="85" ht="6.75" customHeight="1" s="118">
      <c r="A85" s="2" t="n"/>
      <c r="B85" s="2" t="n"/>
      <c r="C85" s="2" t="n"/>
      <c r="D85" s="2" t="n"/>
      <c r="E85" s="141" t="n"/>
      <c r="K85" s="142" t="n"/>
      <c r="L85" s="49" t="inlineStr">
        <is>
          <t>令和</t>
        </is>
      </c>
      <c r="P85" s="19" t="n"/>
      <c r="Q85" s="19" t="n"/>
      <c r="R85" s="19" t="n"/>
      <c r="U85" s="11" t="n"/>
      <c r="V85" s="11" t="n"/>
      <c r="X85" s="142"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41" t="n"/>
      <c r="BV85" s="142" t="n"/>
      <c r="DU85" s="142" t="n"/>
      <c r="DV85" s="2" t="n"/>
      <c r="DW85" s="2" t="n"/>
      <c r="DX85" s="2" t="n"/>
      <c r="DY85" s="2" t="n"/>
      <c r="DZ85" s="2" t="n"/>
      <c r="EA85" s="2" t="n"/>
      <c r="EB85" s="2" t="n"/>
      <c r="EC85" s="2" t="n"/>
    </row>
    <row r="86" ht="6.75" customHeight="1" s="118">
      <c r="A86" s="2" t="n"/>
      <c r="B86" s="2" t="n"/>
      <c r="C86" s="2" t="n"/>
      <c r="D86" s="2" t="n"/>
      <c r="E86" s="141" t="n"/>
      <c r="K86" s="142" t="n"/>
      <c r="L86" s="141"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41" t="n"/>
      <c r="BV86" s="142" t="n"/>
      <c r="DU86" s="142" t="n"/>
      <c r="DV86" s="2" t="n"/>
      <c r="DW86" s="2" t="n"/>
      <c r="DX86" s="2" t="n"/>
      <c r="DY86" s="2" t="n"/>
      <c r="DZ86" s="2" t="n"/>
      <c r="EA86" s="2" t="n"/>
      <c r="EB86" s="2" t="n"/>
      <c r="EC86" s="2" t="n"/>
    </row>
    <row r="87" ht="6.75" customHeight="1" s="118">
      <c r="A87" s="2" t="n"/>
      <c r="B87" s="2" t="n"/>
      <c r="C87" s="2" t="n"/>
      <c r="D87" s="2" t="n"/>
      <c r="E87" s="144" t="n"/>
      <c r="F87" s="145" t="n"/>
      <c r="G87" s="145" t="n"/>
      <c r="H87" s="145" t="n"/>
      <c r="I87" s="145" t="n"/>
      <c r="J87" s="145" t="n"/>
      <c r="K87" s="146" t="n"/>
      <c r="L87" s="144" t="n"/>
      <c r="M87" s="145" t="n"/>
      <c r="N87" s="145" t="n"/>
      <c r="O87" s="145"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4" t="n"/>
      <c r="BQ87" s="145" t="n"/>
      <c r="BR87" s="145" t="n"/>
      <c r="BS87" s="145" t="n"/>
      <c r="BT87" s="145" t="n"/>
      <c r="BU87" s="145" t="n"/>
      <c r="BV87" s="146" t="n"/>
      <c r="BW87" s="145" t="n"/>
      <c r="BX87" s="145" t="n"/>
      <c r="BY87" s="145" t="n"/>
      <c r="BZ87" s="145" t="n"/>
      <c r="CA87" s="145" t="n"/>
      <c r="CB87" s="145" t="n"/>
      <c r="CC87" s="145" t="n"/>
      <c r="CD87" s="145" t="n"/>
      <c r="CE87" s="145" t="n"/>
      <c r="CF87" s="145" t="n"/>
      <c r="CG87" s="145" t="n"/>
      <c r="CH87" s="145" t="n"/>
      <c r="CI87" s="145" t="n"/>
      <c r="CJ87" s="145" t="n"/>
      <c r="CK87" s="145" t="n"/>
      <c r="CL87" s="145" t="n"/>
      <c r="CM87" s="145" t="n"/>
      <c r="CN87" s="145" t="n"/>
      <c r="CO87" s="145" t="n"/>
      <c r="CP87" s="145" t="n"/>
      <c r="CQ87" s="145" t="n"/>
      <c r="CR87" s="145" t="n"/>
      <c r="CS87" s="145" t="n"/>
      <c r="CT87" s="145" t="n"/>
      <c r="CU87" s="145" t="n"/>
      <c r="CV87" s="145" t="n"/>
      <c r="CW87" s="145" t="n"/>
      <c r="CX87" s="145" t="n"/>
      <c r="CY87" s="145" t="n"/>
      <c r="CZ87" s="145" t="n"/>
      <c r="DA87" s="145" t="n"/>
      <c r="DB87" s="145" t="n"/>
      <c r="DC87" s="145" t="n"/>
      <c r="DD87" s="145" t="n"/>
      <c r="DE87" s="145" t="n"/>
      <c r="DF87" s="145" t="n"/>
      <c r="DG87" s="145" t="n"/>
      <c r="DH87" s="145" t="n"/>
      <c r="DI87" s="145" t="n"/>
      <c r="DJ87" s="145" t="n"/>
      <c r="DK87" s="145" t="n"/>
      <c r="DL87" s="145" t="n"/>
      <c r="DM87" s="145" t="n"/>
      <c r="DN87" s="145" t="n"/>
      <c r="DO87" s="145" t="n"/>
      <c r="DP87" s="145" t="n"/>
      <c r="DQ87" s="145" t="n"/>
      <c r="DR87" s="145" t="n"/>
      <c r="DS87" s="145" t="n"/>
      <c r="DT87" s="145" t="n"/>
      <c r="DU87" s="146"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46.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7" t="inlineStr">
        <is>
          <t xml:space="preserve">資 　格  等      </t>
        </is>
      </c>
      <c r="BQ5" s="138" t="n"/>
      <c r="BR5" s="138" t="n"/>
      <c r="BS5" s="138" t="n"/>
      <c r="BT5" s="138" t="n"/>
      <c r="BU5" s="138" t="n"/>
      <c r="BV5" s="139" t="n"/>
      <c r="BW5" s="140" t="inlineStr">
        <is>
          <t>取  得  年  月</t>
        </is>
      </c>
      <c r="BX5" s="138" t="n"/>
      <c r="BY5" s="138" t="n"/>
      <c r="BZ5" s="138" t="n"/>
      <c r="CA5" s="138" t="n"/>
      <c r="CB5" s="138" t="n"/>
      <c r="CC5" s="138" t="n"/>
      <c r="CD5" s="138" t="n"/>
      <c r="CE5" s="138" t="n"/>
      <c r="CF5" s="138" t="n"/>
      <c r="CG5" s="139" t="n"/>
      <c r="CH5" s="140" t="inlineStr">
        <is>
          <t>資       格       等       の       名       称</t>
        </is>
      </c>
      <c r="CI5" s="138" t="n"/>
      <c r="CJ5" s="138" t="n"/>
      <c r="CK5" s="138" t="n"/>
      <c r="CL5" s="138" t="n"/>
      <c r="CM5" s="138" t="n"/>
      <c r="CN5" s="138" t="n"/>
      <c r="CO5" s="138" t="n"/>
      <c r="CP5" s="138" t="n"/>
      <c r="CQ5" s="138" t="n"/>
      <c r="CR5" s="138" t="n"/>
      <c r="CS5" s="138" t="n"/>
      <c r="CT5" s="138" t="n"/>
      <c r="CU5" s="138" t="n"/>
      <c r="CV5" s="138" t="n"/>
      <c r="CW5" s="138" t="n"/>
      <c r="CX5" s="138" t="n"/>
      <c r="CY5" s="138" t="n"/>
      <c r="CZ5" s="138" t="n"/>
      <c r="DA5" s="138" t="n"/>
      <c r="DB5" s="138" t="n"/>
      <c r="DC5" s="138" t="n"/>
      <c r="DD5" s="138" t="n"/>
      <c r="DE5" s="138" t="n"/>
      <c r="DF5" s="138" t="n"/>
      <c r="DG5" s="138" t="n"/>
      <c r="DH5" s="138" t="n"/>
      <c r="DI5" s="138" t="n"/>
      <c r="DJ5" s="138" t="n"/>
      <c r="DK5" s="138" t="n"/>
      <c r="DL5" s="138" t="n"/>
      <c r="DM5" s="138" t="n"/>
      <c r="DN5" s="138" t="n"/>
      <c r="DO5" s="138" t="n"/>
      <c r="DP5" s="138" t="n"/>
      <c r="DQ5" s="138" t="n"/>
      <c r="DR5" s="138" t="n"/>
      <c r="DS5" s="138" t="n"/>
      <c r="DT5" s="138" t="n"/>
      <c r="DU5" s="139"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41" t="n"/>
      <c r="BV6" s="142" t="n"/>
      <c r="BW6" s="141" t="n"/>
      <c r="CG6" s="142" t="n"/>
      <c r="CH6" s="141" t="n"/>
      <c r="DU6" s="142"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41" t="n"/>
      <c r="BV7" s="142" t="n"/>
      <c r="BW7" s="141" t="n"/>
      <c r="CG7" s="142" t="n"/>
      <c r="CH7" s="141" t="n"/>
      <c r="DU7" s="142"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3">
        <f>IF(N(設定!$B$3)=0,"",YEAR(設定!$B$3)-2018)</f>
        <v/>
      </c>
      <c r="AG8" s="95" t="inlineStr">
        <is>
          <t>年</t>
        </is>
      </c>
      <c r="AI8" s="143">
        <f>IF(N(設定!$B$3)=0,"",MONTH(設定!$B$3))</f>
        <v/>
      </c>
      <c r="AL8" s="95" t="inlineStr">
        <is>
          <t>月</t>
        </is>
      </c>
      <c r="AN8" s="143">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41" t="n"/>
      <c r="BV8" s="142" t="n"/>
      <c r="BW8" s="144" t="n"/>
      <c r="BX8" s="145" t="n"/>
      <c r="BY8" s="145" t="n"/>
      <c r="BZ8" s="145" t="n"/>
      <c r="CA8" s="145" t="n"/>
      <c r="CB8" s="145" t="n"/>
      <c r="CC8" s="145" t="n"/>
      <c r="CD8" s="145" t="n"/>
      <c r="CE8" s="145" t="n"/>
      <c r="CF8" s="145" t="n"/>
      <c r="CG8" s="146" t="n"/>
      <c r="CH8" s="144" t="n"/>
      <c r="CI8" s="145" t="n"/>
      <c r="CJ8" s="145" t="n"/>
      <c r="CK8" s="145" t="n"/>
      <c r="CL8" s="145" t="n"/>
      <c r="CM8" s="145" t="n"/>
      <c r="CN8" s="145" t="n"/>
      <c r="CO8" s="145" t="n"/>
      <c r="CP8" s="145" t="n"/>
      <c r="CQ8" s="145" t="n"/>
      <c r="CR8" s="145" t="n"/>
      <c r="CS8" s="145" t="n"/>
      <c r="CT8" s="145" t="n"/>
      <c r="CU8" s="145" t="n"/>
      <c r="CV8" s="145" t="n"/>
      <c r="CW8" s="145" t="n"/>
      <c r="CX8" s="145" t="n"/>
      <c r="CY8" s="145" t="n"/>
      <c r="CZ8" s="145" t="n"/>
      <c r="DA8" s="145" t="n"/>
      <c r="DB8" s="145" t="n"/>
      <c r="DC8" s="145" t="n"/>
      <c r="DD8" s="145" t="n"/>
      <c r="DE8" s="145" t="n"/>
      <c r="DF8" s="145" t="n"/>
      <c r="DG8" s="145" t="n"/>
      <c r="DH8" s="145" t="n"/>
      <c r="DI8" s="145" t="n"/>
      <c r="DJ8" s="145" t="n"/>
      <c r="DK8" s="145" t="n"/>
      <c r="DL8" s="145" t="n"/>
      <c r="DM8" s="145" t="n"/>
      <c r="DN8" s="145" t="n"/>
      <c r="DO8" s="145" t="n"/>
      <c r="DP8" s="145" t="n"/>
      <c r="DQ8" s="145" t="n"/>
      <c r="DR8" s="145" t="n"/>
      <c r="DS8" s="145" t="n"/>
      <c r="DT8" s="145" t="n"/>
      <c r="DU8" s="146"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41" t="n"/>
      <c r="BV9" s="142" t="n"/>
      <c r="BW9" s="147">
        <f>計算!$O$39</f>
        <v/>
      </c>
      <c r="CG9" s="142" t="n"/>
      <c r="CH9" s="148">
        <f>計算!$P$39</f>
        <v/>
      </c>
      <c r="DU9" s="142"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5" t="n"/>
      <c r="AA10" s="145" t="n"/>
      <c r="AB10" s="145" t="n"/>
      <c r="AC10" s="145" t="n"/>
      <c r="AD10" s="145" t="n"/>
      <c r="AE10" s="145" t="n"/>
      <c r="AF10" s="145" t="n"/>
      <c r="AG10" s="145" t="n"/>
      <c r="AH10" s="145" t="n"/>
      <c r="AI10" s="145" t="n"/>
      <c r="AJ10" s="145" t="n"/>
      <c r="AK10" s="145" t="n"/>
      <c r="AL10" s="145" t="n"/>
      <c r="AM10" s="145" t="n"/>
      <c r="AN10" s="145" t="n"/>
      <c r="AO10" s="145" t="n"/>
      <c r="AP10" s="145" t="n"/>
      <c r="AQ10" s="145" t="n"/>
      <c r="AR10" s="145" t="n"/>
      <c r="AS10" s="145" t="n"/>
      <c r="AT10" s="145" t="n"/>
      <c r="AU10" s="12" t="n"/>
      <c r="AV10" s="7" t="n"/>
      <c r="BI10" s="8" t="n"/>
      <c r="BJ10" s="7" t="n"/>
      <c r="BK10" s="2" t="n"/>
      <c r="BL10" s="2" t="n"/>
      <c r="BM10" s="2" t="n"/>
      <c r="BN10" s="2" t="n"/>
      <c r="BO10" s="2" t="n"/>
      <c r="BP10" s="141" t="n"/>
      <c r="BV10" s="142" t="n"/>
      <c r="BW10" s="141" t="n"/>
      <c r="CG10" s="142" t="n"/>
      <c r="DU10" s="142" t="n"/>
      <c r="DV10" s="2" t="n"/>
      <c r="DW10" s="2" t="n"/>
      <c r="DX10" s="2" t="n"/>
      <c r="DY10" s="2" t="n"/>
      <c r="DZ10" s="2" t="n"/>
      <c r="EA10" s="2" t="n"/>
      <c r="EB10" s="2" t="n"/>
      <c r="EC10" s="2" t="n"/>
    </row>
    <row r="11" ht="6.75" customHeight="1" s="118">
      <c r="A11" s="2" t="n"/>
      <c r="B11" s="2" t="n"/>
      <c r="C11" s="2" t="n"/>
      <c r="D11" s="2" t="n"/>
      <c r="E11" s="140" t="inlineStr">
        <is>
          <t>ふ り が な</t>
        </is>
      </c>
      <c r="F11" s="138" t="n"/>
      <c r="G11" s="138" t="n"/>
      <c r="H11" s="138" t="n"/>
      <c r="I11" s="138" t="n"/>
      <c r="J11" s="138" t="n"/>
      <c r="K11" s="139" t="n"/>
      <c r="L11" s="149">
        <f>計算!$C$39</f>
        <v/>
      </c>
      <c r="M11" s="138" t="n"/>
      <c r="N11" s="138" t="n"/>
      <c r="O11" s="138" t="n"/>
      <c r="P11" s="138" t="n"/>
      <c r="Q11" s="138" t="n"/>
      <c r="R11" s="138" t="n"/>
      <c r="S11" s="138" t="n"/>
      <c r="T11" s="138" t="n"/>
      <c r="U11" s="138" t="n"/>
      <c r="V11" s="138" t="n"/>
      <c r="W11" s="138" t="n"/>
      <c r="X11" s="138" t="n"/>
      <c r="Y11" s="138" t="n"/>
      <c r="Z11" s="138" t="n"/>
      <c r="AA11" s="138" t="n"/>
      <c r="AB11" s="138" t="n"/>
      <c r="AC11" s="138" t="n"/>
      <c r="AD11" s="138" t="n"/>
      <c r="AE11" s="138" t="n"/>
      <c r="AF11" s="138" t="n"/>
      <c r="AG11" s="138" t="n"/>
      <c r="AH11" s="138" t="n"/>
      <c r="AI11" s="138" t="n"/>
      <c r="AJ11" s="138" t="n"/>
      <c r="AK11" s="138" t="n"/>
      <c r="AL11" s="138" t="n"/>
      <c r="AM11" s="138" t="n"/>
      <c r="AN11" s="138" t="n"/>
      <c r="AO11" s="138" t="n"/>
      <c r="AP11" s="138" t="n"/>
      <c r="AQ11" s="138" t="n"/>
      <c r="AR11" s="138" t="n"/>
      <c r="AS11" s="138" t="n"/>
      <c r="AT11" s="139"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41" t="n"/>
      <c r="BV11" s="142" t="n"/>
      <c r="BW11" s="141" t="n"/>
      <c r="CG11" s="142" t="n"/>
      <c r="DU11" s="142" t="n"/>
      <c r="DV11" s="2" t="n"/>
      <c r="DW11" s="2" t="n"/>
      <c r="DX11" s="2" t="n"/>
      <c r="DY11" s="2" t="n"/>
      <c r="DZ11" s="2" t="n"/>
      <c r="EA11" s="2" t="n"/>
      <c r="EB11" s="2" t="n"/>
      <c r="EC11" s="2" t="n"/>
    </row>
    <row r="12" ht="6.75" customHeight="1" s="118">
      <c r="A12" s="2" t="n"/>
      <c r="B12" s="2" t="n"/>
      <c r="C12" s="2" t="n"/>
      <c r="D12" s="2" t="n"/>
      <c r="E12" s="141" t="n"/>
      <c r="K12" s="142" t="n"/>
      <c r="AT12" s="142"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41" t="n"/>
      <c r="BV12" s="142" t="n"/>
      <c r="BW12" s="141" t="n"/>
      <c r="CG12" s="142" t="n"/>
      <c r="DU12" s="142" t="n"/>
      <c r="DV12" s="2" t="n"/>
      <c r="DW12" s="2" t="n"/>
      <c r="DX12" s="2" t="n"/>
      <c r="DY12" s="2" t="n"/>
      <c r="DZ12" s="2" t="n"/>
      <c r="EA12" s="2" t="n"/>
      <c r="EB12" s="2" t="n"/>
      <c r="EC12" s="2" t="n"/>
    </row>
    <row r="13" ht="6.75" customHeight="1" s="118">
      <c r="A13" s="2" t="n"/>
      <c r="B13" s="2" t="n"/>
      <c r="C13" s="2" t="n"/>
      <c r="D13" s="2" t="n"/>
      <c r="E13" s="141" t="n"/>
      <c r="K13" s="142" t="n"/>
      <c r="AT13" s="142"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41" t="n"/>
      <c r="BV13" s="142" t="n"/>
      <c r="BW13" s="147">
        <f>計算!$Q$39</f>
        <v/>
      </c>
      <c r="CG13" s="142" t="n"/>
      <c r="CH13" s="148">
        <f>計算!$R$39</f>
        <v/>
      </c>
      <c r="DU13" s="142" t="n"/>
      <c r="DV13" s="2" t="n"/>
      <c r="DW13" s="2" t="n"/>
      <c r="DX13" s="2" t="n"/>
      <c r="DY13" s="2" t="n"/>
      <c r="DZ13" s="2" t="n"/>
      <c r="EA13" s="2" t="n"/>
      <c r="EB13" s="2" t="n"/>
      <c r="EC13" s="2" t="n"/>
    </row>
    <row r="14" ht="6.75" customHeight="1" s="118">
      <c r="A14" s="2" t="n"/>
      <c r="B14" s="2" t="n"/>
      <c r="C14" s="2" t="n"/>
      <c r="D14" s="2" t="n"/>
      <c r="E14" s="144" t="n"/>
      <c r="F14" s="145" t="n"/>
      <c r="G14" s="145" t="n"/>
      <c r="H14" s="145" t="n"/>
      <c r="I14" s="145" t="n"/>
      <c r="J14" s="145" t="n"/>
      <c r="K14" s="146" t="n"/>
      <c r="L14" s="145" t="n"/>
      <c r="M14" s="145" t="n"/>
      <c r="N14" s="145" t="n"/>
      <c r="O14" s="145" t="n"/>
      <c r="P14" s="145" t="n"/>
      <c r="Q14" s="145" t="n"/>
      <c r="R14" s="145" t="n"/>
      <c r="S14" s="145" t="n"/>
      <c r="T14" s="145" t="n"/>
      <c r="U14" s="145" t="n"/>
      <c r="V14" s="145" t="n"/>
      <c r="W14" s="145" t="n"/>
      <c r="X14" s="145" t="n"/>
      <c r="Y14" s="145" t="n"/>
      <c r="Z14" s="145" t="n"/>
      <c r="AA14" s="145" t="n"/>
      <c r="AB14" s="145" t="n"/>
      <c r="AC14" s="145" t="n"/>
      <c r="AD14" s="145" t="n"/>
      <c r="AE14" s="145" t="n"/>
      <c r="AF14" s="145" t="n"/>
      <c r="AG14" s="145" t="n"/>
      <c r="AH14" s="145" t="n"/>
      <c r="AI14" s="145" t="n"/>
      <c r="AJ14" s="145" t="n"/>
      <c r="AK14" s="145" t="n"/>
      <c r="AL14" s="145" t="n"/>
      <c r="AM14" s="145" t="n"/>
      <c r="AN14" s="145" t="n"/>
      <c r="AO14" s="145" t="n"/>
      <c r="AP14" s="145" t="n"/>
      <c r="AQ14" s="145" t="n"/>
      <c r="AR14" s="145" t="n"/>
      <c r="AS14" s="145" t="n"/>
      <c r="AT14" s="146"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41" t="n"/>
      <c r="BV14" s="142" t="n"/>
      <c r="BW14" s="141" t="n"/>
      <c r="CG14" s="142" t="n"/>
      <c r="DU14" s="142" t="n"/>
      <c r="DV14" s="2" t="n"/>
      <c r="DW14" s="2" t="n"/>
      <c r="DX14" s="2" t="n"/>
      <c r="DY14" s="2" t="n"/>
      <c r="DZ14" s="2" t="n"/>
      <c r="EA14" s="2" t="n"/>
      <c r="EB14" s="2" t="n"/>
      <c r="EC14" s="2" t="n"/>
    </row>
    <row r="15" ht="6.75" customHeight="1" s="118">
      <c r="A15" s="2" t="n"/>
      <c r="B15" s="2" t="n"/>
      <c r="C15" s="2" t="n"/>
      <c r="D15" s="2" t="n"/>
      <c r="E15" s="150" t="inlineStr">
        <is>
          <t>名　前</t>
        </is>
      </c>
      <c r="F15" s="138" t="n"/>
      <c r="G15" s="138" t="n"/>
      <c r="H15" s="138" t="n"/>
      <c r="I15" s="138" t="n"/>
      <c r="J15" s="138" t="n"/>
      <c r="K15" s="139" t="n"/>
      <c r="L15" s="151">
        <f>計算!$B$39</f>
        <v/>
      </c>
      <c r="M15" s="138" t="n"/>
      <c r="N15" s="138" t="n"/>
      <c r="O15" s="138" t="n"/>
      <c r="P15" s="138" t="n"/>
      <c r="Q15" s="138" t="n"/>
      <c r="R15" s="138" t="n"/>
      <c r="S15" s="138" t="n"/>
      <c r="T15" s="138" t="n"/>
      <c r="U15" s="138" t="n"/>
      <c r="V15" s="138" t="n"/>
      <c r="W15" s="138" t="n"/>
      <c r="X15" s="138" t="n"/>
      <c r="Y15" s="138" t="n"/>
      <c r="Z15" s="138" t="n"/>
      <c r="AA15" s="138" t="n"/>
      <c r="AB15" s="138" t="n"/>
      <c r="AC15" s="138" t="n"/>
      <c r="AD15" s="138" t="n"/>
      <c r="AE15" s="138" t="n"/>
      <c r="AF15" s="138" t="n"/>
      <c r="AG15" s="138" t="n"/>
      <c r="AH15" s="138" t="n"/>
      <c r="AI15" s="138" t="n"/>
      <c r="AJ15" s="138" t="n"/>
      <c r="AK15" s="138" t="n"/>
      <c r="AL15" s="138" t="n"/>
      <c r="AM15" s="138" t="n"/>
      <c r="AN15" s="138" t="n"/>
      <c r="AO15" s="138" t="n"/>
      <c r="AP15" s="138" t="n"/>
      <c r="AQ15" s="138" t="n"/>
      <c r="AR15" s="138" t="n"/>
      <c r="AS15" s="138" t="n"/>
      <c r="AT15" s="139"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41" t="n"/>
      <c r="BV15" s="142" t="n"/>
      <c r="BW15" s="141" t="n"/>
      <c r="CG15" s="142" t="n"/>
      <c r="DU15" s="142" t="n"/>
      <c r="DV15" s="2" t="n"/>
      <c r="DW15" s="2" t="n"/>
      <c r="DX15" s="2" t="n"/>
      <c r="DY15" s="2" t="n"/>
      <c r="DZ15" s="2" t="n"/>
      <c r="EA15" s="2" t="n"/>
      <c r="EB15" s="2" t="n"/>
      <c r="EC15" s="2" t="n"/>
    </row>
    <row r="16" ht="6.75" customHeight="1" s="118">
      <c r="A16" s="2" t="n"/>
      <c r="B16" s="2" t="n"/>
      <c r="C16" s="2" t="n"/>
      <c r="D16" s="2" t="n"/>
      <c r="E16" s="141" t="n"/>
      <c r="K16" s="142" t="n"/>
      <c r="L16" s="141" t="n"/>
      <c r="AT16" s="142" t="n"/>
      <c r="AU16" s="8" t="n"/>
      <c r="AV16" s="7" t="n"/>
      <c r="AW16" s="2" t="n"/>
      <c r="AX16" s="52" t="inlineStr">
        <is>
          <t>（30×40mm）</t>
        </is>
      </c>
      <c r="BH16" s="2" t="n"/>
      <c r="BI16" s="8" t="n"/>
      <c r="BJ16" s="7" t="n"/>
      <c r="BK16" s="2" t="n"/>
      <c r="BL16" s="2" t="n"/>
      <c r="BM16" s="2" t="n"/>
      <c r="BN16" s="2" t="n"/>
      <c r="BO16" s="2" t="n"/>
      <c r="BP16" s="141" t="n"/>
      <c r="BV16" s="142" t="n"/>
      <c r="BW16" s="141" t="n"/>
      <c r="CG16" s="142" t="n"/>
      <c r="DU16" s="142" t="n"/>
      <c r="DV16" s="2" t="n"/>
      <c r="DW16" s="2" t="n"/>
      <c r="DX16" s="2" t="n"/>
      <c r="DY16" s="2" t="n"/>
      <c r="DZ16" s="2" t="n"/>
      <c r="EA16" s="2" t="n"/>
      <c r="EB16" s="2" t="n"/>
      <c r="EC16" s="2" t="n"/>
    </row>
    <row r="17" ht="6.75" customHeight="1" s="118">
      <c r="A17" s="2" t="n"/>
      <c r="B17" s="2" t="n"/>
      <c r="C17" s="2" t="n"/>
      <c r="D17" s="2" t="n"/>
      <c r="E17" s="141" t="n"/>
      <c r="K17" s="142" t="n"/>
      <c r="L17" s="141" t="n"/>
      <c r="AT17" s="142" t="n"/>
      <c r="AU17" s="8" t="n"/>
      <c r="AV17" s="7" t="n"/>
      <c r="AW17" s="2" t="n"/>
      <c r="BH17" s="2" t="n"/>
      <c r="BI17" s="8" t="n"/>
      <c r="BJ17" s="7" t="n"/>
      <c r="BK17" s="2" t="n"/>
      <c r="BL17" s="2" t="n"/>
      <c r="BM17" s="2" t="n"/>
      <c r="BN17" s="2" t="n"/>
      <c r="BO17" s="2" t="n"/>
      <c r="BP17" s="141" t="n"/>
      <c r="BV17" s="142" t="n"/>
      <c r="BW17" s="147">
        <f>計算!$S$39</f>
        <v/>
      </c>
      <c r="CG17" s="142" t="n"/>
      <c r="CH17" s="148">
        <f>計算!$T$39</f>
        <v/>
      </c>
      <c r="DU17" s="142" t="n"/>
      <c r="DV17" s="2" t="n"/>
      <c r="DW17" s="2" t="n"/>
      <c r="DX17" s="2" t="n"/>
      <c r="DY17" s="2" t="n"/>
      <c r="DZ17" s="2" t="n"/>
      <c r="EA17" s="2" t="n"/>
      <c r="EB17" s="2" t="n"/>
      <c r="EC17" s="2" t="n"/>
    </row>
    <row r="18" ht="6.75" customHeight="1" s="118">
      <c r="A18" s="2" t="n"/>
      <c r="B18" s="2" t="n"/>
      <c r="C18" s="2" t="n"/>
      <c r="D18" s="2" t="n"/>
      <c r="E18" s="141" t="n"/>
      <c r="K18" s="142" t="n"/>
      <c r="L18" s="141" t="n"/>
      <c r="AT18" s="142"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41" t="n"/>
      <c r="BV18" s="142" t="n"/>
      <c r="BW18" s="141" t="n"/>
      <c r="CG18" s="142" t="n"/>
      <c r="DU18" s="142" t="n"/>
      <c r="DV18" s="2" t="n"/>
      <c r="DW18" s="2" t="n"/>
      <c r="DX18" s="2" t="n"/>
      <c r="DY18" s="2" t="n"/>
      <c r="DZ18" s="2" t="n"/>
      <c r="EA18" s="2" t="n"/>
      <c r="EB18" s="2" t="n"/>
      <c r="EC18" s="2" t="n"/>
    </row>
    <row r="19" ht="6.75" customHeight="1" s="118">
      <c r="A19" s="2" t="n"/>
      <c r="B19" s="2" t="n"/>
      <c r="C19" s="2" t="n"/>
      <c r="D19" s="2" t="n"/>
      <c r="E19" s="141" t="n"/>
      <c r="K19" s="142" t="n"/>
      <c r="L19" s="141" t="n"/>
      <c r="AT19" s="142"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41" t="n"/>
      <c r="BV19" s="142" t="n"/>
      <c r="BW19" s="141" t="n"/>
      <c r="CG19" s="142" t="n"/>
      <c r="DU19" s="142" t="n"/>
      <c r="DV19" s="2" t="n"/>
      <c r="DW19" s="2" t="n"/>
      <c r="DX19" s="2" t="n"/>
      <c r="DY19" s="2" t="n"/>
      <c r="DZ19" s="2" t="n"/>
      <c r="EA19" s="2" t="n"/>
      <c r="EB19" s="2" t="n"/>
      <c r="EC19" s="2" t="n"/>
    </row>
    <row r="20" ht="4.5" customHeight="1" s="118">
      <c r="A20" s="2" t="n"/>
      <c r="B20" s="2" t="n"/>
      <c r="C20" s="2" t="n"/>
      <c r="D20" s="2" t="n"/>
      <c r="E20" s="144" t="n"/>
      <c r="F20" s="145" t="n"/>
      <c r="G20" s="145" t="n"/>
      <c r="H20" s="145" t="n"/>
      <c r="I20" s="145" t="n"/>
      <c r="J20" s="145" t="n"/>
      <c r="K20" s="146" t="n"/>
      <c r="L20" s="144" t="n"/>
      <c r="M20" s="145" t="n"/>
      <c r="N20" s="145" t="n"/>
      <c r="O20" s="145" t="n"/>
      <c r="P20" s="145" t="n"/>
      <c r="Q20" s="145" t="n"/>
      <c r="R20" s="145" t="n"/>
      <c r="S20" s="145" t="n"/>
      <c r="T20" s="145" t="n"/>
      <c r="U20" s="145" t="n"/>
      <c r="V20" s="145" t="n"/>
      <c r="W20" s="145" t="n"/>
      <c r="X20" s="145" t="n"/>
      <c r="Y20" s="145" t="n"/>
      <c r="Z20" s="145" t="n"/>
      <c r="AA20" s="145" t="n"/>
      <c r="AB20" s="145" t="n"/>
      <c r="AC20" s="145" t="n"/>
      <c r="AD20" s="145" t="n"/>
      <c r="AE20" s="145" t="n"/>
      <c r="AF20" s="145" t="n"/>
      <c r="AG20" s="145" t="n"/>
      <c r="AH20" s="145" t="n"/>
      <c r="AI20" s="145" t="n"/>
      <c r="AJ20" s="145" t="n"/>
      <c r="AK20" s="145" t="n"/>
      <c r="AL20" s="145" t="n"/>
      <c r="AM20" s="145" t="n"/>
      <c r="AN20" s="145" t="n"/>
      <c r="AO20" s="145" t="n"/>
      <c r="AP20" s="145" t="n"/>
      <c r="AQ20" s="145" t="n"/>
      <c r="AR20" s="145" t="n"/>
      <c r="AS20" s="145" t="n"/>
      <c r="AT20" s="146"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41" t="n"/>
      <c r="BV20" s="142" t="n"/>
      <c r="BW20" s="141" t="n"/>
      <c r="CG20" s="142" t="n"/>
      <c r="DU20" s="142" t="n"/>
      <c r="DV20" s="2" t="n"/>
      <c r="DW20" s="2" t="n"/>
      <c r="DX20" s="2" t="n"/>
      <c r="DY20" s="2" t="n"/>
      <c r="DZ20" s="2" t="n"/>
      <c r="EA20" s="2" t="n"/>
      <c r="EB20" s="2" t="n"/>
      <c r="EC20" s="2" t="n"/>
    </row>
    <row r="21" ht="6.75" customHeight="1" s="118">
      <c r="A21" s="2" t="n"/>
      <c r="B21" s="2" t="n"/>
      <c r="C21" s="2" t="n"/>
      <c r="D21" s="2" t="n"/>
      <c r="E21" s="150" t="inlineStr">
        <is>
          <t>生年月日</t>
        </is>
      </c>
      <c r="F21" s="138" t="n"/>
      <c r="G21" s="138" t="n"/>
      <c r="H21" s="138" t="n"/>
      <c r="I21" s="138" t="n"/>
      <c r="J21" s="138" t="n"/>
      <c r="K21" s="139" t="n"/>
      <c r="L21" s="152" t="inlineStr">
        <is>
          <t>昭和 ・ 平成</t>
        </is>
      </c>
      <c r="M21" s="138" t="n"/>
      <c r="N21" s="138" t="n"/>
      <c r="O21" s="138" t="n"/>
      <c r="P21" s="138" t="n"/>
      <c r="Q21" s="138" t="n"/>
      <c r="R21" s="138" t="n"/>
      <c r="S21" s="138" t="n"/>
      <c r="T21" s="138" t="n"/>
      <c r="U21" s="138" t="n"/>
      <c r="V21" s="153">
        <f>計算!$D$39</f>
        <v/>
      </c>
      <c r="W21" s="138" t="n"/>
      <c r="X21" s="154" t="inlineStr">
        <is>
          <t>年</t>
        </is>
      </c>
      <c r="Y21" s="138" t="n"/>
      <c r="Z21" s="153">
        <f>計算!$E$39</f>
        <v/>
      </c>
      <c r="AA21" s="138" t="n"/>
      <c r="AB21" s="138" t="n"/>
      <c r="AC21" s="154" t="inlineStr">
        <is>
          <t>月</t>
        </is>
      </c>
      <c r="AD21" s="138" t="n"/>
      <c r="AE21" s="153">
        <f>計算!$F$39</f>
        <v/>
      </c>
      <c r="AF21" s="138" t="n"/>
      <c r="AG21" s="138" t="n"/>
      <c r="AH21" s="154" t="inlineStr">
        <is>
          <t>日　生 （満</t>
        </is>
      </c>
      <c r="AI21" s="138" t="n"/>
      <c r="AJ21" s="138" t="n"/>
      <c r="AK21" s="138" t="n"/>
      <c r="AL21" s="138" t="n"/>
      <c r="AM21" s="138" t="n"/>
      <c r="AN21" s="138" t="n"/>
      <c r="AO21" s="138" t="n"/>
      <c r="AP21" s="155">
        <f>計算!$G$39</f>
        <v/>
      </c>
      <c r="AQ21" s="138" t="n"/>
      <c r="AR21" s="156" t="inlineStr">
        <is>
          <t>歳）</t>
        </is>
      </c>
      <c r="AS21" s="138" t="n"/>
      <c r="AT21" s="139"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41" t="n"/>
      <c r="BV21" s="142" t="n"/>
      <c r="BW21" s="147">
        <f>計算!$U$39</f>
        <v/>
      </c>
      <c r="CG21" s="142" t="n"/>
      <c r="CH21" s="148">
        <f>計算!$V$39</f>
        <v/>
      </c>
      <c r="DU21" s="142" t="n"/>
      <c r="DV21" s="2" t="n"/>
      <c r="DW21" s="2" t="n"/>
      <c r="DX21" s="2" t="n"/>
      <c r="DY21" s="2" t="n"/>
      <c r="DZ21" s="2" t="n"/>
      <c r="EA21" s="2" t="n"/>
      <c r="EB21" s="2" t="n"/>
      <c r="EC21" s="2" t="n"/>
    </row>
    <row r="22" ht="6.75" customHeight="1" s="118">
      <c r="A22" s="2" t="n"/>
      <c r="B22" s="2" t="n"/>
      <c r="C22" s="2" t="n"/>
      <c r="D22" s="2" t="n"/>
      <c r="E22" s="141" t="n"/>
      <c r="K22" s="142" t="n"/>
      <c r="L22" s="141" t="n"/>
      <c r="AT22" s="142"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41" t="n"/>
      <c r="BV22" s="142" t="n"/>
      <c r="BW22" s="141" t="n"/>
      <c r="CG22" s="142" t="n"/>
      <c r="DU22" s="142" t="n"/>
      <c r="DV22" s="2" t="n"/>
      <c r="DW22" s="2" t="n"/>
      <c r="DX22" s="2" t="n"/>
      <c r="DY22" s="2" t="n"/>
      <c r="DZ22" s="2" t="n"/>
      <c r="EA22" s="2" t="n"/>
      <c r="EB22" s="2" t="n"/>
      <c r="EC22" s="2" t="n"/>
    </row>
    <row r="23" ht="6.75" customHeight="1" s="118">
      <c r="A23" s="2" t="n"/>
      <c r="B23" s="2" t="n"/>
      <c r="C23" s="2" t="n"/>
      <c r="D23" s="2" t="n"/>
      <c r="E23" s="141" t="n"/>
      <c r="K23" s="142" t="n"/>
      <c r="L23" s="141" t="n"/>
      <c r="AT23" s="142"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41" t="n"/>
      <c r="BV23" s="142" t="n"/>
      <c r="BW23" s="141" t="n"/>
      <c r="CG23" s="142" t="n"/>
      <c r="DU23" s="142" t="n"/>
      <c r="DV23" s="2" t="n"/>
      <c r="DW23" s="2" t="n"/>
      <c r="DX23" s="2" t="n"/>
      <c r="DY23" s="2" t="n"/>
      <c r="DZ23" s="2" t="n"/>
      <c r="EA23" s="2" t="n"/>
      <c r="EB23" s="2" t="n"/>
      <c r="EC23" s="2" t="n"/>
    </row>
    <row r="24" ht="3.75" customHeight="1" s="118">
      <c r="A24" s="2" t="n"/>
      <c r="B24" s="2" t="n"/>
      <c r="C24" s="2" t="n"/>
      <c r="D24" s="2" t="n"/>
      <c r="E24" s="144" t="n"/>
      <c r="F24" s="145" t="n"/>
      <c r="G24" s="145" t="n"/>
      <c r="H24" s="145" t="n"/>
      <c r="I24" s="145" t="n"/>
      <c r="J24" s="145" t="n"/>
      <c r="K24" s="146" t="n"/>
      <c r="L24" s="144" t="n"/>
      <c r="M24" s="145" t="n"/>
      <c r="N24" s="145" t="n"/>
      <c r="O24" s="145" t="n"/>
      <c r="P24" s="145" t="n"/>
      <c r="Q24" s="145" t="n"/>
      <c r="R24" s="145" t="n"/>
      <c r="S24" s="145" t="n"/>
      <c r="T24" s="145" t="n"/>
      <c r="U24" s="145" t="n"/>
      <c r="X24" s="145" t="n"/>
      <c r="Y24" s="145" t="n"/>
      <c r="AC24" s="145" t="n"/>
      <c r="AD24" s="145" t="n"/>
      <c r="AH24" s="145" t="n"/>
      <c r="AI24" s="145" t="n"/>
      <c r="AJ24" s="145" t="n"/>
      <c r="AK24" s="145" t="n"/>
      <c r="AL24" s="145" t="n"/>
      <c r="AM24" s="145" t="n"/>
      <c r="AN24" s="145" t="n"/>
      <c r="AO24" s="145" t="n"/>
      <c r="AP24" s="145" t="n"/>
      <c r="AQ24" s="145" t="n"/>
      <c r="AR24" s="145" t="n"/>
      <c r="AS24" s="145" t="n"/>
      <c r="AT24" s="146"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41" t="n"/>
      <c r="BV24" s="142" t="n"/>
      <c r="BW24" s="141" t="n"/>
      <c r="CG24" s="142" t="n"/>
      <c r="DU24" s="142" t="n"/>
      <c r="DV24" s="2" t="n"/>
      <c r="DW24" s="2" t="n"/>
      <c r="DX24" s="2" t="n"/>
      <c r="DY24" s="2" t="n"/>
      <c r="DZ24" s="2" t="n"/>
      <c r="EA24" s="2" t="n"/>
      <c r="EB24" s="2" t="n"/>
      <c r="EC24" s="2" t="n"/>
    </row>
    <row r="25" ht="6.75" customHeight="1" s="118">
      <c r="A25" s="2" t="n"/>
      <c r="B25" s="2" t="n"/>
      <c r="C25" s="2" t="n"/>
      <c r="D25" s="2" t="n"/>
      <c r="E25" s="157" t="inlineStr">
        <is>
          <t>ふ り が な</t>
        </is>
      </c>
      <c r="F25" s="138" t="n"/>
      <c r="G25" s="138" t="n"/>
      <c r="H25" s="138" t="n"/>
      <c r="I25" s="138" t="n"/>
      <c r="J25" s="138" t="n"/>
      <c r="K25" s="139" t="n"/>
      <c r="L25" s="158">
        <f>計算!$J$39</f>
        <v/>
      </c>
      <c r="M25" s="138" t="n"/>
      <c r="N25" s="138" t="n"/>
      <c r="O25" s="138" t="n"/>
      <c r="P25" s="138" t="n"/>
      <c r="Q25" s="138" t="n"/>
      <c r="R25" s="138" t="n"/>
      <c r="S25" s="138" t="n"/>
      <c r="T25" s="138" t="n"/>
      <c r="U25" s="138" t="n"/>
      <c r="V25" s="138" t="n"/>
      <c r="W25" s="138" t="n"/>
      <c r="X25" s="138" t="n"/>
      <c r="Y25" s="138" t="n"/>
      <c r="Z25" s="138" t="n"/>
      <c r="AA25" s="138" t="n"/>
      <c r="AB25" s="138" t="n"/>
      <c r="AC25" s="138" t="n"/>
      <c r="AD25" s="138" t="n"/>
      <c r="AE25" s="138" t="n"/>
      <c r="AF25" s="138" t="n"/>
      <c r="AG25" s="138" t="n"/>
      <c r="AH25" s="138" t="n"/>
      <c r="AI25" s="138" t="n"/>
      <c r="AJ25" s="138" t="n"/>
      <c r="AK25" s="138" t="n"/>
      <c r="AL25" s="138" t="n"/>
      <c r="AM25" s="138" t="n"/>
      <c r="AN25" s="138" t="n"/>
      <c r="AO25" s="138" t="n"/>
      <c r="AP25" s="138" t="n"/>
      <c r="AQ25" s="138" t="n"/>
      <c r="AR25" s="138" t="n"/>
      <c r="AS25" s="138" t="n"/>
      <c r="AT25" s="138" t="n"/>
      <c r="AU25" s="138" t="n"/>
      <c r="AV25" s="138" t="n"/>
      <c r="AW25" s="138" t="n"/>
      <c r="AX25" s="138" t="n"/>
      <c r="AY25" s="138" t="n"/>
      <c r="AZ25" s="138" t="n"/>
      <c r="BA25" s="138" t="n"/>
      <c r="BB25" s="138" t="n"/>
      <c r="BC25" s="138" t="n"/>
      <c r="BD25" s="138" t="n"/>
      <c r="BE25" s="138" t="n"/>
      <c r="BF25" s="138" t="n"/>
      <c r="BG25" s="138" t="n"/>
      <c r="BH25" s="138" t="n"/>
      <c r="BI25" s="139" t="n"/>
      <c r="BJ25" s="2" t="n"/>
      <c r="BK25" s="2" t="n"/>
      <c r="BL25" s="2" t="n"/>
      <c r="BM25" s="2" t="n"/>
      <c r="BN25" s="2" t="n"/>
      <c r="BO25" s="2" t="n"/>
      <c r="BP25" s="141" t="n"/>
      <c r="BV25" s="142" t="n"/>
      <c r="BW25" s="159">
        <f>計算!$W$39</f>
        <v/>
      </c>
      <c r="CG25" s="142" t="n"/>
      <c r="CH25" s="148">
        <f>計算!$X$39</f>
        <v/>
      </c>
      <c r="DU25" s="142" t="n"/>
      <c r="DV25" s="2" t="n"/>
      <c r="DW25" s="2" t="n"/>
      <c r="DX25" s="2" t="n"/>
      <c r="DY25" s="2" t="n"/>
      <c r="DZ25" s="2" t="n"/>
      <c r="EA25" s="2" t="n"/>
      <c r="EB25" s="2" t="n"/>
      <c r="EC25" s="2" t="n"/>
    </row>
    <row r="26" ht="6.75" customHeight="1" s="118">
      <c r="A26" s="2" t="n"/>
      <c r="B26" s="2" t="n"/>
      <c r="C26" s="2" t="n"/>
      <c r="D26" s="2" t="n"/>
      <c r="E26" s="141" t="n"/>
      <c r="K26" s="142" t="n"/>
      <c r="BI26" s="142" t="n"/>
      <c r="BJ26" s="2" t="n"/>
      <c r="BK26" s="2" t="n"/>
      <c r="BL26" s="2" t="n"/>
      <c r="BM26" s="2" t="n"/>
      <c r="BN26" s="2" t="n"/>
      <c r="BO26" s="2" t="n"/>
      <c r="BP26" s="141" t="n"/>
      <c r="BV26" s="142" t="n"/>
      <c r="BW26" s="141" t="n"/>
      <c r="CG26" s="142" t="n"/>
      <c r="DU26" s="142" t="n"/>
      <c r="DV26" s="2" t="n"/>
      <c r="DW26" s="2" t="n"/>
      <c r="DX26" s="2" t="n"/>
      <c r="DY26" s="2" t="n"/>
      <c r="DZ26" s="2" t="n"/>
      <c r="EA26" s="2" t="n"/>
      <c r="EB26" s="2" t="n"/>
      <c r="EC26" s="2" t="n"/>
    </row>
    <row r="27" ht="6.75" customHeight="1" s="118">
      <c r="A27" s="2" t="n"/>
      <c r="B27" s="2" t="n"/>
      <c r="C27" s="2" t="n"/>
      <c r="D27" s="2" t="n"/>
      <c r="E27" s="160" t="n"/>
      <c r="F27" s="161" t="n"/>
      <c r="G27" s="161" t="n"/>
      <c r="H27" s="161" t="n"/>
      <c r="I27" s="161" t="n"/>
      <c r="J27" s="161" t="n"/>
      <c r="K27" s="162" t="n"/>
      <c r="L27" s="161" t="n"/>
      <c r="M27" s="161" t="n"/>
      <c r="N27" s="161" t="n"/>
      <c r="O27" s="161" t="n"/>
      <c r="P27" s="161" t="n"/>
      <c r="Q27" s="161" t="n"/>
      <c r="R27" s="161" t="n"/>
      <c r="S27" s="161" t="n"/>
      <c r="T27" s="161" t="n"/>
      <c r="U27" s="161" t="n"/>
      <c r="V27" s="161" t="n"/>
      <c r="W27" s="161" t="n"/>
      <c r="X27" s="161" t="n"/>
      <c r="Y27" s="161" t="n"/>
      <c r="Z27" s="161" t="n"/>
      <c r="AA27" s="161" t="n"/>
      <c r="AB27" s="161" t="n"/>
      <c r="AC27" s="161" t="n"/>
      <c r="AD27" s="161" t="n"/>
      <c r="AE27" s="161" t="n"/>
      <c r="AF27" s="161" t="n"/>
      <c r="AG27" s="161" t="n"/>
      <c r="AH27" s="161" t="n"/>
      <c r="AI27" s="161" t="n"/>
      <c r="AJ27" s="161" t="n"/>
      <c r="AK27" s="161" t="n"/>
      <c r="AL27" s="161" t="n"/>
      <c r="AM27" s="161" t="n"/>
      <c r="AN27" s="161" t="n"/>
      <c r="AO27" s="161" t="n"/>
      <c r="AP27" s="161" t="n"/>
      <c r="AQ27" s="161" t="n"/>
      <c r="AR27" s="161" t="n"/>
      <c r="AS27" s="161" t="n"/>
      <c r="AT27" s="161" t="n"/>
      <c r="AU27" s="161" t="n"/>
      <c r="AV27" s="161" t="n"/>
      <c r="AW27" s="161" t="n"/>
      <c r="AX27" s="161" t="n"/>
      <c r="AY27" s="161" t="n"/>
      <c r="AZ27" s="161" t="n"/>
      <c r="BA27" s="161" t="n"/>
      <c r="BB27" s="161" t="n"/>
      <c r="BC27" s="161" t="n"/>
      <c r="BD27" s="161" t="n"/>
      <c r="BE27" s="161" t="n"/>
      <c r="BF27" s="161" t="n"/>
      <c r="BG27" s="161" t="n"/>
      <c r="BH27" s="161" t="n"/>
      <c r="BI27" s="162" t="n"/>
      <c r="BJ27" s="2" t="n"/>
      <c r="BK27" s="2" t="n"/>
      <c r="BL27" s="2" t="n"/>
      <c r="BM27" s="2" t="n"/>
      <c r="BN27" s="2" t="n"/>
      <c r="BO27" s="2" t="n"/>
      <c r="BP27" s="141" t="n"/>
      <c r="BV27" s="142" t="n"/>
      <c r="BW27" s="141" t="n"/>
      <c r="CG27" s="142" t="n"/>
      <c r="DU27" s="142" t="n"/>
      <c r="DV27" s="2" t="n"/>
      <c r="DW27" s="2" t="n"/>
      <c r="DX27" s="2" t="n"/>
      <c r="DY27" s="2" t="n"/>
      <c r="DZ27" s="2" t="n"/>
      <c r="EA27" s="2" t="n"/>
      <c r="EB27" s="2" t="n"/>
      <c r="EC27" s="2" t="n"/>
    </row>
    <row r="28" ht="6.75" customHeight="1" s="118">
      <c r="A28" s="2" t="n"/>
      <c r="B28" s="2" t="n"/>
      <c r="C28" s="2" t="n"/>
      <c r="D28" s="2" t="n"/>
      <c r="E28" s="163" t="inlineStr">
        <is>
          <t>現住所</t>
        </is>
      </c>
      <c r="F28" s="164" t="n"/>
      <c r="G28" s="164" t="n"/>
      <c r="H28" s="164" t="n"/>
      <c r="I28" s="164" t="n"/>
      <c r="J28" s="164" t="n"/>
      <c r="K28" s="165" t="n"/>
      <c r="L28" s="107" t="inlineStr">
        <is>
          <t>〒</t>
        </is>
      </c>
      <c r="M28" s="164" t="n"/>
      <c r="N28" s="164" t="n"/>
      <c r="O28" s="164" t="n"/>
      <c r="P28" s="166">
        <f>計算!$H$39</f>
        <v/>
      </c>
      <c r="Q28" s="164" t="n"/>
      <c r="R28" s="164" t="n"/>
      <c r="S28" s="164" t="n"/>
      <c r="T28" s="164" t="n"/>
      <c r="U28" s="164" t="n"/>
      <c r="V28" s="164" t="n"/>
      <c r="W28" s="164" t="n"/>
      <c r="X28" s="164" t="n"/>
      <c r="Y28" s="164" t="n"/>
      <c r="Z28" s="164" t="n"/>
      <c r="AA28" s="164" t="n"/>
      <c r="AB28" s="164" t="n"/>
      <c r="AC28" s="164" t="n"/>
      <c r="AD28" s="164" t="n"/>
      <c r="AE28" s="164" t="n"/>
      <c r="AF28" s="164" t="n"/>
      <c r="AG28" s="164" t="n"/>
      <c r="AH28" s="164" t="n"/>
      <c r="AI28" s="164" t="n"/>
      <c r="AJ28" s="164"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41" t="n"/>
      <c r="BV28" s="142" t="n"/>
      <c r="BW28" s="141" t="n"/>
      <c r="CG28" s="142" t="n"/>
      <c r="DU28" s="142" t="n"/>
      <c r="DV28" s="2" t="n"/>
      <c r="DW28" s="2" t="n"/>
      <c r="DX28" s="2" t="n"/>
      <c r="DY28" s="2" t="n"/>
      <c r="DZ28" s="2" t="n"/>
      <c r="EA28" s="2" t="n"/>
      <c r="EB28" s="2" t="n"/>
      <c r="EC28" s="2" t="n"/>
    </row>
    <row r="29" ht="4.5" customHeight="1" s="118">
      <c r="A29" s="2" t="n"/>
      <c r="B29" s="2" t="n"/>
      <c r="C29" s="2" t="n"/>
      <c r="D29" s="2" t="n"/>
      <c r="E29" s="141" t="n"/>
      <c r="K29" s="142" t="n"/>
      <c r="L29" s="141"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4" t="n"/>
      <c r="BQ29" s="145" t="n"/>
      <c r="BR29" s="145" t="n"/>
      <c r="BS29" s="145" t="n"/>
      <c r="BT29" s="145" t="n"/>
      <c r="BU29" s="145" t="n"/>
      <c r="BV29" s="146" t="n"/>
      <c r="BW29" s="144" t="n"/>
      <c r="BX29" s="145" t="n"/>
      <c r="BY29" s="145" t="n"/>
      <c r="BZ29" s="145" t="n"/>
      <c r="CA29" s="145" t="n"/>
      <c r="CB29" s="145" t="n"/>
      <c r="CC29" s="145" t="n"/>
      <c r="CD29" s="145" t="n"/>
      <c r="CE29" s="145" t="n"/>
      <c r="CF29" s="145" t="n"/>
      <c r="CG29" s="146" t="n"/>
      <c r="DU29" s="142" t="n"/>
      <c r="DV29" s="2" t="n"/>
      <c r="DW29" s="2" t="n"/>
      <c r="DX29" s="2" t="n"/>
      <c r="DY29" s="2" t="n"/>
      <c r="DZ29" s="2" t="n"/>
      <c r="EA29" s="2" t="n"/>
      <c r="EB29" s="2" t="n"/>
      <c r="EC29" s="2" t="n"/>
    </row>
    <row r="30" ht="6.75" customHeight="1" s="118">
      <c r="A30" s="2" t="n"/>
      <c r="B30" s="2" t="n"/>
      <c r="C30" s="2" t="n"/>
      <c r="D30" s="2" t="n"/>
      <c r="E30" s="141" t="n"/>
      <c r="K30" s="142" t="n"/>
      <c r="L30" s="141"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7" t="inlineStr">
        <is>
          <t>校内外の諸活動</t>
        </is>
      </c>
      <c r="BQ30" s="138" t="n"/>
      <c r="BR30" s="138" t="n"/>
      <c r="BS30" s="138" t="n"/>
      <c r="BT30" s="138" t="n"/>
      <c r="BU30" s="138" t="n"/>
      <c r="BV30" s="139" t="n"/>
      <c r="BW30" s="168">
        <f>計算!$Y$39</f>
        <v/>
      </c>
      <c r="BX30" s="138" t="n"/>
      <c r="BY30" s="138" t="n"/>
      <c r="BZ30" s="138" t="n"/>
      <c r="CA30" s="138" t="n"/>
      <c r="CB30" s="138" t="n"/>
      <c r="CC30" s="138" t="n"/>
      <c r="CD30" s="138" t="n"/>
      <c r="CE30" s="138" t="n"/>
      <c r="CF30" s="138" t="n"/>
      <c r="CG30" s="138" t="n"/>
      <c r="CH30" s="138" t="n"/>
      <c r="CI30" s="138" t="n"/>
      <c r="CJ30" s="138" t="n"/>
      <c r="CK30" s="138" t="n"/>
      <c r="CL30" s="138" t="n"/>
      <c r="CM30" s="138" t="n"/>
      <c r="CN30" s="138" t="n"/>
      <c r="CO30" s="138" t="n"/>
      <c r="CP30" s="138" t="n"/>
      <c r="CQ30" s="138" t="n"/>
      <c r="CR30" s="138" t="n"/>
      <c r="CS30" s="138" t="n"/>
      <c r="CT30" s="138" t="n"/>
      <c r="CU30" s="138" t="n"/>
      <c r="CV30" s="138" t="n"/>
      <c r="CW30" s="138" t="n"/>
      <c r="CX30" s="138" t="n"/>
      <c r="CY30" s="138" t="n"/>
      <c r="CZ30" s="138" t="n"/>
      <c r="DA30" s="138" t="n"/>
      <c r="DB30" s="138" t="n"/>
      <c r="DC30" s="138" t="n"/>
      <c r="DD30" s="138" t="n"/>
      <c r="DE30" s="138" t="n"/>
      <c r="DF30" s="138" t="n"/>
      <c r="DG30" s="138" t="n"/>
      <c r="DH30" s="138" t="n"/>
      <c r="DI30" s="138" t="n"/>
      <c r="DJ30" s="138" t="n"/>
      <c r="DK30" s="138" t="n"/>
      <c r="DL30" s="138" t="n"/>
      <c r="DM30" s="138" t="n"/>
      <c r="DN30" s="138" t="n"/>
      <c r="DO30" s="138" t="n"/>
      <c r="DP30" s="138" t="n"/>
      <c r="DQ30" s="138" t="n"/>
      <c r="DR30" s="138" t="n"/>
      <c r="DS30" s="138" t="n"/>
      <c r="DT30" s="138" t="n"/>
      <c r="DU30" s="139" t="n"/>
      <c r="DV30" s="7" t="n"/>
      <c r="DW30" s="2" t="n"/>
      <c r="DX30" s="2" t="n"/>
      <c r="DY30" s="2" t="n"/>
      <c r="DZ30" s="2" t="n"/>
      <c r="EA30" s="2" t="n"/>
      <c r="EB30" s="2" t="n"/>
      <c r="EC30" s="2" t="n"/>
    </row>
    <row r="31" ht="6.75" customHeight="1" s="118">
      <c r="A31" s="2" t="n"/>
      <c r="B31" s="2" t="n"/>
      <c r="C31" s="2" t="n"/>
      <c r="D31" s="2" t="n"/>
      <c r="E31" s="141" t="n"/>
      <c r="K31" s="142" t="n"/>
      <c r="L31" s="169">
        <f>計算!$I$39</f>
        <v/>
      </c>
      <c r="BI31" s="142" t="n"/>
      <c r="BJ31" s="2" t="n"/>
      <c r="BK31" s="2" t="n"/>
      <c r="BL31" s="2" t="n"/>
      <c r="BM31" s="2" t="n"/>
      <c r="BN31" s="2" t="n"/>
      <c r="BO31" s="2" t="n"/>
      <c r="BP31" s="141" t="n"/>
      <c r="BV31" s="142" t="n"/>
      <c r="DU31" s="142" t="n"/>
      <c r="DV31" s="7" t="n"/>
      <c r="DW31" s="2" t="n"/>
      <c r="DX31" s="2" t="n"/>
      <c r="DY31" s="2" t="n"/>
      <c r="DZ31" s="2" t="n"/>
      <c r="EA31" s="2" t="n"/>
      <c r="EB31" s="2" t="n"/>
      <c r="EC31" s="2" t="n"/>
    </row>
    <row r="32" ht="6.75" customHeight="1" s="118">
      <c r="A32" s="2" t="n"/>
      <c r="B32" s="2" t="n"/>
      <c r="C32" s="2" t="n"/>
      <c r="D32" s="2" t="n"/>
      <c r="E32" s="141" t="n"/>
      <c r="K32" s="142" t="n"/>
      <c r="L32" s="141" t="n"/>
      <c r="BI32" s="142" t="n"/>
      <c r="BJ32" s="2" t="n"/>
      <c r="BK32" s="2" t="n"/>
      <c r="BL32" s="2" t="n"/>
      <c r="BM32" s="2" t="n"/>
      <c r="BN32" s="2" t="n"/>
      <c r="BO32" s="2" t="n"/>
      <c r="BP32" s="141" t="n"/>
      <c r="BV32" s="142" t="n"/>
      <c r="DU32" s="142" t="n"/>
      <c r="DV32" s="7" t="n"/>
      <c r="DW32" s="2" t="n"/>
      <c r="DX32" s="2" t="n"/>
      <c r="DY32" s="2" t="n"/>
      <c r="DZ32" s="2" t="n"/>
      <c r="EA32" s="2" t="n"/>
      <c r="EB32" s="2" t="n"/>
      <c r="EC32" s="2" t="n"/>
    </row>
    <row r="33" ht="6.75" customHeight="1" s="118">
      <c r="A33" s="2" t="n"/>
      <c r="B33" s="2" t="n"/>
      <c r="C33" s="2" t="n"/>
      <c r="D33" s="2" t="n"/>
      <c r="E33" s="144" t="n"/>
      <c r="F33" s="145" t="n"/>
      <c r="G33" s="145" t="n"/>
      <c r="H33" s="145" t="n"/>
      <c r="I33" s="145" t="n"/>
      <c r="J33" s="145" t="n"/>
      <c r="K33" s="146" t="n"/>
      <c r="L33" s="144" t="n"/>
      <c r="M33" s="145" t="n"/>
      <c r="N33" s="145" t="n"/>
      <c r="O33" s="145" t="n"/>
      <c r="P33" s="145" t="n"/>
      <c r="Q33" s="145" t="n"/>
      <c r="R33" s="145" t="n"/>
      <c r="S33" s="145" t="n"/>
      <c r="T33" s="145" t="n"/>
      <c r="U33" s="145" t="n"/>
      <c r="V33" s="145" t="n"/>
      <c r="W33" s="145" t="n"/>
      <c r="X33" s="145" t="n"/>
      <c r="Y33" s="145" t="n"/>
      <c r="Z33" s="145" t="n"/>
      <c r="AA33" s="145" t="n"/>
      <c r="AB33" s="145" t="n"/>
      <c r="AC33" s="145" t="n"/>
      <c r="AD33" s="145" t="n"/>
      <c r="AE33" s="145" t="n"/>
      <c r="AF33" s="145" t="n"/>
      <c r="AG33" s="145" t="n"/>
      <c r="AH33" s="145" t="n"/>
      <c r="AI33" s="145" t="n"/>
      <c r="AJ33" s="145" t="n"/>
      <c r="AK33" s="145" t="n"/>
      <c r="AL33" s="145" t="n"/>
      <c r="AM33" s="145" t="n"/>
      <c r="AN33" s="145" t="n"/>
      <c r="AO33" s="145" t="n"/>
      <c r="AP33" s="145" t="n"/>
      <c r="AQ33" s="145" t="n"/>
      <c r="AR33" s="145" t="n"/>
      <c r="AS33" s="145" t="n"/>
      <c r="AT33" s="145" t="n"/>
      <c r="AU33" s="145" t="n"/>
      <c r="AV33" s="145" t="n"/>
      <c r="AW33" s="145" t="n"/>
      <c r="AX33" s="145" t="n"/>
      <c r="AY33" s="145" t="n"/>
      <c r="AZ33" s="145" t="n"/>
      <c r="BA33" s="145" t="n"/>
      <c r="BB33" s="145" t="n"/>
      <c r="BC33" s="145" t="n"/>
      <c r="BD33" s="145" t="n"/>
      <c r="BE33" s="145" t="n"/>
      <c r="BF33" s="145" t="n"/>
      <c r="BG33" s="145" t="n"/>
      <c r="BH33" s="145" t="n"/>
      <c r="BI33" s="146" t="n"/>
      <c r="BJ33" s="2" t="n"/>
      <c r="BK33" s="2" t="n"/>
      <c r="BL33" s="2" t="n"/>
      <c r="BM33" s="2" t="n"/>
      <c r="BN33" s="2" t="n"/>
      <c r="BO33" s="2" t="n"/>
      <c r="BP33" s="141" t="n"/>
      <c r="BV33" s="142" t="n"/>
      <c r="DU33" s="142" t="n"/>
      <c r="DV33" s="7" t="n"/>
      <c r="DW33" s="2" t="n"/>
      <c r="DX33" s="2" t="n"/>
      <c r="DY33" s="2" t="n"/>
      <c r="DZ33" s="2" t="n"/>
      <c r="EA33" s="2" t="n"/>
      <c r="EB33" s="2" t="n"/>
      <c r="EC33" s="2" t="n"/>
    </row>
    <row r="34" ht="6.75" customHeight="1" s="118">
      <c r="A34" s="2" t="n"/>
      <c r="B34" s="2" t="n"/>
      <c r="C34" s="2" t="n"/>
      <c r="D34" s="2" t="n"/>
      <c r="E34" s="157" t="inlineStr">
        <is>
          <t>ふ り が な</t>
        </is>
      </c>
      <c r="F34" s="138" t="n"/>
      <c r="G34" s="138" t="n"/>
      <c r="H34" s="138" t="n"/>
      <c r="I34" s="138" t="n"/>
      <c r="J34" s="138" t="n"/>
      <c r="K34" s="139" t="n"/>
      <c r="L34" s="158">
        <f>計算!$M$39</f>
        <v/>
      </c>
      <c r="M34" s="138" t="n"/>
      <c r="N34" s="138" t="n"/>
      <c r="O34" s="138" t="n"/>
      <c r="P34" s="138" t="n"/>
      <c r="Q34" s="138" t="n"/>
      <c r="R34" s="138" t="n"/>
      <c r="S34" s="138" t="n"/>
      <c r="T34" s="138" t="n"/>
      <c r="U34" s="138" t="n"/>
      <c r="V34" s="138" t="n"/>
      <c r="W34" s="138" t="n"/>
      <c r="X34" s="138" t="n"/>
      <c r="Y34" s="138" t="n"/>
      <c r="Z34" s="138" t="n"/>
      <c r="AA34" s="138" t="n"/>
      <c r="AB34" s="138" t="n"/>
      <c r="AC34" s="138" t="n"/>
      <c r="AD34" s="138" t="n"/>
      <c r="AE34" s="138" t="n"/>
      <c r="AF34" s="138" t="n"/>
      <c r="AG34" s="138" t="n"/>
      <c r="AH34" s="138" t="n"/>
      <c r="AI34" s="138" t="n"/>
      <c r="AJ34" s="138" t="n"/>
      <c r="AK34" s="138" t="n"/>
      <c r="AL34" s="138" t="n"/>
      <c r="AM34" s="138" t="n"/>
      <c r="AN34" s="138" t="n"/>
      <c r="AO34" s="138" t="n"/>
      <c r="AP34" s="138" t="n"/>
      <c r="AQ34" s="138" t="n"/>
      <c r="AR34" s="138" t="n"/>
      <c r="AS34" s="138" t="n"/>
      <c r="AT34" s="138" t="n"/>
      <c r="AU34" s="138" t="n"/>
      <c r="AV34" s="138" t="n"/>
      <c r="AW34" s="138" t="n"/>
      <c r="AX34" s="138" t="n"/>
      <c r="AY34" s="138" t="n"/>
      <c r="AZ34" s="138" t="n"/>
      <c r="BA34" s="138" t="n"/>
      <c r="BB34" s="138" t="n"/>
      <c r="BC34" s="138" t="n"/>
      <c r="BD34" s="138" t="n"/>
      <c r="BE34" s="138" t="n"/>
      <c r="BF34" s="138" t="n"/>
      <c r="BG34" s="138" t="n"/>
      <c r="BH34" s="138" t="n"/>
      <c r="BI34" s="139" t="n"/>
      <c r="BJ34" s="2" t="n"/>
      <c r="BK34" s="2" t="n"/>
      <c r="BL34" s="2" t="n"/>
      <c r="BM34" s="2" t="n"/>
      <c r="BN34" s="2" t="n"/>
      <c r="BO34" s="2" t="n"/>
      <c r="BP34" s="141" t="n"/>
      <c r="BV34" s="142" t="n"/>
      <c r="DU34" s="142" t="n"/>
      <c r="DV34" s="7" t="n"/>
      <c r="DW34" s="2" t="n"/>
      <c r="DX34" s="2" t="n"/>
      <c r="DY34" s="2" t="n"/>
      <c r="DZ34" s="2" t="n"/>
      <c r="EA34" s="2" t="n"/>
      <c r="EB34" s="2" t="n"/>
      <c r="EC34" s="2" t="n"/>
    </row>
    <row r="35" ht="6.75" customHeight="1" s="118">
      <c r="A35" s="2" t="n"/>
      <c r="B35" s="2" t="n"/>
      <c r="C35" s="2" t="n"/>
      <c r="D35" s="2" t="n"/>
      <c r="E35" s="141" t="n"/>
      <c r="K35" s="142" t="n"/>
      <c r="BI35" s="142" t="n"/>
      <c r="BJ35" s="2" t="n"/>
      <c r="BK35" s="2" t="n"/>
      <c r="BL35" s="2" t="n"/>
      <c r="BM35" s="2" t="n"/>
      <c r="BN35" s="2" t="n"/>
      <c r="BO35" s="2" t="n"/>
      <c r="BP35" s="141" t="n"/>
      <c r="BV35" s="142" t="n"/>
      <c r="DU35" s="142" t="n"/>
      <c r="DV35" s="7" t="n"/>
      <c r="DW35" s="2" t="n"/>
      <c r="DX35" s="2" t="n"/>
      <c r="DY35" s="2" t="n"/>
      <c r="DZ35" s="2" t="n"/>
      <c r="EA35" s="2" t="n"/>
      <c r="EB35" s="2" t="n"/>
      <c r="EC35" s="2" t="n"/>
    </row>
    <row r="36" ht="6.75" customHeight="1" s="118">
      <c r="A36" s="2" t="n"/>
      <c r="B36" s="2" t="n"/>
      <c r="C36" s="2" t="n"/>
      <c r="D36" s="2" t="n"/>
      <c r="E36" s="160" t="n"/>
      <c r="F36" s="161" t="n"/>
      <c r="G36" s="161" t="n"/>
      <c r="H36" s="161" t="n"/>
      <c r="I36" s="161" t="n"/>
      <c r="J36" s="161" t="n"/>
      <c r="K36" s="162" t="n"/>
      <c r="L36" s="161" t="n"/>
      <c r="M36" s="161" t="n"/>
      <c r="N36" s="161" t="n"/>
      <c r="O36" s="161" t="n"/>
      <c r="P36" s="161" t="n"/>
      <c r="Q36" s="161" t="n"/>
      <c r="R36" s="161" t="n"/>
      <c r="S36" s="161" t="n"/>
      <c r="T36" s="161" t="n"/>
      <c r="U36" s="161" t="n"/>
      <c r="V36" s="161" t="n"/>
      <c r="W36" s="161" t="n"/>
      <c r="X36" s="161" t="n"/>
      <c r="Y36" s="161" t="n"/>
      <c r="Z36" s="161" t="n"/>
      <c r="AA36" s="161" t="n"/>
      <c r="AB36" s="161" t="n"/>
      <c r="AC36" s="161" t="n"/>
      <c r="AD36" s="161" t="n"/>
      <c r="AE36" s="161" t="n"/>
      <c r="AF36" s="161" t="n"/>
      <c r="AG36" s="161" t="n"/>
      <c r="AH36" s="161" t="n"/>
      <c r="AI36" s="161" t="n"/>
      <c r="AJ36" s="161" t="n"/>
      <c r="AK36" s="161" t="n"/>
      <c r="AL36" s="161" t="n"/>
      <c r="AM36" s="161" t="n"/>
      <c r="AN36" s="161" t="n"/>
      <c r="AO36" s="161" t="n"/>
      <c r="AP36" s="161" t="n"/>
      <c r="AQ36" s="161" t="n"/>
      <c r="AR36" s="161" t="n"/>
      <c r="AS36" s="161" t="n"/>
      <c r="AT36" s="161" t="n"/>
      <c r="AU36" s="161" t="n"/>
      <c r="AV36" s="161" t="n"/>
      <c r="AW36" s="161" t="n"/>
      <c r="AX36" s="161" t="n"/>
      <c r="AY36" s="161" t="n"/>
      <c r="AZ36" s="161" t="n"/>
      <c r="BA36" s="161" t="n"/>
      <c r="BB36" s="161" t="n"/>
      <c r="BC36" s="161" t="n"/>
      <c r="BD36" s="161" t="n"/>
      <c r="BE36" s="161" t="n"/>
      <c r="BF36" s="161" t="n"/>
      <c r="BG36" s="161" t="n"/>
      <c r="BH36" s="161" t="n"/>
      <c r="BI36" s="162" t="n"/>
      <c r="BJ36" s="2" t="n"/>
      <c r="BK36" s="2" t="n"/>
      <c r="BL36" s="2" t="n"/>
      <c r="BM36" s="2" t="n"/>
      <c r="BN36" s="2" t="n"/>
      <c r="BO36" s="2" t="n"/>
      <c r="BP36" s="141" t="n"/>
      <c r="BV36" s="142" t="n"/>
      <c r="DU36" s="142" t="n"/>
      <c r="DV36" s="7" t="n"/>
      <c r="DW36" s="2" t="n"/>
      <c r="DX36" s="2" t="n"/>
      <c r="DY36" s="2" t="n"/>
      <c r="DZ36" s="2" t="n"/>
      <c r="EA36" s="2" t="n"/>
      <c r="EB36" s="2" t="n"/>
      <c r="EC36" s="2" t="n"/>
    </row>
    <row r="37" ht="6.75" customHeight="1" s="118">
      <c r="A37" s="2" t="n"/>
      <c r="B37" s="2" t="n"/>
      <c r="C37" s="2" t="n"/>
      <c r="D37" s="2" t="n"/>
      <c r="E37" s="163" t="inlineStr">
        <is>
          <t>連絡先</t>
        </is>
      </c>
      <c r="F37" s="164" t="n"/>
      <c r="G37" s="164" t="n"/>
      <c r="H37" s="164" t="n"/>
      <c r="I37" s="164" t="n"/>
      <c r="J37" s="164" t="n"/>
      <c r="K37" s="165" t="n"/>
      <c r="L37" s="107" t="inlineStr">
        <is>
          <t>〒</t>
        </is>
      </c>
      <c r="M37" s="164" t="n"/>
      <c r="N37" s="164" t="n"/>
      <c r="O37" s="164" t="n"/>
      <c r="P37" s="170">
        <f>計算!$K$39</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41" t="n"/>
      <c r="BV37" s="142" t="n"/>
      <c r="DU37" s="142" t="n"/>
      <c r="DV37" s="7" t="n"/>
      <c r="DW37" s="2" t="n"/>
      <c r="DX37" s="2" t="n"/>
      <c r="DY37" s="2" t="n"/>
      <c r="DZ37" s="2" t="n"/>
      <c r="EA37" s="2" t="n"/>
      <c r="EB37" s="2" t="n"/>
      <c r="EC37" s="2" t="n"/>
    </row>
    <row r="38" ht="6.75" customHeight="1" s="118">
      <c r="A38" s="2" t="n"/>
      <c r="B38" s="2" t="n"/>
      <c r="C38" s="2" t="n"/>
      <c r="D38" s="2" t="n"/>
      <c r="E38" s="141" t="n"/>
      <c r="K38" s="142" t="n"/>
      <c r="L38" s="141"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41" t="n"/>
      <c r="BV38" s="142" t="n"/>
      <c r="DU38" s="142" t="n"/>
      <c r="DV38" s="7" t="n"/>
      <c r="DW38" s="2" t="n"/>
      <c r="DX38" s="2" t="n"/>
      <c r="DY38" s="2" t="n"/>
      <c r="DZ38" s="2" t="n"/>
      <c r="EA38" s="2" t="n"/>
      <c r="EB38" s="2" t="n"/>
      <c r="EC38" s="2" t="n"/>
    </row>
    <row r="39" ht="6.75" customHeight="1" s="118">
      <c r="A39" s="2" t="n"/>
      <c r="B39" s="2" t="n"/>
      <c r="C39" s="2" t="n"/>
      <c r="D39" s="2" t="n"/>
      <c r="E39" s="141" t="n"/>
      <c r="K39" s="142" t="n"/>
      <c r="L39" s="141"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41" t="n"/>
      <c r="BV39" s="142" t="n"/>
      <c r="DU39" s="142" t="n"/>
      <c r="DV39" s="7" t="n"/>
      <c r="DW39" s="2" t="n"/>
      <c r="DX39" s="2" t="n"/>
      <c r="DY39" s="2" t="n"/>
      <c r="DZ39" s="2" t="n"/>
      <c r="EA39" s="2" t="n"/>
      <c r="EB39" s="2" t="n"/>
      <c r="EC39" s="2" t="n"/>
    </row>
    <row r="40" ht="6.75" customHeight="1" s="118">
      <c r="A40" s="2" t="n"/>
      <c r="B40" s="2" t="n"/>
      <c r="C40" s="2" t="n"/>
      <c r="D40" s="2" t="n"/>
      <c r="E40" s="141" t="n"/>
      <c r="K40" s="142" t="n"/>
      <c r="L40" s="171">
        <f>計算!$L$39</f>
        <v/>
      </c>
      <c r="BI40" s="142" t="n"/>
      <c r="BJ40" s="2" t="n"/>
      <c r="BK40" s="2" t="n"/>
      <c r="BL40" s="2" t="n"/>
      <c r="BM40" s="2" t="n"/>
      <c r="BN40" s="2" t="n"/>
      <c r="BO40" s="2" t="n"/>
      <c r="BP40" s="141" t="n"/>
      <c r="BV40" s="142" t="n"/>
      <c r="DU40" s="142" t="n"/>
      <c r="DV40" s="7" t="n"/>
      <c r="DW40" s="2" t="n"/>
      <c r="DX40" s="2" t="n"/>
      <c r="DY40" s="2" t="n"/>
      <c r="DZ40" s="2" t="n"/>
      <c r="EA40" s="2" t="n"/>
      <c r="EB40" s="2" t="n"/>
      <c r="EC40" s="2" t="n"/>
    </row>
    <row r="41" ht="6.75" customHeight="1" s="118">
      <c r="A41" s="2" t="n"/>
      <c r="B41" s="2" t="n"/>
      <c r="C41" s="2" t="n"/>
      <c r="D41" s="2" t="n"/>
      <c r="E41" s="144" t="n"/>
      <c r="F41" s="145" t="n"/>
      <c r="G41" s="145" t="n"/>
      <c r="H41" s="145" t="n"/>
      <c r="I41" s="145" t="n"/>
      <c r="J41" s="145" t="n"/>
      <c r="K41" s="146" t="n"/>
      <c r="L41" s="145" t="n"/>
      <c r="M41" s="145" t="n"/>
      <c r="N41" s="145" t="n"/>
      <c r="O41" s="145" t="n"/>
      <c r="P41" s="145" t="n"/>
      <c r="Q41" s="145" t="n"/>
      <c r="R41" s="145" t="n"/>
      <c r="S41" s="145" t="n"/>
      <c r="T41" s="145" t="n"/>
      <c r="U41" s="145" t="n"/>
      <c r="V41" s="145" t="n"/>
      <c r="W41" s="145" t="n"/>
      <c r="X41" s="145" t="n"/>
      <c r="Y41" s="145" t="n"/>
      <c r="Z41" s="145" t="n"/>
      <c r="AA41" s="145" t="n"/>
      <c r="AB41" s="145" t="n"/>
      <c r="AC41" s="145" t="n"/>
      <c r="AD41" s="145" t="n"/>
      <c r="AE41" s="145" t="n"/>
      <c r="AF41" s="145" t="n"/>
      <c r="AG41" s="145" t="n"/>
      <c r="AH41" s="145" t="n"/>
      <c r="AI41" s="145" t="n"/>
      <c r="AJ41" s="145" t="n"/>
      <c r="AK41" s="145" t="n"/>
      <c r="AL41" s="145" t="n"/>
      <c r="AM41" s="145" t="n"/>
      <c r="AN41" s="145" t="n"/>
      <c r="AO41" s="145" t="n"/>
      <c r="AP41" s="145" t="n"/>
      <c r="AQ41" s="145" t="n"/>
      <c r="AR41" s="145" t="n"/>
      <c r="AS41" s="145" t="n"/>
      <c r="AT41" s="145" t="n"/>
      <c r="AU41" s="145" t="n"/>
      <c r="AV41" s="145" t="n"/>
      <c r="AW41" s="145" t="n"/>
      <c r="AX41" s="145" t="n"/>
      <c r="AY41" s="145" t="n"/>
      <c r="AZ41" s="145" t="n"/>
      <c r="BA41" s="145" t="n"/>
      <c r="BB41" s="145" t="n"/>
      <c r="BC41" s="145" t="n"/>
      <c r="BD41" s="145" t="n"/>
      <c r="BE41" s="145" t="n"/>
      <c r="BF41" s="145" t="n"/>
      <c r="BG41" s="145" t="n"/>
      <c r="BH41" s="145" t="n"/>
      <c r="BI41" s="146" t="n"/>
      <c r="BJ41" s="2" t="n"/>
      <c r="BK41" s="2" t="n"/>
      <c r="BL41" s="2" t="n"/>
      <c r="BM41" s="2" t="n"/>
      <c r="BN41" s="2" t="n"/>
      <c r="BO41" s="2" t="n"/>
      <c r="BP41" s="141" t="n"/>
      <c r="BV41" s="142" t="n"/>
      <c r="DU41" s="142"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41" t="n"/>
      <c r="BV42" s="142" t="n"/>
      <c r="DU42" s="142"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41" t="n"/>
      <c r="BV43" s="142" t="n"/>
      <c r="DU43" s="142"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41" t="n"/>
      <c r="BV44" s="142" t="n"/>
      <c r="DU44" s="142"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41" t="n"/>
      <c r="BV45" s="142" t="n"/>
      <c r="DU45" s="142"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41" t="n"/>
      <c r="BV46" s="142" t="n"/>
      <c r="DU46" s="142"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2" t="n"/>
      <c r="BQ47" s="138" t="n"/>
      <c r="BR47" s="173" t="n"/>
      <c r="BS47" s="138" t="n"/>
      <c r="BT47" s="138" t="n"/>
      <c r="BU47" s="28" t="n"/>
      <c r="BV47" s="29" t="n"/>
      <c r="BW47" s="174">
        <f>計算!$Z$39</f>
        <v/>
      </c>
      <c r="BX47" s="138" t="n"/>
      <c r="BY47" s="138" t="n"/>
      <c r="BZ47" s="138" t="n"/>
      <c r="CA47" s="138" t="n"/>
      <c r="CB47" s="138" t="n"/>
      <c r="CC47" s="138" t="n"/>
      <c r="CD47" s="138" t="n"/>
      <c r="CE47" s="138" t="n"/>
      <c r="CF47" s="138" t="n"/>
      <c r="CG47" s="138" t="n"/>
      <c r="CH47" s="138" t="n"/>
      <c r="CI47" s="138" t="n"/>
      <c r="CJ47" s="138" t="n"/>
      <c r="CK47" s="138" t="n"/>
      <c r="CL47" s="138" t="n"/>
      <c r="CM47" s="138" t="n"/>
      <c r="CN47" s="138" t="n"/>
      <c r="CO47" s="138" t="n"/>
      <c r="CP47" s="138" t="n"/>
      <c r="CQ47" s="138" t="n"/>
      <c r="CR47" s="138" t="n"/>
      <c r="CS47" s="138" t="n"/>
      <c r="CT47" s="138" t="n"/>
      <c r="CU47" s="138" t="n"/>
      <c r="CV47" s="138" t="n"/>
      <c r="CW47" s="138" t="n"/>
      <c r="CX47" s="138" t="n"/>
      <c r="CY47" s="138" t="n"/>
      <c r="CZ47" s="138" t="n"/>
      <c r="DA47" s="138" t="n"/>
      <c r="DB47" s="138" t="n"/>
      <c r="DC47" s="138" t="n"/>
      <c r="DD47" s="138" t="n"/>
      <c r="DE47" s="138" t="n"/>
      <c r="DF47" s="138" t="n"/>
      <c r="DG47" s="138" t="n"/>
      <c r="DH47" s="138" t="n"/>
      <c r="DI47" s="138" t="n"/>
      <c r="DJ47" s="138" t="n"/>
      <c r="DK47" s="138" t="n"/>
      <c r="DL47" s="138" t="n"/>
      <c r="DM47" s="138" t="n"/>
      <c r="DN47" s="138" t="n"/>
      <c r="DO47" s="138" t="n"/>
      <c r="DP47" s="138" t="n"/>
      <c r="DQ47" s="138" t="n"/>
      <c r="DR47" s="138" t="n"/>
      <c r="DS47" s="138" t="n"/>
      <c r="DT47" s="138" t="n"/>
      <c r="DU47" s="139"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41" t="n"/>
      <c r="BU48" s="31" t="n"/>
      <c r="BV48" s="32" t="n"/>
      <c r="DU48" s="142"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41" t="n"/>
      <c r="BU49" s="72" t="n"/>
      <c r="BV49" s="142" t="n"/>
      <c r="DU49" s="142"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41" t="n"/>
      <c r="BV50" s="142" t="n"/>
      <c r="DU50" s="142"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41" t="n"/>
      <c r="BV51" s="142" t="n"/>
      <c r="DU51" s="142"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41" t="n"/>
      <c r="BV52" s="142" t="n"/>
      <c r="DU52" s="142" t="n"/>
      <c r="DV52" s="7" t="n"/>
      <c r="DW52" s="2" t="n"/>
      <c r="DX52" s="2" t="n"/>
      <c r="DY52" s="2" t="n"/>
      <c r="DZ52" s="2" t="n"/>
      <c r="EA52" s="2" t="n"/>
      <c r="EB52" s="2" t="n"/>
      <c r="EC52" s="2" t="n"/>
    </row>
    <row r="53" ht="6.75" customHeight="1" s="118">
      <c r="A53" s="2" t="n"/>
      <c r="B53" s="2" t="n"/>
      <c r="C53" s="2" t="n"/>
      <c r="D53" s="2" t="n"/>
      <c r="E53" s="175" t="inlineStr">
        <is>
          <t>在籍校</t>
        </is>
      </c>
      <c r="F53" s="138" t="n"/>
      <c r="G53" s="138" t="n"/>
      <c r="H53" s="138" t="n"/>
      <c r="I53" s="138" t="n"/>
      <c r="J53" s="138" t="n"/>
      <c r="K53" s="139"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8" t="n"/>
      <c r="AY53" s="138" t="n"/>
      <c r="AZ53" s="138" t="n"/>
      <c r="BA53" s="138" t="n"/>
      <c r="BB53" s="138" t="n"/>
      <c r="BC53" s="138" t="n"/>
      <c r="BD53" s="138" t="n"/>
      <c r="BE53" s="138" t="n"/>
      <c r="BF53" s="138" t="n"/>
      <c r="BG53" s="138" t="n"/>
      <c r="BH53" s="138" t="n"/>
      <c r="BI53" s="139" t="n"/>
      <c r="BJ53" s="2" t="n"/>
      <c r="BK53" s="2" t="n"/>
      <c r="BL53" s="2" t="n"/>
      <c r="BM53" s="2" t="n"/>
      <c r="BN53" s="2" t="n"/>
      <c r="BO53" s="2" t="n"/>
      <c r="BP53" s="141" t="n"/>
      <c r="BV53" s="142" t="n"/>
      <c r="DU53" s="142" t="n"/>
      <c r="DV53" s="2" t="n"/>
      <c r="DW53" s="2" t="n"/>
      <c r="DX53" s="2" t="n"/>
      <c r="DY53" s="2" t="n"/>
      <c r="DZ53" s="2" t="n"/>
      <c r="EA53" s="2" t="n"/>
      <c r="EB53" s="2" t="n"/>
      <c r="EC53" s="2" t="n"/>
    </row>
    <row r="54" ht="6.75" customHeight="1" s="118">
      <c r="A54" s="2" t="n"/>
      <c r="B54" s="2" t="n"/>
      <c r="C54" s="2" t="n"/>
      <c r="D54" s="2" t="n"/>
      <c r="E54" s="141" t="n"/>
      <c r="K54" s="142" t="n"/>
      <c r="L54" s="36" t="n"/>
      <c r="M54" s="19" t="n"/>
      <c r="N54" s="19" t="n"/>
      <c r="O54" s="19" t="n"/>
      <c r="P54" s="19" t="n"/>
      <c r="Q54" s="19" t="n"/>
      <c r="R54" s="19" t="n"/>
      <c r="S54" s="19" t="n"/>
      <c r="T54" s="19" t="n"/>
      <c r="U54" s="19" t="n"/>
      <c r="V54" s="19" t="n"/>
      <c r="W54" s="19" t="n"/>
      <c r="X54" s="37" t="n"/>
      <c r="Y54" s="176">
        <f>計算!$N$39</f>
        <v/>
      </c>
      <c r="BI54" s="142" t="n"/>
      <c r="BJ54" s="2" t="n"/>
      <c r="BK54" s="2" t="n"/>
      <c r="BL54" s="2" t="n"/>
      <c r="BM54" s="2" t="n"/>
      <c r="BN54" s="2" t="n"/>
      <c r="BO54" s="2" t="n"/>
      <c r="BP54" s="141" t="n"/>
      <c r="BV54" s="142" t="n"/>
      <c r="DU54" s="142" t="n"/>
      <c r="DV54" s="2" t="n"/>
      <c r="DW54" s="2" t="n"/>
      <c r="DX54" s="2" t="n"/>
      <c r="DY54" s="2" t="n"/>
      <c r="DZ54" s="2" t="n"/>
      <c r="EA54" s="2" t="n"/>
      <c r="EB54" s="2" t="n"/>
      <c r="EC54" s="2" t="n"/>
    </row>
    <row r="55" ht="6.75" customHeight="1" s="118">
      <c r="A55" s="2" t="n"/>
      <c r="B55" s="2" t="n"/>
      <c r="C55" s="2" t="n"/>
      <c r="D55" s="2" t="n"/>
      <c r="E55" s="141" t="n"/>
      <c r="K55" s="142" t="n"/>
      <c r="L55" s="36" t="n"/>
      <c r="M55" s="19" t="n"/>
      <c r="N55" s="19" t="n"/>
      <c r="O55" s="19" t="n"/>
      <c r="P55" s="177">
        <f>設定!$B$6</f>
        <v/>
      </c>
      <c r="S55" s="11" t="n"/>
      <c r="T55" s="11" t="n"/>
      <c r="U55" s="177">
        <f>設定!$B$7</f>
        <v/>
      </c>
      <c r="W55" s="11" t="n"/>
      <c r="X55" s="12" t="n"/>
      <c r="Y55" s="141" t="n"/>
      <c r="BI55" s="142" t="n"/>
      <c r="BJ55" s="2" t="n"/>
      <c r="BK55" s="2" t="n"/>
      <c r="BL55" s="2" t="n"/>
      <c r="BM55" s="2" t="n"/>
      <c r="BN55" s="2" t="n"/>
      <c r="BO55" s="2" t="n"/>
      <c r="BP55" s="141" t="n"/>
      <c r="BV55" s="142" t="n"/>
      <c r="DU55" s="142" t="n"/>
      <c r="DV55" s="2" t="n"/>
      <c r="DW55" s="2" t="n"/>
      <c r="DX55" s="2" t="n"/>
      <c r="DY55" s="2" t="n"/>
      <c r="DZ55" s="2" t="n"/>
      <c r="EA55" s="2" t="n"/>
      <c r="EB55" s="2" t="n"/>
      <c r="EC55" s="2" t="n"/>
    </row>
    <row r="56" ht="6.75" customHeight="1" s="118">
      <c r="A56" s="2" t="n"/>
      <c r="B56" s="2" t="n"/>
      <c r="C56" s="2" t="n"/>
      <c r="D56" s="2" t="n"/>
      <c r="E56" s="141" t="n"/>
      <c r="K56" s="142" t="n"/>
      <c r="L56" s="92" t="inlineStr">
        <is>
          <t>令和</t>
        </is>
      </c>
      <c r="S56" s="52" t="inlineStr">
        <is>
          <t>年</t>
        </is>
      </c>
      <c r="W56" s="53" t="inlineStr">
        <is>
          <t>月</t>
        </is>
      </c>
      <c r="X56" s="142" t="n"/>
      <c r="Y56" s="141" t="n"/>
      <c r="BI56" s="142" t="n"/>
      <c r="BJ56" s="2" t="n"/>
      <c r="BK56" s="2" t="n"/>
      <c r="BL56" s="2" t="n"/>
      <c r="BM56" s="2" t="n"/>
      <c r="BN56" s="2" t="n"/>
      <c r="BO56" s="2" t="n"/>
      <c r="BP56" s="141" t="n"/>
      <c r="BV56" s="142" t="n"/>
      <c r="DU56" s="142" t="n"/>
      <c r="DV56" s="2" t="n"/>
      <c r="DW56" s="2" t="n"/>
      <c r="DX56" s="2" t="n"/>
      <c r="DY56" s="2" t="n"/>
      <c r="DZ56" s="2" t="n"/>
      <c r="EA56" s="2" t="n"/>
      <c r="EB56" s="2" t="n"/>
      <c r="EC56" s="2" t="n"/>
    </row>
    <row r="57" ht="6.75" customHeight="1" s="118">
      <c r="A57" s="2" t="n"/>
      <c r="B57" s="2" t="n"/>
      <c r="C57" s="2" t="n"/>
      <c r="D57" s="2" t="n"/>
      <c r="E57" s="141" t="n"/>
      <c r="K57" s="142" t="n"/>
      <c r="L57" s="141" t="n"/>
      <c r="X57" s="142" t="n"/>
      <c r="Y57" s="141" t="n"/>
      <c r="AW57" s="75" t="inlineStr">
        <is>
          <t>卒業</t>
        </is>
      </c>
      <c r="BI57" s="142" t="n"/>
      <c r="BJ57" s="2" t="n"/>
      <c r="BK57" s="2" t="n"/>
      <c r="BL57" s="2" t="n"/>
      <c r="BM57" s="2" t="n"/>
      <c r="BN57" s="2" t="n"/>
      <c r="BO57" s="2" t="n"/>
      <c r="BP57" s="141" t="n"/>
      <c r="BV57" s="142" t="n"/>
      <c r="DU57" s="142" t="n"/>
      <c r="DV57" s="2" t="n"/>
      <c r="DW57" s="2" t="n"/>
      <c r="DX57" s="2" t="n"/>
      <c r="DY57" s="2" t="n"/>
      <c r="DZ57" s="2" t="n"/>
      <c r="EA57" s="2" t="n"/>
      <c r="EB57" s="2" t="n"/>
      <c r="EC57" s="2" t="n"/>
    </row>
    <row r="58" ht="6.75" customHeight="1" s="118">
      <c r="A58" s="2" t="n"/>
      <c r="B58" s="2" t="n"/>
      <c r="C58" s="2" t="n"/>
      <c r="D58" s="2" t="n"/>
      <c r="E58" s="141" t="n"/>
      <c r="K58" s="142" t="n"/>
      <c r="L58" s="36" t="n"/>
      <c r="M58" s="19" t="n"/>
      <c r="N58" s="19" t="n"/>
      <c r="O58" s="19" t="n"/>
      <c r="P58" s="19" t="n"/>
      <c r="Q58" s="19" t="n"/>
      <c r="R58" s="19" t="n"/>
      <c r="S58" s="19" t="n"/>
      <c r="T58" s="19" t="n"/>
      <c r="U58" s="19" t="n"/>
      <c r="V58" s="19" t="n"/>
      <c r="W58" s="19" t="n"/>
      <c r="X58" s="37" t="n"/>
      <c r="Y58" s="141" t="n"/>
      <c r="BI58" s="142" t="n"/>
      <c r="BJ58" s="2" t="n"/>
      <c r="BK58" s="2" t="n"/>
      <c r="BL58" s="2" t="n"/>
      <c r="BM58" s="2" t="n"/>
      <c r="BN58" s="2" t="n"/>
      <c r="BO58" s="2" t="n"/>
      <c r="BP58" s="141" t="n"/>
      <c r="BV58" s="142" t="n"/>
      <c r="DU58" s="142" t="n"/>
      <c r="DV58" s="2" t="n"/>
      <c r="DW58" s="2" t="n"/>
      <c r="DX58" s="2" t="n"/>
      <c r="DY58" s="2" t="n"/>
      <c r="DZ58" s="2" t="n"/>
      <c r="EA58" s="2" t="n"/>
      <c r="EB58" s="2" t="n"/>
      <c r="EC58" s="2" t="n"/>
    </row>
    <row r="59" ht="6.75" customHeight="1" s="118">
      <c r="A59" s="2" t="n"/>
      <c r="B59" s="2" t="n"/>
      <c r="C59" s="2" t="n"/>
      <c r="D59" s="2" t="n"/>
      <c r="E59" s="141" t="n"/>
      <c r="K59" s="142" t="n"/>
      <c r="L59" s="36" t="n"/>
      <c r="M59" s="19" t="n"/>
      <c r="N59" s="19" t="n"/>
      <c r="O59" s="19" t="n"/>
      <c r="P59" s="19" t="n"/>
      <c r="Q59" s="19" t="n"/>
      <c r="R59" s="19" t="n"/>
      <c r="S59" s="19" t="n"/>
      <c r="T59" s="19" t="n"/>
      <c r="U59" s="19" t="n"/>
      <c r="V59" s="19" t="n"/>
      <c r="W59" s="19" t="n"/>
      <c r="X59" s="37" t="n"/>
      <c r="Y59" s="141" t="n"/>
      <c r="BI59" s="142" t="n"/>
      <c r="BJ59" s="2" t="n"/>
      <c r="BK59" s="2" t="n"/>
      <c r="BL59" s="2" t="n"/>
      <c r="BM59" s="2" t="n"/>
      <c r="BN59" s="2" t="n"/>
      <c r="BO59" s="2" t="n"/>
      <c r="BP59" s="141" t="n"/>
      <c r="BV59" s="142" t="n"/>
      <c r="DU59" s="142" t="n"/>
      <c r="DV59" s="2" t="n"/>
      <c r="DW59" s="2" t="n"/>
      <c r="DX59" s="2" t="n"/>
      <c r="DY59" s="2" t="n"/>
      <c r="DZ59" s="2" t="n"/>
      <c r="EA59" s="2" t="n"/>
      <c r="EB59" s="2" t="n"/>
      <c r="EC59" s="2" t="n"/>
    </row>
    <row r="60" ht="6.75" customHeight="1" s="118">
      <c r="A60" s="2" t="n"/>
      <c r="B60" s="2" t="n"/>
      <c r="C60" s="2" t="n"/>
      <c r="D60" s="2" t="n"/>
      <c r="E60" s="144" t="n"/>
      <c r="F60" s="145" t="n"/>
      <c r="G60" s="145" t="n"/>
      <c r="H60" s="145" t="n"/>
      <c r="I60" s="145" t="n"/>
      <c r="J60" s="145" t="n"/>
      <c r="K60" s="146"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5" t="n"/>
      <c r="AX60" s="145" t="n"/>
      <c r="AY60" s="145" t="n"/>
      <c r="AZ60" s="145" t="n"/>
      <c r="BA60" s="145" t="n"/>
      <c r="BB60" s="145" t="n"/>
      <c r="BC60" s="145" t="n"/>
      <c r="BD60" s="145" t="n"/>
      <c r="BE60" s="145" t="n"/>
      <c r="BF60" s="145" t="n"/>
      <c r="BG60" s="145" t="n"/>
      <c r="BH60" s="145" t="n"/>
      <c r="BI60" s="146" t="n"/>
      <c r="BJ60" s="2" t="n"/>
      <c r="BK60" s="2" t="n"/>
      <c r="BL60" s="2" t="n"/>
      <c r="BM60" s="2" t="n"/>
      <c r="BN60" s="2" t="n"/>
      <c r="BO60" s="2" t="n"/>
      <c r="BP60" s="141" t="n"/>
      <c r="BV60" s="142" t="n"/>
      <c r="DU60" s="142"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8" t="n"/>
      <c r="U61" s="17" t="n"/>
      <c r="V61" s="17" t="n"/>
      <c r="W61" s="76" t="n"/>
      <c r="X61" s="138"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41" t="n"/>
      <c r="BV61" s="142" t="n"/>
      <c r="DU61" s="142"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41" t="n"/>
      <c r="BV62" s="142" t="n"/>
      <c r="DU62" s="142"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41" t="n"/>
      <c r="BV63" s="142" t="n"/>
      <c r="DU63" s="142" t="n"/>
      <c r="DV63" s="2" t="n"/>
      <c r="DW63" s="2" t="n"/>
      <c r="DX63" s="2" t="n"/>
      <c r="DY63" s="2" t="n"/>
      <c r="DZ63" s="2" t="n"/>
      <c r="EA63" s="2" t="n"/>
      <c r="EB63" s="2" t="n"/>
      <c r="EC63" s="2" t="n"/>
    </row>
    <row r="64" ht="6.75" customHeight="1" s="118">
      <c r="A64" s="2" t="n"/>
      <c r="B64" s="2" t="n"/>
      <c r="C64" s="2" t="n"/>
      <c r="D64" s="2" t="n"/>
      <c r="E64" s="178" t="inlineStr">
        <is>
          <t>職　歴</t>
        </is>
      </c>
      <c r="K64" s="142" t="n"/>
      <c r="L64" s="54" t="inlineStr">
        <is>
          <t>平成</t>
        </is>
      </c>
      <c r="M64" s="138" t="n"/>
      <c r="N64" s="138" t="n"/>
      <c r="O64" s="138" t="n"/>
      <c r="P64" s="19" t="n"/>
      <c r="Q64" s="19" t="n"/>
      <c r="R64" s="19" t="n"/>
      <c r="S64" s="19" t="n"/>
      <c r="T64" s="19" t="n"/>
      <c r="U64" s="19" t="n"/>
      <c r="V64" s="19" t="n"/>
      <c r="W64" s="19" t="n"/>
      <c r="X64" s="37" t="n"/>
      <c r="Y64" s="169">
        <f>計算!$AD$39</f>
        <v/>
      </c>
      <c r="BI64" s="142" t="n"/>
      <c r="BJ64" s="2" t="n"/>
      <c r="BK64" s="2" t="n"/>
      <c r="BL64" s="2" t="n"/>
      <c r="BM64" s="2" t="n"/>
      <c r="BN64" s="2" t="n"/>
      <c r="BO64" s="2" t="n"/>
      <c r="BP64" s="141" t="n"/>
      <c r="BV64" s="142" t="n"/>
      <c r="DU64" s="142" t="n"/>
      <c r="DV64" s="2" t="n"/>
      <c r="DW64" s="2" t="n"/>
      <c r="DX64" s="2" t="n"/>
      <c r="DY64" s="2" t="n"/>
      <c r="DZ64" s="2" t="n"/>
      <c r="EA64" s="2" t="n"/>
      <c r="EB64" s="2" t="n"/>
      <c r="EC64" s="2" t="n"/>
    </row>
    <row r="65" ht="6.75" customHeight="1" s="118">
      <c r="A65" s="2" t="n"/>
      <c r="B65" s="2" t="n"/>
      <c r="C65" s="2" t="n"/>
      <c r="D65" s="2" t="n"/>
      <c r="E65" s="141" t="n"/>
      <c r="K65" s="142" t="n"/>
      <c r="L65" s="141" t="n"/>
      <c r="P65" s="19" t="n"/>
      <c r="Q65" s="19" t="n"/>
      <c r="R65" s="19" t="n"/>
      <c r="S65" s="19" t="n"/>
      <c r="T65" s="19" t="n"/>
      <c r="U65" s="19" t="n"/>
      <c r="V65" s="19" t="n"/>
      <c r="W65" s="19" t="n"/>
      <c r="X65" s="37" t="n"/>
      <c r="Y65" s="141" t="n"/>
      <c r="BI65" s="142" t="n"/>
      <c r="BJ65" s="2" t="n"/>
      <c r="BK65" s="2" t="n"/>
      <c r="BL65" s="2" t="n"/>
      <c r="BM65" s="2" t="n"/>
      <c r="BN65" s="2" t="n"/>
      <c r="BO65" s="2" t="n"/>
      <c r="BP65" s="141" t="n"/>
      <c r="BV65" s="142" t="n"/>
      <c r="DU65" s="142" t="n"/>
      <c r="DV65" s="2" t="n"/>
      <c r="DW65" s="2" t="n"/>
      <c r="DX65" s="2" t="n"/>
      <c r="DY65" s="2" t="n"/>
      <c r="DZ65" s="2" t="n"/>
      <c r="EA65" s="2" t="n"/>
      <c r="EB65" s="2" t="n"/>
      <c r="EC65" s="2" t="n"/>
    </row>
    <row r="66" ht="6.75" customHeight="1" s="118">
      <c r="A66" s="2" t="n"/>
      <c r="B66" s="2" t="n"/>
      <c r="C66" s="2" t="n"/>
      <c r="D66" s="2" t="n"/>
      <c r="E66" s="141" t="n"/>
      <c r="K66" s="142" t="n"/>
      <c r="L66" s="141" t="n"/>
      <c r="P66" s="177">
        <f>計算!$AB$39</f>
        <v/>
      </c>
      <c r="S66" s="52" t="inlineStr">
        <is>
          <t>年</t>
        </is>
      </c>
      <c r="U66" s="177">
        <f>計算!$AC$39</f>
        <v/>
      </c>
      <c r="W66" s="53" t="inlineStr">
        <is>
          <t>月</t>
        </is>
      </c>
      <c r="X66" s="142" t="n"/>
      <c r="Y66" s="141" t="n"/>
      <c r="BI66" s="142" t="n"/>
      <c r="BJ66" s="2" t="n"/>
      <c r="BK66" s="2" t="n"/>
      <c r="BL66" s="2" t="n"/>
      <c r="BM66" s="2" t="n"/>
      <c r="BN66" s="2" t="n"/>
      <c r="BO66" s="2" t="n"/>
      <c r="BP66" s="141" t="n"/>
      <c r="BV66" s="142" t="n"/>
      <c r="DU66" s="142" t="n"/>
      <c r="DV66" s="2" t="n"/>
      <c r="DW66" s="2" t="n"/>
      <c r="DX66" s="2" t="n"/>
      <c r="DY66" s="2" t="n"/>
      <c r="DZ66" s="2" t="n"/>
      <c r="EA66" s="2" t="n"/>
      <c r="EB66" s="2" t="n"/>
      <c r="EC66" s="2" t="n"/>
    </row>
    <row r="67" ht="6.75" customHeight="1" s="118">
      <c r="A67" s="2" t="n"/>
      <c r="B67" s="2" t="n"/>
      <c r="C67" s="2" t="n"/>
      <c r="D67" s="2" t="n"/>
      <c r="E67" s="141" t="n"/>
      <c r="K67" s="142" t="n"/>
      <c r="L67" s="49" t="inlineStr">
        <is>
          <t>令和</t>
        </is>
      </c>
      <c r="X67" s="142" t="n"/>
      <c r="Y67" s="141" t="n"/>
      <c r="BI67" s="142" t="n"/>
      <c r="BJ67" s="2" t="n"/>
      <c r="BK67" s="2" t="n"/>
      <c r="BL67" s="2" t="n"/>
      <c r="BM67" s="2" t="n"/>
      <c r="BN67" s="2" t="n"/>
      <c r="BO67" s="2" t="n"/>
      <c r="BP67" s="141" t="n"/>
      <c r="BV67" s="142" t="n"/>
      <c r="DU67" s="142" t="n"/>
      <c r="DV67" s="2" t="n"/>
      <c r="DW67" s="2" t="n"/>
      <c r="DX67" s="2" t="n"/>
      <c r="DY67" s="2" t="n"/>
      <c r="DZ67" s="2" t="n"/>
      <c r="EA67" s="2" t="n"/>
      <c r="EB67" s="2" t="n"/>
      <c r="EC67" s="2" t="n"/>
    </row>
    <row r="68" ht="6.75" customHeight="1" s="118">
      <c r="A68" s="2" t="n"/>
      <c r="B68" s="2" t="n"/>
      <c r="C68" s="2" t="n"/>
      <c r="D68" s="2" t="n"/>
      <c r="E68" s="141" t="n"/>
      <c r="K68" s="142" t="n"/>
      <c r="L68" s="141" t="n"/>
      <c r="P68" s="19" t="n"/>
      <c r="Q68" s="19" t="n"/>
      <c r="R68" s="19" t="n"/>
      <c r="S68" s="19" t="n"/>
      <c r="T68" s="19" t="n"/>
      <c r="U68" s="19" t="n"/>
      <c r="V68" s="19" t="n"/>
      <c r="W68" s="19" t="n"/>
      <c r="X68" s="37" t="n"/>
      <c r="Y68" s="141" t="n"/>
      <c r="BI68" s="142" t="n"/>
      <c r="BJ68" s="2" t="n"/>
      <c r="BK68" s="2" t="n"/>
      <c r="BL68" s="2" t="n"/>
      <c r="BM68" s="2" t="n"/>
      <c r="BN68" s="2" t="n"/>
      <c r="BO68" s="2" t="n"/>
      <c r="BP68" s="141" t="n"/>
      <c r="BV68" s="142" t="n"/>
      <c r="DU68" s="142" t="n"/>
      <c r="DV68" s="2" t="n"/>
      <c r="DW68" s="2" t="n"/>
      <c r="DX68" s="2" t="n"/>
      <c r="DY68" s="2" t="n"/>
      <c r="DZ68" s="2" t="n"/>
      <c r="EA68" s="2" t="n"/>
      <c r="EB68" s="2" t="n"/>
      <c r="EC68" s="2" t="n"/>
    </row>
    <row r="69" ht="5.25" customHeight="1" s="118">
      <c r="A69" s="2" t="n"/>
      <c r="B69" s="2" t="n"/>
      <c r="C69" s="2" t="n"/>
      <c r="D69" s="2" t="n"/>
      <c r="E69" s="141" t="n"/>
      <c r="K69" s="142" t="n"/>
      <c r="L69" s="144" t="n"/>
      <c r="M69" s="145" t="n"/>
      <c r="N69" s="145" t="n"/>
      <c r="O69" s="145" t="n"/>
      <c r="P69" s="20" t="n"/>
      <c r="Q69" s="20" t="n"/>
      <c r="R69" s="20" t="n"/>
      <c r="S69" s="20" t="n"/>
      <c r="T69" s="20" t="n"/>
      <c r="U69" s="20" t="n"/>
      <c r="V69" s="20" t="n"/>
      <c r="W69" s="20" t="n"/>
      <c r="X69" s="39" t="n"/>
      <c r="Y69" s="144" t="n"/>
      <c r="Z69" s="145" t="n"/>
      <c r="AA69" s="145" t="n"/>
      <c r="AB69" s="145" t="n"/>
      <c r="AC69" s="145" t="n"/>
      <c r="AD69" s="145" t="n"/>
      <c r="AE69" s="145" t="n"/>
      <c r="AF69" s="145" t="n"/>
      <c r="AG69" s="145" t="n"/>
      <c r="AH69" s="145" t="n"/>
      <c r="AI69" s="145" t="n"/>
      <c r="AJ69" s="145" t="n"/>
      <c r="AK69" s="145" t="n"/>
      <c r="AL69" s="145" t="n"/>
      <c r="AM69" s="145" t="n"/>
      <c r="AN69" s="145" t="n"/>
      <c r="AO69" s="145" t="n"/>
      <c r="AP69" s="145" t="n"/>
      <c r="AQ69" s="145" t="n"/>
      <c r="AR69" s="145" t="n"/>
      <c r="AS69" s="145" t="n"/>
      <c r="AT69" s="145" t="n"/>
      <c r="AU69" s="145" t="n"/>
      <c r="AV69" s="145" t="n"/>
      <c r="AW69" s="145" t="n"/>
      <c r="AX69" s="145" t="n"/>
      <c r="AY69" s="145" t="n"/>
      <c r="AZ69" s="145" t="n"/>
      <c r="BA69" s="145" t="n"/>
      <c r="BB69" s="145" t="n"/>
      <c r="BC69" s="145" t="n"/>
      <c r="BD69" s="145" t="n"/>
      <c r="BE69" s="145" t="n"/>
      <c r="BF69" s="145" t="n"/>
      <c r="BG69" s="145" t="n"/>
      <c r="BH69" s="145" t="n"/>
      <c r="BI69" s="146" t="n"/>
      <c r="BJ69" s="2" t="n"/>
      <c r="BK69" s="2" t="n"/>
      <c r="BL69" s="2" t="n"/>
      <c r="BM69" s="2" t="n"/>
      <c r="BN69" s="2" t="n"/>
      <c r="BO69" s="2" t="n"/>
      <c r="BP69" s="141" t="n"/>
      <c r="BV69" s="142" t="n"/>
      <c r="DU69" s="142" t="n"/>
      <c r="DV69" s="2" t="n"/>
      <c r="DW69" s="2" t="n"/>
      <c r="DX69" s="2" t="n"/>
      <c r="DY69" s="2" t="n"/>
      <c r="DZ69" s="2" t="n"/>
      <c r="EA69" s="2" t="n"/>
      <c r="EB69" s="2" t="n"/>
      <c r="EC69" s="2" t="n"/>
    </row>
    <row r="70" ht="6.75" customHeight="1" s="118">
      <c r="A70" s="2" t="n"/>
      <c r="B70" s="2" t="n"/>
      <c r="C70" s="2" t="n"/>
      <c r="D70" s="2" t="n"/>
      <c r="E70" s="141" t="n"/>
      <c r="K70" s="142" t="n"/>
      <c r="L70" s="54" t="inlineStr">
        <is>
          <t>平成</t>
        </is>
      </c>
      <c r="M70" s="138" t="n"/>
      <c r="N70" s="138" t="n"/>
      <c r="O70" s="138" t="n"/>
      <c r="P70" s="18" t="n"/>
      <c r="Q70" s="18" t="n"/>
      <c r="R70" s="18" t="n"/>
      <c r="S70" s="18" t="n"/>
      <c r="T70" s="18" t="n"/>
      <c r="U70" s="18" t="n"/>
      <c r="V70" s="18" t="n"/>
      <c r="W70" s="18" t="n"/>
      <c r="X70" s="35" t="n"/>
      <c r="Y70" s="169">
        <f>計算!$AG$39</f>
        <v/>
      </c>
      <c r="BI70" s="142" t="n"/>
      <c r="BJ70" s="2" t="n"/>
      <c r="BK70" s="2" t="n"/>
      <c r="BL70" s="2" t="n"/>
      <c r="BM70" s="2" t="n"/>
      <c r="BN70" s="2" t="n"/>
      <c r="BO70" s="2" t="n"/>
      <c r="BP70" s="141" t="n"/>
      <c r="BV70" s="142" t="n"/>
      <c r="DU70" s="142" t="n"/>
      <c r="DV70" s="2" t="n"/>
      <c r="DW70" s="2" t="n"/>
      <c r="DX70" s="2" t="n"/>
      <c r="DY70" s="2" t="n"/>
      <c r="DZ70" s="2" t="n"/>
      <c r="EA70" s="2" t="n"/>
      <c r="EB70" s="2" t="n"/>
      <c r="EC70" s="2" t="n"/>
    </row>
    <row r="71" ht="6.75" customHeight="1" s="118">
      <c r="A71" s="2" t="n"/>
      <c r="B71" s="2" t="n"/>
      <c r="C71" s="2" t="n"/>
      <c r="D71" s="2" t="n"/>
      <c r="E71" s="141" t="n"/>
      <c r="K71" s="142" t="n"/>
      <c r="L71" s="141" t="n"/>
      <c r="P71" s="19" t="n"/>
      <c r="Q71" s="19" t="n"/>
      <c r="R71" s="19" t="n"/>
      <c r="S71" s="19" t="n"/>
      <c r="T71" s="19" t="n"/>
      <c r="U71" s="19" t="n"/>
      <c r="V71" s="19" t="n"/>
      <c r="W71" s="19" t="n"/>
      <c r="X71" s="37" t="n"/>
      <c r="Y71" s="141" t="n"/>
      <c r="BI71" s="142" t="n"/>
      <c r="BJ71" s="2" t="n"/>
      <c r="BK71" s="2" t="n"/>
      <c r="BL71" s="2" t="n"/>
      <c r="BM71" s="2" t="n"/>
      <c r="BN71" s="2" t="n"/>
      <c r="BO71" s="2" t="n"/>
      <c r="BP71" s="141" t="n"/>
      <c r="BV71" s="142" t="n"/>
      <c r="DU71" s="142" t="n"/>
      <c r="DV71" s="2" t="n"/>
      <c r="DW71" s="2" t="n"/>
      <c r="DX71" s="2" t="n"/>
      <c r="DY71" s="2" t="n"/>
      <c r="DZ71" s="2" t="n"/>
      <c r="EA71" s="2" t="n"/>
      <c r="EB71" s="2" t="n"/>
      <c r="EC71" s="2" t="n"/>
    </row>
    <row r="72" ht="6.75" customHeight="1" s="118">
      <c r="A72" s="2" t="n"/>
      <c r="B72" s="2" t="n"/>
      <c r="C72" s="2" t="n"/>
      <c r="D72" s="2" t="n"/>
      <c r="E72" s="141" t="n"/>
      <c r="K72" s="142" t="n"/>
      <c r="L72" s="141" t="n"/>
      <c r="P72" s="177">
        <f>計算!$AE$39</f>
        <v/>
      </c>
      <c r="S72" s="52" t="inlineStr">
        <is>
          <t>年</t>
        </is>
      </c>
      <c r="U72" s="177">
        <f>計算!$AF$39</f>
        <v/>
      </c>
      <c r="W72" s="53" t="inlineStr">
        <is>
          <t>月</t>
        </is>
      </c>
      <c r="X72" s="142" t="n"/>
      <c r="Y72" s="141" t="n"/>
      <c r="BI72" s="142" t="n"/>
      <c r="BJ72" s="2" t="n"/>
      <c r="BK72" s="2" t="n"/>
      <c r="BL72" s="2" t="n"/>
      <c r="BM72" s="2" t="n"/>
      <c r="BN72" s="2" t="n"/>
      <c r="BO72" s="2" t="n"/>
      <c r="BP72" s="141" t="n"/>
      <c r="BV72" s="142" t="n"/>
      <c r="DU72" s="142" t="n"/>
      <c r="DV72" s="2" t="n"/>
      <c r="DW72" s="2" t="n"/>
      <c r="DX72" s="2" t="n"/>
      <c r="DY72" s="2" t="n"/>
      <c r="DZ72" s="2" t="n"/>
      <c r="EA72" s="2" t="n"/>
      <c r="EB72" s="2" t="n"/>
      <c r="EC72" s="2" t="n"/>
    </row>
    <row r="73" ht="6.75" customHeight="1" s="118">
      <c r="A73" s="2" t="n"/>
      <c r="B73" s="2" t="n"/>
      <c r="C73" s="2" t="n"/>
      <c r="D73" s="2" t="n"/>
      <c r="E73" s="141" t="n"/>
      <c r="K73" s="142" t="n"/>
      <c r="L73" s="49" t="inlineStr">
        <is>
          <t>令和</t>
        </is>
      </c>
      <c r="X73" s="142" t="n"/>
      <c r="Y73" s="141" t="n"/>
      <c r="BI73" s="142" t="n"/>
      <c r="BJ73" s="2" t="n"/>
      <c r="BK73" s="2" t="n"/>
      <c r="BL73" s="2" t="n"/>
      <c r="BM73" s="2" t="n"/>
      <c r="BN73" s="2" t="n"/>
      <c r="BO73" s="2" t="n"/>
      <c r="BP73" s="141" t="n"/>
      <c r="BV73" s="142" t="n"/>
      <c r="DU73" s="142" t="n"/>
      <c r="DV73" s="2" t="n"/>
      <c r="DW73" s="2" t="n"/>
      <c r="DX73" s="2" t="n"/>
      <c r="DY73" s="2" t="n"/>
      <c r="DZ73" s="2" t="n"/>
      <c r="EA73" s="2" t="n"/>
      <c r="EB73" s="2" t="n"/>
      <c r="EC73" s="2" t="n"/>
    </row>
    <row r="74" ht="6.75" customHeight="1" s="118">
      <c r="A74" s="2" t="n"/>
      <c r="B74" s="2" t="n"/>
      <c r="C74" s="2" t="n"/>
      <c r="D74" s="2" t="n"/>
      <c r="E74" s="141" t="n"/>
      <c r="K74" s="142" t="n"/>
      <c r="L74" s="141" t="n"/>
      <c r="P74" s="19" t="n"/>
      <c r="Q74" s="19" t="n"/>
      <c r="R74" s="19" t="n"/>
      <c r="S74" s="19" t="n"/>
      <c r="T74" s="19" t="n"/>
      <c r="U74" s="19" t="n"/>
      <c r="V74" s="19" t="n"/>
      <c r="W74" s="19" t="n"/>
      <c r="X74" s="37" t="n"/>
      <c r="Y74" s="141" t="n"/>
      <c r="BI74" s="142" t="n"/>
      <c r="BJ74" s="2" t="n"/>
      <c r="BK74" s="2" t="n"/>
      <c r="BL74" s="2" t="n"/>
      <c r="BM74" s="2" t="n"/>
      <c r="BN74" s="2" t="n"/>
      <c r="BO74" s="2" t="n"/>
      <c r="BP74" s="141" t="n"/>
      <c r="BU74" s="43" t="n"/>
      <c r="BV74" s="44" t="n"/>
      <c r="DU74" s="142" t="n"/>
      <c r="DV74" s="2" t="n"/>
      <c r="DW74" s="2" t="n"/>
      <c r="DX74" s="2" t="n"/>
      <c r="DY74" s="2" t="n"/>
      <c r="DZ74" s="2" t="n"/>
      <c r="EA74" s="2" t="n"/>
      <c r="EB74" s="2" t="n"/>
      <c r="EC74" s="2" t="n"/>
    </row>
    <row r="75" ht="4.5" customHeight="1" s="118">
      <c r="A75" s="2" t="n"/>
      <c r="B75" s="2" t="n"/>
      <c r="C75" s="2" t="n"/>
      <c r="D75" s="2" t="n"/>
      <c r="E75" s="141" t="n"/>
      <c r="K75" s="142" t="n"/>
      <c r="L75" s="144" t="n"/>
      <c r="M75" s="145" t="n"/>
      <c r="N75" s="145" t="n"/>
      <c r="O75" s="145" t="n"/>
      <c r="P75" s="20" t="n"/>
      <c r="Q75" s="20" t="n"/>
      <c r="R75" s="20" t="n"/>
      <c r="S75" s="20" t="n"/>
      <c r="T75" s="20" t="n"/>
      <c r="U75" s="20" t="n"/>
      <c r="V75" s="20" t="n"/>
      <c r="W75" s="20" t="n"/>
      <c r="X75" s="39" t="n"/>
      <c r="Y75" s="144" t="n"/>
      <c r="Z75" s="145" t="n"/>
      <c r="AA75" s="145" t="n"/>
      <c r="AB75" s="145" t="n"/>
      <c r="AC75" s="145" t="n"/>
      <c r="AD75" s="145" t="n"/>
      <c r="AE75" s="145" t="n"/>
      <c r="AF75" s="145" t="n"/>
      <c r="AG75" s="145" t="n"/>
      <c r="AH75" s="145" t="n"/>
      <c r="AI75" s="145" t="n"/>
      <c r="AJ75" s="145" t="n"/>
      <c r="AK75" s="145" t="n"/>
      <c r="AL75" s="145" t="n"/>
      <c r="AM75" s="145" t="n"/>
      <c r="AN75" s="145" t="n"/>
      <c r="AO75" s="145" t="n"/>
      <c r="AP75" s="145" t="n"/>
      <c r="AQ75" s="145" t="n"/>
      <c r="AR75" s="145" t="n"/>
      <c r="AS75" s="145" t="n"/>
      <c r="AT75" s="145" t="n"/>
      <c r="AU75" s="145" t="n"/>
      <c r="AV75" s="145" t="n"/>
      <c r="AW75" s="145" t="n"/>
      <c r="AX75" s="145" t="n"/>
      <c r="AY75" s="145" t="n"/>
      <c r="AZ75" s="145" t="n"/>
      <c r="BA75" s="145" t="n"/>
      <c r="BB75" s="145" t="n"/>
      <c r="BC75" s="145" t="n"/>
      <c r="BD75" s="145" t="n"/>
      <c r="BE75" s="145" t="n"/>
      <c r="BF75" s="145" t="n"/>
      <c r="BG75" s="145" t="n"/>
      <c r="BH75" s="145" t="n"/>
      <c r="BI75" s="146" t="n"/>
      <c r="BJ75" s="2" t="n"/>
      <c r="BK75" s="2" t="n"/>
      <c r="BL75" s="2" t="n"/>
      <c r="BM75" s="2" t="n"/>
      <c r="BN75" s="2" t="n"/>
      <c r="BO75" s="2" t="n"/>
      <c r="BP75" s="144" t="n"/>
      <c r="BQ75" s="145" t="n"/>
      <c r="BR75" s="145" t="n"/>
      <c r="BS75" s="145" t="n"/>
      <c r="BT75" s="145" t="n"/>
      <c r="BU75" s="42" t="n"/>
      <c r="BV75" s="45" t="n"/>
      <c r="BW75" s="145" t="n"/>
      <c r="BX75" s="145" t="n"/>
      <c r="BY75" s="145" t="n"/>
      <c r="BZ75" s="145" t="n"/>
      <c r="CA75" s="145" t="n"/>
      <c r="CB75" s="145" t="n"/>
      <c r="CC75" s="145" t="n"/>
      <c r="CD75" s="145" t="n"/>
      <c r="CE75" s="145" t="n"/>
      <c r="CF75" s="145" t="n"/>
      <c r="CG75" s="145" t="n"/>
      <c r="CH75" s="145" t="n"/>
      <c r="CI75" s="145" t="n"/>
      <c r="CJ75" s="145" t="n"/>
      <c r="CK75" s="145" t="n"/>
      <c r="CL75" s="145" t="n"/>
      <c r="CM75" s="145" t="n"/>
      <c r="CN75" s="145" t="n"/>
      <c r="CO75" s="145" t="n"/>
      <c r="CP75" s="145" t="n"/>
      <c r="CQ75" s="145" t="n"/>
      <c r="CR75" s="145" t="n"/>
      <c r="CS75" s="145" t="n"/>
      <c r="CT75" s="145" t="n"/>
      <c r="CU75" s="145" t="n"/>
      <c r="CV75" s="145" t="n"/>
      <c r="CW75" s="145" t="n"/>
      <c r="CX75" s="145" t="n"/>
      <c r="CY75" s="145" t="n"/>
      <c r="CZ75" s="145" t="n"/>
      <c r="DA75" s="145" t="n"/>
      <c r="DB75" s="145" t="n"/>
      <c r="DC75" s="145" t="n"/>
      <c r="DD75" s="145" t="n"/>
      <c r="DE75" s="145" t="n"/>
      <c r="DF75" s="145" t="n"/>
      <c r="DG75" s="145" t="n"/>
      <c r="DH75" s="145" t="n"/>
      <c r="DI75" s="145" t="n"/>
      <c r="DJ75" s="145" t="n"/>
      <c r="DK75" s="145" t="n"/>
      <c r="DL75" s="145" t="n"/>
      <c r="DM75" s="145" t="n"/>
      <c r="DN75" s="145" t="n"/>
      <c r="DO75" s="145" t="n"/>
      <c r="DP75" s="145" t="n"/>
      <c r="DQ75" s="145" t="n"/>
      <c r="DR75" s="145" t="n"/>
      <c r="DS75" s="145" t="n"/>
      <c r="DT75" s="145" t="n"/>
      <c r="DU75" s="146" t="n"/>
      <c r="DV75" s="2" t="n"/>
      <c r="DW75" s="2" t="n"/>
      <c r="DX75" s="2" t="n"/>
      <c r="DY75" s="2" t="n"/>
      <c r="DZ75" s="2" t="n"/>
      <c r="EA75" s="2" t="n"/>
      <c r="EB75" s="2" t="n"/>
      <c r="EC75" s="2" t="n"/>
    </row>
    <row r="76" ht="6.75" customHeight="1" s="118">
      <c r="A76" s="2" t="n"/>
      <c r="B76" s="2" t="n"/>
      <c r="C76" s="2" t="n"/>
      <c r="D76" s="2" t="n"/>
      <c r="E76" s="141" t="n"/>
      <c r="K76" s="142" t="n"/>
      <c r="L76" s="54" t="inlineStr">
        <is>
          <t>平成</t>
        </is>
      </c>
      <c r="M76" s="138" t="n"/>
      <c r="N76" s="138" t="n"/>
      <c r="O76" s="138"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7" t="inlineStr">
        <is>
          <t>備　考</t>
        </is>
      </c>
      <c r="BQ76" s="138" t="n"/>
      <c r="BR76" s="138" t="n"/>
      <c r="BS76" s="138" t="n"/>
      <c r="BT76" s="138" t="n"/>
      <c r="BU76" s="138" t="n"/>
      <c r="BV76" s="139" t="n"/>
      <c r="BW76" s="174">
        <f>計算!$AA$39</f>
        <v/>
      </c>
      <c r="BX76" s="138" t="n"/>
      <c r="BY76" s="138" t="n"/>
      <c r="BZ76" s="138" t="n"/>
      <c r="CA76" s="138" t="n"/>
      <c r="CB76" s="138" t="n"/>
      <c r="CC76" s="138" t="n"/>
      <c r="CD76" s="138" t="n"/>
      <c r="CE76" s="138" t="n"/>
      <c r="CF76" s="138" t="n"/>
      <c r="CG76" s="138" t="n"/>
      <c r="CH76" s="138" t="n"/>
      <c r="CI76" s="138" t="n"/>
      <c r="CJ76" s="138" t="n"/>
      <c r="CK76" s="138" t="n"/>
      <c r="CL76" s="138" t="n"/>
      <c r="CM76" s="138" t="n"/>
      <c r="CN76" s="138" t="n"/>
      <c r="CO76" s="138" t="n"/>
      <c r="CP76" s="138" t="n"/>
      <c r="CQ76" s="138" t="n"/>
      <c r="CR76" s="138" t="n"/>
      <c r="CS76" s="138" t="n"/>
      <c r="CT76" s="138" t="n"/>
      <c r="CU76" s="138" t="n"/>
      <c r="CV76" s="138" t="n"/>
      <c r="CW76" s="138" t="n"/>
      <c r="CX76" s="138" t="n"/>
      <c r="CY76" s="138" t="n"/>
      <c r="CZ76" s="138" t="n"/>
      <c r="DA76" s="138" t="n"/>
      <c r="DB76" s="138" t="n"/>
      <c r="DC76" s="138" t="n"/>
      <c r="DD76" s="138" t="n"/>
      <c r="DE76" s="138" t="n"/>
      <c r="DF76" s="138" t="n"/>
      <c r="DG76" s="138" t="n"/>
      <c r="DH76" s="138" t="n"/>
      <c r="DI76" s="138" t="n"/>
      <c r="DJ76" s="138" t="n"/>
      <c r="DK76" s="138" t="n"/>
      <c r="DL76" s="138" t="n"/>
      <c r="DM76" s="138" t="n"/>
      <c r="DN76" s="138" t="n"/>
      <c r="DO76" s="138" t="n"/>
      <c r="DP76" s="138" t="n"/>
      <c r="DQ76" s="138" t="n"/>
      <c r="DR76" s="138" t="n"/>
      <c r="DS76" s="138" t="n"/>
      <c r="DT76" s="138" t="n"/>
      <c r="DU76" s="139" t="n"/>
      <c r="DV76" s="2" t="n"/>
      <c r="DW76" s="2" t="n"/>
      <c r="DX76" s="2" t="n"/>
      <c r="DY76" s="2" t="n"/>
      <c r="DZ76" s="2" t="n"/>
      <c r="EA76" s="2" t="n"/>
      <c r="EB76" s="2" t="n"/>
      <c r="EC76" s="2" t="n"/>
    </row>
    <row r="77" ht="6.75" customHeight="1" s="118">
      <c r="A77" s="2" t="n"/>
      <c r="B77" s="2" t="n"/>
      <c r="C77" s="2" t="n"/>
      <c r="D77" s="2" t="n"/>
      <c r="E77" s="141" t="n"/>
      <c r="K77" s="142" t="n"/>
      <c r="L77" s="141"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41" t="n"/>
      <c r="BV77" s="142" t="n"/>
      <c r="DU77" s="142" t="n"/>
      <c r="DV77" s="2" t="n"/>
      <c r="DW77" s="2" t="n"/>
      <c r="DX77" s="2" t="n"/>
      <c r="DY77" s="2" t="n"/>
      <c r="DZ77" s="2" t="n"/>
      <c r="EA77" s="2" t="n"/>
      <c r="EB77" s="2" t="n"/>
      <c r="EC77" s="2" t="n"/>
    </row>
    <row r="78" ht="6.75" customHeight="1" s="118">
      <c r="A78" s="2" t="n"/>
      <c r="B78" s="2" t="n"/>
      <c r="C78" s="2" t="n"/>
      <c r="D78" s="2" t="n"/>
      <c r="E78" s="141" t="n"/>
      <c r="K78" s="142" t="n"/>
      <c r="L78" s="141" t="n"/>
      <c r="P78" s="19" t="n"/>
      <c r="Q78" s="19" t="n"/>
      <c r="R78" s="19" t="n"/>
      <c r="S78" s="52" t="inlineStr">
        <is>
          <t>年</t>
        </is>
      </c>
      <c r="U78" s="11" t="n"/>
      <c r="V78" s="11" t="n"/>
      <c r="W78" s="53" t="inlineStr">
        <is>
          <t>月</t>
        </is>
      </c>
      <c r="X78" s="142"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41" t="n"/>
      <c r="BV78" s="142" t="n"/>
      <c r="DU78" s="142" t="n"/>
      <c r="DV78" s="2" t="n"/>
      <c r="DW78" s="2" t="n"/>
      <c r="DX78" s="2" t="n"/>
      <c r="DY78" s="2" t="n"/>
      <c r="DZ78" s="2" t="n"/>
      <c r="EA78" s="2" t="n"/>
      <c r="EB78" s="2" t="n"/>
      <c r="EC78" s="2" t="n"/>
    </row>
    <row r="79" ht="6.75" customHeight="1" s="118">
      <c r="A79" s="2" t="n"/>
      <c r="B79" s="2" t="n"/>
      <c r="C79" s="2" t="n"/>
      <c r="D79" s="2" t="n"/>
      <c r="E79" s="141" t="n"/>
      <c r="K79" s="142" t="n"/>
      <c r="L79" s="49" t="inlineStr">
        <is>
          <t>令和</t>
        </is>
      </c>
      <c r="P79" s="19" t="n"/>
      <c r="Q79" s="19" t="n"/>
      <c r="R79" s="19" t="n"/>
      <c r="U79" s="11" t="n"/>
      <c r="V79" s="11" t="n"/>
      <c r="X79" s="142"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41" t="n"/>
      <c r="BV79" s="142" t="n"/>
      <c r="DU79" s="142" t="n"/>
      <c r="DV79" s="2" t="n"/>
      <c r="DW79" s="2" t="n"/>
      <c r="DX79" s="2" t="n"/>
      <c r="DY79" s="2" t="n"/>
      <c r="DZ79" s="2" t="n"/>
      <c r="EA79" s="2" t="n"/>
      <c r="EB79" s="2" t="n"/>
      <c r="EC79" s="2" t="n"/>
    </row>
    <row r="80" ht="6.75" customHeight="1" s="118">
      <c r="A80" s="2" t="n"/>
      <c r="B80" s="2" t="n"/>
      <c r="C80" s="2" t="n"/>
      <c r="D80" s="2" t="n"/>
      <c r="E80" s="141" t="n"/>
      <c r="K80" s="142" t="n"/>
      <c r="L80" s="141"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41" t="n"/>
      <c r="BV80" s="142" t="n"/>
      <c r="DU80" s="142" t="n"/>
      <c r="DV80" s="2" t="n"/>
      <c r="DW80" s="2" t="n"/>
      <c r="DX80" s="2" t="n"/>
      <c r="DY80" s="2" t="n"/>
      <c r="DZ80" s="2" t="n"/>
      <c r="EA80" s="2" t="n"/>
      <c r="EB80" s="2" t="n"/>
      <c r="EC80" s="2" t="n"/>
    </row>
    <row r="81" ht="3.75" customHeight="1" s="118">
      <c r="A81" s="2" t="n"/>
      <c r="B81" s="2" t="n"/>
      <c r="C81" s="2" t="n"/>
      <c r="D81" s="2" t="n"/>
      <c r="E81" s="141" t="n"/>
      <c r="K81" s="142" t="n"/>
      <c r="L81" s="144" t="n"/>
      <c r="M81" s="145" t="n"/>
      <c r="N81" s="145" t="n"/>
      <c r="O81" s="145"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41" t="n"/>
      <c r="BV81" s="142" t="n"/>
      <c r="DU81" s="142" t="n"/>
      <c r="DV81" s="2" t="n"/>
      <c r="DW81" s="2" t="n"/>
      <c r="DX81" s="2" t="n"/>
      <c r="DY81" s="2" t="n"/>
      <c r="DZ81" s="2" t="n"/>
      <c r="EA81" s="2" t="n"/>
      <c r="EB81" s="2" t="n"/>
      <c r="EC81" s="2" t="n"/>
    </row>
    <row r="82" ht="6.75" customHeight="1" s="118">
      <c r="A82" s="2" t="n"/>
      <c r="B82" s="2" t="n"/>
      <c r="C82" s="2" t="n"/>
      <c r="D82" s="2" t="n"/>
      <c r="E82" s="141" t="n"/>
      <c r="K82" s="142" t="n"/>
      <c r="L82" s="54" t="inlineStr">
        <is>
          <t>平成</t>
        </is>
      </c>
      <c r="M82" s="138" t="n"/>
      <c r="N82" s="138" t="n"/>
      <c r="O82" s="138"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41" t="n"/>
      <c r="BV82" s="142" t="n"/>
      <c r="DU82" s="142" t="n"/>
      <c r="DV82" s="2" t="n"/>
      <c r="DW82" s="2" t="n"/>
      <c r="DX82" s="2" t="n"/>
      <c r="DY82" s="2" t="n"/>
      <c r="DZ82" s="2" t="n"/>
      <c r="EA82" s="2" t="n"/>
      <c r="EB82" s="2" t="n"/>
      <c r="EC82" s="2" t="n"/>
    </row>
    <row r="83" ht="6.75" customHeight="1" s="118">
      <c r="A83" s="2" t="n"/>
      <c r="B83" s="2" t="n"/>
      <c r="C83" s="2" t="n"/>
      <c r="D83" s="2" t="n"/>
      <c r="E83" s="141" t="n"/>
      <c r="K83" s="142" t="n"/>
      <c r="L83" s="141"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41" t="n"/>
      <c r="BV83" s="142" t="n"/>
      <c r="DU83" s="142" t="n"/>
      <c r="DV83" s="2" t="n"/>
      <c r="DW83" s="2" t="n"/>
      <c r="DX83" s="2" t="n"/>
      <c r="DY83" s="2" t="n"/>
      <c r="DZ83" s="2" t="n"/>
      <c r="EA83" s="2" t="n"/>
      <c r="EB83" s="2" t="n"/>
      <c r="EC83" s="2" t="n"/>
    </row>
    <row r="84" ht="6.75" customHeight="1" s="118">
      <c r="A84" s="2" t="n"/>
      <c r="B84" s="2" t="n"/>
      <c r="C84" s="2" t="n"/>
      <c r="D84" s="2" t="n"/>
      <c r="E84" s="141" t="n"/>
      <c r="K84" s="142" t="n"/>
      <c r="L84" s="141" t="n"/>
      <c r="P84" s="19" t="n"/>
      <c r="Q84" s="19" t="n"/>
      <c r="R84" s="19" t="n"/>
      <c r="S84" s="52" t="inlineStr">
        <is>
          <t>年</t>
        </is>
      </c>
      <c r="U84" s="11" t="n"/>
      <c r="V84" s="11" t="n"/>
      <c r="W84" s="53" t="inlineStr">
        <is>
          <t>月</t>
        </is>
      </c>
      <c r="X84" s="142"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41" t="n"/>
      <c r="BV84" s="142" t="n"/>
      <c r="DU84" s="142" t="n"/>
      <c r="DV84" s="2" t="n"/>
      <c r="DW84" s="2" t="n"/>
      <c r="DX84" s="2" t="n"/>
      <c r="DY84" s="2" t="n"/>
      <c r="DZ84" s="2" t="n"/>
      <c r="EA84" s="2" t="n"/>
      <c r="EB84" s="2" t="n"/>
      <c r="EC84" s="2" t="n"/>
    </row>
    <row r="85" ht="6.75" customHeight="1" s="118">
      <c r="A85" s="2" t="n"/>
      <c r="B85" s="2" t="n"/>
      <c r="C85" s="2" t="n"/>
      <c r="D85" s="2" t="n"/>
      <c r="E85" s="141" t="n"/>
      <c r="K85" s="142" t="n"/>
      <c r="L85" s="49" t="inlineStr">
        <is>
          <t>令和</t>
        </is>
      </c>
      <c r="P85" s="19" t="n"/>
      <c r="Q85" s="19" t="n"/>
      <c r="R85" s="19" t="n"/>
      <c r="U85" s="11" t="n"/>
      <c r="V85" s="11" t="n"/>
      <c r="X85" s="142"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41" t="n"/>
      <c r="BV85" s="142" t="n"/>
      <c r="DU85" s="142" t="n"/>
      <c r="DV85" s="2" t="n"/>
      <c r="DW85" s="2" t="n"/>
      <c r="DX85" s="2" t="n"/>
      <c r="DY85" s="2" t="n"/>
      <c r="DZ85" s="2" t="n"/>
      <c r="EA85" s="2" t="n"/>
      <c r="EB85" s="2" t="n"/>
      <c r="EC85" s="2" t="n"/>
    </row>
    <row r="86" ht="6.75" customHeight="1" s="118">
      <c r="A86" s="2" t="n"/>
      <c r="B86" s="2" t="n"/>
      <c r="C86" s="2" t="n"/>
      <c r="D86" s="2" t="n"/>
      <c r="E86" s="141" t="n"/>
      <c r="K86" s="142" t="n"/>
      <c r="L86" s="141"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41" t="n"/>
      <c r="BV86" s="142" t="n"/>
      <c r="DU86" s="142" t="n"/>
      <c r="DV86" s="2" t="n"/>
      <c r="DW86" s="2" t="n"/>
      <c r="DX86" s="2" t="n"/>
      <c r="DY86" s="2" t="n"/>
      <c r="DZ86" s="2" t="n"/>
      <c r="EA86" s="2" t="n"/>
      <c r="EB86" s="2" t="n"/>
      <c r="EC86" s="2" t="n"/>
    </row>
    <row r="87" ht="6.75" customHeight="1" s="118">
      <c r="A87" s="2" t="n"/>
      <c r="B87" s="2" t="n"/>
      <c r="C87" s="2" t="n"/>
      <c r="D87" s="2" t="n"/>
      <c r="E87" s="144" t="n"/>
      <c r="F87" s="145" t="n"/>
      <c r="G87" s="145" t="n"/>
      <c r="H87" s="145" t="n"/>
      <c r="I87" s="145" t="n"/>
      <c r="J87" s="145" t="n"/>
      <c r="K87" s="146" t="n"/>
      <c r="L87" s="144" t="n"/>
      <c r="M87" s="145" t="n"/>
      <c r="N87" s="145" t="n"/>
      <c r="O87" s="145"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4" t="n"/>
      <c r="BQ87" s="145" t="n"/>
      <c r="BR87" s="145" t="n"/>
      <c r="BS87" s="145" t="n"/>
      <c r="BT87" s="145" t="n"/>
      <c r="BU87" s="145" t="n"/>
      <c r="BV87" s="146" t="n"/>
      <c r="BW87" s="145" t="n"/>
      <c r="BX87" s="145" t="n"/>
      <c r="BY87" s="145" t="n"/>
      <c r="BZ87" s="145" t="n"/>
      <c r="CA87" s="145" t="n"/>
      <c r="CB87" s="145" t="n"/>
      <c r="CC87" s="145" t="n"/>
      <c r="CD87" s="145" t="n"/>
      <c r="CE87" s="145" t="n"/>
      <c r="CF87" s="145" t="n"/>
      <c r="CG87" s="145" t="n"/>
      <c r="CH87" s="145" t="n"/>
      <c r="CI87" s="145" t="n"/>
      <c r="CJ87" s="145" t="n"/>
      <c r="CK87" s="145" t="n"/>
      <c r="CL87" s="145" t="n"/>
      <c r="CM87" s="145" t="n"/>
      <c r="CN87" s="145" t="n"/>
      <c r="CO87" s="145" t="n"/>
      <c r="CP87" s="145" t="n"/>
      <c r="CQ87" s="145" t="n"/>
      <c r="CR87" s="145" t="n"/>
      <c r="CS87" s="145" t="n"/>
      <c r="CT87" s="145" t="n"/>
      <c r="CU87" s="145" t="n"/>
      <c r="CV87" s="145" t="n"/>
      <c r="CW87" s="145" t="n"/>
      <c r="CX87" s="145" t="n"/>
      <c r="CY87" s="145" t="n"/>
      <c r="CZ87" s="145" t="n"/>
      <c r="DA87" s="145" t="n"/>
      <c r="DB87" s="145" t="n"/>
      <c r="DC87" s="145" t="n"/>
      <c r="DD87" s="145" t="n"/>
      <c r="DE87" s="145" t="n"/>
      <c r="DF87" s="145" t="n"/>
      <c r="DG87" s="145" t="n"/>
      <c r="DH87" s="145" t="n"/>
      <c r="DI87" s="145" t="n"/>
      <c r="DJ87" s="145" t="n"/>
      <c r="DK87" s="145" t="n"/>
      <c r="DL87" s="145" t="n"/>
      <c r="DM87" s="145" t="n"/>
      <c r="DN87" s="145" t="n"/>
      <c r="DO87" s="145" t="n"/>
      <c r="DP87" s="145" t="n"/>
      <c r="DQ87" s="145" t="n"/>
      <c r="DR87" s="145" t="n"/>
      <c r="DS87" s="145" t="n"/>
      <c r="DT87" s="145" t="n"/>
      <c r="DU87" s="146"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47.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7" t="inlineStr">
        <is>
          <t xml:space="preserve">資 　格  等      </t>
        </is>
      </c>
      <c r="BQ5" s="138" t="n"/>
      <c r="BR5" s="138" t="n"/>
      <c r="BS5" s="138" t="n"/>
      <c r="BT5" s="138" t="n"/>
      <c r="BU5" s="138" t="n"/>
      <c r="BV5" s="139" t="n"/>
      <c r="BW5" s="140" t="inlineStr">
        <is>
          <t>取  得  年  月</t>
        </is>
      </c>
      <c r="BX5" s="138" t="n"/>
      <c r="BY5" s="138" t="n"/>
      <c r="BZ5" s="138" t="n"/>
      <c r="CA5" s="138" t="n"/>
      <c r="CB5" s="138" t="n"/>
      <c r="CC5" s="138" t="n"/>
      <c r="CD5" s="138" t="n"/>
      <c r="CE5" s="138" t="n"/>
      <c r="CF5" s="138" t="n"/>
      <c r="CG5" s="139" t="n"/>
      <c r="CH5" s="140" t="inlineStr">
        <is>
          <t>資       格       等       の       名       称</t>
        </is>
      </c>
      <c r="CI5" s="138" t="n"/>
      <c r="CJ5" s="138" t="n"/>
      <c r="CK5" s="138" t="n"/>
      <c r="CL5" s="138" t="n"/>
      <c r="CM5" s="138" t="n"/>
      <c r="CN5" s="138" t="n"/>
      <c r="CO5" s="138" t="n"/>
      <c r="CP5" s="138" t="n"/>
      <c r="CQ5" s="138" t="n"/>
      <c r="CR5" s="138" t="n"/>
      <c r="CS5" s="138" t="n"/>
      <c r="CT5" s="138" t="n"/>
      <c r="CU5" s="138" t="n"/>
      <c r="CV5" s="138" t="n"/>
      <c r="CW5" s="138" t="n"/>
      <c r="CX5" s="138" t="n"/>
      <c r="CY5" s="138" t="n"/>
      <c r="CZ5" s="138" t="n"/>
      <c r="DA5" s="138" t="n"/>
      <c r="DB5" s="138" t="n"/>
      <c r="DC5" s="138" t="n"/>
      <c r="DD5" s="138" t="n"/>
      <c r="DE5" s="138" t="n"/>
      <c r="DF5" s="138" t="n"/>
      <c r="DG5" s="138" t="n"/>
      <c r="DH5" s="138" t="n"/>
      <c r="DI5" s="138" t="n"/>
      <c r="DJ5" s="138" t="n"/>
      <c r="DK5" s="138" t="n"/>
      <c r="DL5" s="138" t="n"/>
      <c r="DM5" s="138" t="n"/>
      <c r="DN5" s="138" t="n"/>
      <c r="DO5" s="138" t="n"/>
      <c r="DP5" s="138" t="n"/>
      <c r="DQ5" s="138" t="n"/>
      <c r="DR5" s="138" t="n"/>
      <c r="DS5" s="138" t="n"/>
      <c r="DT5" s="138" t="n"/>
      <c r="DU5" s="139"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41" t="n"/>
      <c r="BV6" s="142" t="n"/>
      <c r="BW6" s="141" t="n"/>
      <c r="CG6" s="142" t="n"/>
      <c r="CH6" s="141" t="n"/>
      <c r="DU6" s="142"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41" t="n"/>
      <c r="BV7" s="142" t="n"/>
      <c r="BW7" s="141" t="n"/>
      <c r="CG7" s="142" t="n"/>
      <c r="CH7" s="141" t="n"/>
      <c r="DU7" s="142"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3">
        <f>IF(N(設定!$B$3)=0,"",YEAR(設定!$B$3)-2018)</f>
        <v/>
      </c>
      <c r="AG8" s="95" t="inlineStr">
        <is>
          <t>年</t>
        </is>
      </c>
      <c r="AI8" s="143">
        <f>IF(N(設定!$B$3)=0,"",MONTH(設定!$B$3))</f>
        <v/>
      </c>
      <c r="AL8" s="95" t="inlineStr">
        <is>
          <t>月</t>
        </is>
      </c>
      <c r="AN8" s="143">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41" t="n"/>
      <c r="BV8" s="142" t="n"/>
      <c r="BW8" s="144" t="n"/>
      <c r="BX8" s="145" t="n"/>
      <c r="BY8" s="145" t="n"/>
      <c r="BZ8" s="145" t="n"/>
      <c r="CA8" s="145" t="n"/>
      <c r="CB8" s="145" t="n"/>
      <c r="CC8" s="145" t="n"/>
      <c r="CD8" s="145" t="n"/>
      <c r="CE8" s="145" t="n"/>
      <c r="CF8" s="145" t="n"/>
      <c r="CG8" s="146" t="n"/>
      <c r="CH8" s="144" t="n"/>
      <c r="CI8" s="145" t="n"/>
      <c r="CJ8" s="145" t="n"/>
      <c r="CK8" s="145" t="n"/>
      <c r="CL8" s="145" t="n"/>
      <c r="CM8" s="145" t="n"/>
      <c r="CN8" s="145" t="n"/>
      <c r="CO8" s="145" t="n"/>
      <c r="CP8" s="145" t="n"/>
      <c r="CQ8" s="145" t="n"/>
      <c r="CR8" s="145" t="n"/>
      <c r="CS8" s="145" t="n"/>
      <c r="CT8" s="145" t="n"/>
      <c r="CU8" s="145" t="n"/>
      <c r="CV8" s="145" t="n"/>
      <c r="CW8" s="145" t="n"/>
      <c r="CX8" s="145" t="n"/>
      <c r="CY8" s="145" t="n"/>
      <c r="CZ8" s="145" t="n"/>
      <c r="DA8" s="145" t="n"/>
      <c r="DB8" s="145" t="n"/>
      <c r="DC8" s="145" t="n"/>
      <c r="DD8" s="145" t="n"/>
      <c r="DE8" s="145" t="n"/>
      <c r="DF8" s="145" t="n"/>
      <c r="DG8" s="145" t="n"/>
      <c r="DH8" s="145" t="n"/>
      <c r="DI8" s="145" t="n"/>
      <c r="DJ8" s="145" t="n"/>
      <c r="DK8" s="145" t="n"/>
      <c r="DL8" s="145" t="n"/>
      <c r="DM8" s="145" t="n"/>
      <c r="DN8" s="145" t="n"/>
      <c r="DO8" s="145" t="n"/>
      <c r="DP8" s="145" t="n"/>
      <c r="DQ8" s="145" t="n"/>
      <c r="DR8" s="145" t="n"/>
      <c r="DS8" s="145" t="n"/>
      <c r="DT8" s="145" t="n"/>
      <c r="DU8" s="146"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41" t="n"/>
      <c r="BV9" s="142" t="n"/>
      <c r="BW9" s="147">
        <f>計算!$O$40</f>
        <v/>
      </c>
      <c r="CG9" s="142" t="n"/>
      <c r="CH9" s="148">
        <f>計算!$P$40</f>
        <v/>
      </c>
      <c r="DU9" s="142"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5" t="n"/>
      <c r="AA10" s="145" t="n"/>
      <c r="AB10" s="145" t="n"/>
      <c r="AC10" s="145" t="n"/>
      <c r="AD10" s="145" t="n"/>
      <c r="AE10" s="145" t="n"/>
      <c r="AF10" s="145" t="n"/>
      <c r="AG10" s="145" t="n"/>
      <c r="AH10" s="145" t="n"/>
      <c r="AI10" s="145" t="n"/>
      <c r="AJ10" s="145" t="n"/>
      <c r="AK10" s="145" t="n"/>
      <c r="AL10" s="145" t="n"/>
      <c r="AM10" s="145" t="n"/>
      <c r="AN10" s="145" t="n"/>
      <c r="AO10" s="145" t="n"/>
      <c r="AP10" s="145" t="n"/>
      <c r="AQ10" s="145" t="n"/>
      <c r="AR10" s="145" t="n"/>
      <c r="AS10" s="145" t="n"/>
      <c r="AT10" s="145" t="n"/>
      <c r="AU10" s="12" t="n"/>
      <c r="AV10" s="7" t="n"/>
      <c r="BI10" s="8" t="n"/>
      <c r="BJ10" s="7" t="n"/>
      <c r="BK10" s="2" t="n"/>
      <c r="BL10" s="2" t="n"/>
      <c r="BM10" s="2" t="n"/>
      <c r="BN10" s="2" t="n"/>
      <c r="BO10" s="2" t="n"/>
      <c r="BP10" s="141" t="n"/>
      <c r="BV10" s="142" t="n"/>
      <c r="BW10" s="141" t="n"/>
      <c r="CG10" s="142" t="n"/>
      <c r="DU10" s="142" t="n"/>
      <c r="DV10" s="2" t="n"/>
      <c r="DW10" s="2" t="n"/>
      <c r="DX10" s="2" t="n"/>
      <c r="DY10" s="2" t="n"/>
      <c r="DZ10" s="2" t="n"/>
      <c r="EA10" s="2" t="n"/>
      <c r="EB10" s="2" t="n"/>
      <c r="EC10" s="2" t="n"/>
    </row>
    <row r="11" ht="6.75" customHeight="1" s="118">
      <c r="A11" s="2" t="n"/>
      <c r="B11" s="2" t="n"/>
      <c r="C11" s="2" t="n"/>
      <c r="D11" s="2" t="n"/>
      <c r="E11" s="140" t="inlineStr">
        <is>
          <t>ふ り が な</t>
        </is>
      </c>
      <c r="F11" s="138" t="n"/>
      <c r="G11" s="138" t="n"/>
      <c r="H11" s="138" t="n"/>
      <c r="I11" s="138" t="n"/>
      <c r="J11" s="138" t="n"/>
      <c r="K11" s="139" t="n"/>
      <c r="L11" s="149">
        <f>計算!$C$40</f>
        <v/>
      </c>
      <c r="M11" s="138" t="n"/>
      <c r="N11" s="138" t="n"/>
      <c r="O11" s="138" t="n"/>
      <c r="P11" s="138" t="n"/>
      <c r="Q11" s="138" t="n"/>
      <c r="R11" s="138" t="n"/>
      <c r="S11" s="138" t="n"/>
      <c r="T11" s="138" t="n"/>
      <c r="U11" s="138" t="n"/>
      <c r="V11" s="138" t="n"/>
      <c r="W11" s="138" t="n"/>
      <c r="X11" s="138" t="n"/>
      <c r="Y11" s="138" t="n"/>
      <c r="Z11" s="138" t="n"/>
      <c r="AA11" s="138" t="n"/>
      <c r="AB11" s="138" t="n"/>
      <c r="AC11" s="138" t="n"/>
      <c r="AD11" s="138" t="n"/>
      <c r="AE11" s="138" t="n"/>
      <c r="AF11" s="138" t="n"/>
      <c r="AG11" s="138" t="n"/>
      <c r="AH11" s="138" t="n"/>
      <c r="AI11" s="138" t="n"/>
      <c r="AJ11" s="138" t="n"/>
      <c r="AK11" s="138" t="n"/>
      <c r="AL11" s="138" t="n"/>
      <c r="AM11" s="138" t="n"/>
      <c r="AN11" s="138" t="n"/>
      <c r="AO11" s="138" t="n"/>
      <c r="AP11" s="138" t="n"/>
      <c r="AQ11" s="138" t="n"/>
      <c r="AR11" s="138" t="n"/>
      <c r="AS11" s="138" t="n"/>
      <c r="AT11" s="139"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41" t="n"/>
      <c r="BV11" s="142" t="n"/>
      <c r="BW11" s="141" t="n"/>
      <c r="CG11" s="142" t="n"/>
      <c r="DU11" s="142" t="n"/>
      <c r="DV11" s="2" t="n"/>
      <c r="DW11" s="2" t="n"/>
      <c r="DX11" s="2" t="n"/>
      <c r="DY11" s="2" t="n"/>
      <c r="DZ11" s="2" t="n"/>
      <c r="EA11" s="2" t="n"/>
      <c r="EB11" s="2" t="n"/>
      <c r="EC11" s="2" t="n"/>
    </row>
    <row r="12" ht="6.75" customHeight="1" s="118">
      <c r="A12" s="2" t="n"/>
      <c r="B12" s="2" t="n"/>
      <c r="C12" s="2" t="n"/>
      <c r="D12" s="2" t="n"/>
      <c r="E12" s="141" t="n"/>
      <c r="K12" s="142" t="n"/>
      <c r="AT12" s="142"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41" t="n"/>
      <c r="BV12" s="142" t="n"/>
      <c r="BW12" s="141" t="n"/>
      <c r="CG12" s="142" t="n"/>
      <c r="DU12" s="142" t="n"/>
      <c r="DV12" s="2" t="n"/>
      <c r="DW12" s="2" t="n"/>
      <c r="DX12" s="2" t="n"/>
      <c r="DY12" s="2" t="n"/>
      <c r="DZ12" s="2" t="n"/>
      <c r="EA12" s="2" t="n"/>
      <c r="EB12" s="2" t="n"/>
      <c r="EC12" s="2" t="n"/>
    </row>
    <row r="13" ht="6.75" customHeight="1" s="118">
      <c r="A13" s="2" t="n"/>
      <c r="B13" s="2" t="n"/>
      <c r="C13" s="2" t="n"/>
      <c r="D13" s="2" t="n"/>
      <c r="E13" s="141" t="n"/>
      <c r="K13" s="142" t="n"/>
      <c r="AT13" s="142"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41" t="n"/>
      <c r="BV13" s="142" t="n"/>
      <c r="BW13" s="147">
        <f>計算!$Q$40</f>
        <v/>
      </c>
      <c r="CG13" s="142" t="n"/>
      <c r="CH13" s="148">
        <f>計算!$R$40</f>
        <v/>
      </c>
      <c r="DU13" s="142" t="n"/>
      <c r="DV13" s="2" t="n"/>
      <c r="DW13" s="2" t="n"/>
      <c r="DX13" s="2" t="n"/>
      <c r="DY13" s="2" t="n"/>
      <c r="DZ13" s="2" t="n"/>
      <c r="EA13" s="2" t="n"/>
      <c r="EB13" s="2" t="n"/>
      <c r="EC13" s="2" t="n"/>
    </row>
    <row r="14" ht="6.75" customHeight="1" s="118">
      <c r="A14" s="2" t="n"/>
      <c r="B14" s="2" t="n"/>
      <c r="C14" s="2" t="n"/>
      <c r="D14" s="2" t="n"/>
      <c r="E14" s="144" t="n"/>
      <c r="F14" s="145" t="n"/>
      <c r="G14" s="145" t="n"/>
      <c r="H14" s="145" t="n"/>
      <c r="I14" s="145" t="n"/>
      <c r="J14" s="145" t="n"/>
      <c r="K14" s="146" t="n"/>
      <c r="L14" s="145" t="n"/>
      <c r="M14" s="145" t="n"/>
      <c r="N14" s="145" t="n"/>
      <c r="O14" s="145" t="n"/>
      <c r="P14" s="145" t="n"/>
      <c r="Q14" s="145" t="n"/>
      <c r="R14" s="145" t="n"/>
      <c r="S14" s="145" t="n"/>
      <c r="T14" s="145" t="n"/>
      <c r="U14" s="145" t="n"/>
      <c r="V14" s="145" t="n"/>
      <c r="W14" s="145" t="n"/>
      <c r="X14" s="145" t="n"/>
      <c r="Y14" s="145" t="n"/>
      <c r="Z14" s="145" t="n"/>
      <c r="AA14" s="145" t="n"/>
      <c r="AB14" s="145" t="n"/>
      <c r="AC14" s="145" t="n"/>
      <c r="AD14" s="145" t="n"/>
      <c r="AE14" s="145" t="n"/>
      <c r="AF14" s="145" t="n"/>
      <c r="AG14" s="145" t="n"/>
      <c r="AH14" s="145" t="n"/>
      <c r="AI14" s="145" t="n"/>
      <c r="AJ14" s="145" t="n"/>
      <c r="AK14" s="145" t="n"/>
      <c r="AL14" s="145" t="n"/>
      <c r="AM14" s="145" t="n"/>
      <c r="AN14" s="145" t="n"/>
      <c r="AO14" s="145" t="n"/>
      <c r="AP14" s="145" t="n"/>
      <c r="AQ14" s="145" t="n"/>
      <c r="AR14" s="145" t="n"/>
      <c r="AS14" s="145" t="n"/>
      <c r="AT14" s="146"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41" t="n"/>
      <c r="BV14" s="142" t="n"/>
      <c r="BW14" s="141" t="n"/>
      <c r="CG14" s="142" t="n"/>
      <c r="DU14" s="142" t="n"/>
      <c r="DV14" s="2" t="n"/>
      <c r="DW14" s="2" t="n"/>
      <c r="DX14" s="2" t="n"/>
      <c r="DY14" s="2" t="n"/>
      <c r="DZ14" s="2" t="n"/>
      <c r="EA14" s="2" t="n"/>
      <c r="EB14" s="2" t="n"/>
      <c r="EC14" s="2" t="n"/>
    </row>
    <row r="15" ht="6.75" customHeight="1" s="118">
      <c r="A15" s="2" t="n"/>
      <c r="B15" s="2" t="n"/>
      <c r="C15" s="2" t="n"/>
      <c r="D15" s="2" t="n"/>
      <c r="E15" s="150" t="inlineStr">
        <is>
          <t>名　前</t>
        </is>
      </c>
      <c r="F15" s="138" t="n"/>
      <c r="G15" s="138" t="n"/>
      <c r="H15" s="138" t="n"/>
      <c r="I15" s="138" t="n"/>
      <c r="J15" s="138" t="n"/>
      <c r="K15" s="139" t="n"/>
      <c r="L15" s="151">
        <f>計算!$B$40</f>
        <v/>
      </c>
      <c r="M15" s="138" t="n"/>
      <c r="N15" s="138" t="n"/>
      <c r="O15" s="138" t="n"/>
      <c r="P15" s="138" t="n"/>
      <c r="Q15" s="138" t="n"/>
      <c r="R15" s="138" t="n"/>
      <c r="S15" s="138" t="n"/>
      <c r="T15" s="138" t="n"/>
      <c r="U15" s="138" t="n"/>
      <c r="V15" s="138" t="n"/>
      <c r="W15" s="138" t="n"/>
      <c r="X15" s="138" t="n"/>
      <c r="Y15" s="138" t="n"/>
      <c r="Z15" s="138" t="n"/>
      <c r="AA15" s="138" t="n"/>
      <c r="AB15" s="138" t="n"/>
      <c r="AC15" s="138" t="n"/>
      <c r="AD15" s="138" t="n"/>
      <c r="AE15" s="138" t="n"/>
      <c r="AF15" s="138" t="n"/>
      <c r="AG15" s="138" t="n"/>
      <c r="AH15" s="138" t="n"/>
      <c r="AI15" s="138" t="n"/>
      <c r="AJ15" s="138" t="n"/>
      <c r="AK15" s="138" t="n"/>
      <c r="AL15" s="138" t="n"/>
      <c r="AM15" s="138" t="n"/>
      <c r="AN15" s="138" t="n"/>
      <c r="AO15" s="138" t="n"/>
      <c r="AP15" s="138" t="n"/>
      <c r="AQ15" s="138" t="n"/>
      <c r="AR15" s="138" t="n"/>
      <c r="AS15" s="138" t="n"/>
      <c r="AT15" s="139"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41" t="n"/>
      <c r="BV15" s="142" t="n"/>
      <c r="BW15" s="141" t="n"/>
      <c r="CG15" s="142" t="n"/>
      <c r="DU15" s="142" t="n"/>
      <c r="DV15" s="2" t="n"/>
      <c r="DW15" s="2" t="n"/>
      <c r="DX15" s="2" t="n"/>
      <c r="DY15" s="2" t="n"/>
      <c r="DZ15" s="2" t="n"/>
      <c r="EA15" s="2" t="n"/>
      <c r="EB15" s="2" t="n"/>
      <c r="EC15" s="2" t="n"/>
    </row>
    <row r="16" ht="6.75" customHeight="1" s="118">
      <c r="A16" s="2" t="n"/>
      <c r="B16" s="2" t="n"/>
      <c r="C16" s="2" t="n"/>
      <c r="D16" s="2" t="n"/>
      <c r="E16" s="141" t="n"/>
      <c r="K16" s="142" t="n"/>
      <c r="L16" s="141" t="n"/>
      <c r="AT16" s="142" t="n"/>
      <c r="AU16" s="8" t="n"/>
      <c r="AV16" s="7" t="n"/>
      <c r="AW16" s="2" t="n"/>
      <c r="AX16" s="52" t="inlineStr">
        <is>
          <t>（30×40mm）</t>
        </is>
      </c>
      <c r="BH16" s="2" t="n"/>
      <c r="BI16" s="8" t="n"/>
      <c r="BJ16" s="7" t="n"/>
      <c r="BK16" s="2" t="n"/>
      <c r="BL16" s="2" t="n"/>
      <c r="BM16" s="2" t="n"/>
      <c r="BN16" s="2" t="n"/>
      <c r="BO16" s="2" t="n"/>
      <c r="BP16" s="141" t="n"/>
      <c r="BV16" s="142" t="n"/>
      <c r="BW16" s="141" t="n"/>
      <c r="CG16" s="142" t="n"/>
      <c r="DU16" s="142" t="n"/>
      <c r="DV16" s="2" t="n"/>
      <c r="DW16" s="2" t="n"/>
      <c r="DX16" s="2" t="n"/>
      <c r="DY16" s="2" t="n"/>
      <c r="DZ16" s="2" t="n"/>
      <c r="EA16" s="2" t="n"/>
      <c r="EB16" s="2" t="n"/>
      <c r="EC16" s="2" t="n"/>
    </row>
    <row r="17" ht="6.75" customHeight="1" s="118">
      <c r="A17" s="2" t="n"/>
      <c r="B17" s="2" t="n"/>
      <c r="C17" s="2" t="n"/>
      <c r="D17" s="2" t="n"/>
      <c r="E17" s="141" t="n"/>
      <c r="K17" s="142" t="n"/>
      <c r="L17" s="141" t="n"/>
      <c r="AT17" s="142" t="n"/>
      <c r="AU17" s="8" t="n"/>
      <c r="AV17" s="7" t="n"/>
      <c r="AW17" s="2" t="n"/>
      <c r="BH17" s="2" t="n"/>
      <c r="BI17" s="8" t="n"/>
      <c r="BJ17" s="7" t="n"/>
      <c r="BK17" s="2" t="n"/>
      <c r="BL17" s="2" t="n"/>
      <c r="BM17" s="2" t="n"/>
      <c r="BN17" s="2" t="n"/>
      <c r="BO17" s="2" t="n"/>
      <c r="BP17" s="141" t="n"/>
      <c r="BV17" s="142" t="n"/>
      <c r="BW17" s="147">
        <f>計算!$S$40</f>
        <v/>
      </c>
      <c r="CG17" s="142" t="n"/>
      <c r="CH17" s="148">
        <f>計算!$T$40</f>
        <v/>
      </c>
      <c r="DU17" s="142" t="n"/>
      <c r="DV17" s="2" t="n"/>
      <c r="DW17" s="2" t="n"/>
      <c r="DX17" s="2" t="n"/>
      <c r="DY17" s="2" t="n"/>
      <c r="DZ17" s="2" t="n"/>
      <c r="EA17" s="2" t="n"/>
      <c r="EB17" s="2" t="n"/>
      <c r="EC17" s="2" t="n"/>
    </row>
    <row r="18" ht="6.75" customHeight="1" s="118">
      <c r="A18" s="2" t="n"/>
      <c r="B18" s="2" t="n"/>
      <c r="C18" s="2" t="n"/>
      <c r="D18" s="2" t="n"/>
      <c r="E18" s="141" t="n"/>
      <c r="K18" s="142" t="n"/>
      <c r="L18" s="141" t="n"/>
      <c r="AT18" s="142"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41" t="n"/>
      <c r="BV18" s="142" t="n"/>
      <c r="BW18" s="141" t="n"/>
      <c r="CG18" s="142" t="n"/>
      <c r="DU18" s="142" t="n"/>
      <c r="DV18" s="2" t="n"/>
      <c r="DW18" s="2" t="n"/>
      <c r="DX18" s="2" t="n"/>
      <c r="DY18" s="2" t="n"/>
      <c r="DZ18" s="2" t="n"/>
      <c r="EA18" s="2" t="n"/>
      <c r="EB18" s="2" t="n"/>
      <c r="EC18" s="2" t="n"/>
    </row>
    <row r="19" ht="6.75" customHeight="1" s="118">
      <c r="A19" s="2" t="n"/>
      <c r="B19" s="2" t="n"/>
      <c r="C19" s="2" t="n"/>
      <c r="D19" s="2" t="n"/>
      <c r="E19" s="141" t="n"/>
      <c r="K19" s="142" t="n"/>
      <c r="L19" s="141" t="n"/>
      <c r="AT19" s="142"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41" t="n"/>
      <c r="BV19" s="142" t="n"/>
      <c r="BW19" s="141" t="n"/>
      <c r="CG19" s="142" t="n"/>
      <c r="DU19" s="142" t="n"/>
      <c r="DV19" s="2" t="n"/>
      <c r="DW19" s="2" t="n"/>
      <c r="DX19" s="2" t="n"/>
      <c r="DY19" s="2" t="n"/>
      <c r="DZ19" s="2" t="n"/>
      <c r="EA19" s="2" t="n"/>
      <c r="EB19" s="2" t="n"/>
      <c r="EC19" s="2" t="n"/>
    </row>
    <row r="20" ht="4.5" customHeight="1" s="118">
      <c r="A20" s="2" t="n"/>
      <c r="B20" s="2" t="n"/>
      <c r="C20" s="2" t="n"/>
      <c r="D20" s="2" t="n"/>
      <c r="E20" s="144" t="n"/>
      <c r="F20" s="145" t="n"/>
      <c r="G20" s="145" t="n"/>
      <c r="H20" s="145" t="n"/>
      <c r="I20" s="145" t="n"/>
      <c r="J20" s="145" t="n"/>
      <c r="K20" s="146" t="n"/>
      <c r="L20" s="144" t="n"/>
      <c r="M20" s="145" t="n"/>
      <c r="N20" s="145" t="n"/>
      <c r="O20" s="145" t="n"/>
      <c r="P20" s="145" t="n"/>
      <c r="Q20" s="145" t="n"/>
      <c r="R20" s="145" t="n"/>
      <c r="S20" s="145" t="n"/>
      <c r="T20" s="145" t="n"/>
      <c r="U20" s="145" t="n"/>
      <c r="V20" s="145" t="n"/>
      <c r="W20" s="145" t="n"/>
      <c r="X20" s="145" t="n"/>
      <c r="Y20" s="145" t="n"/>
      <c r="Z20" s="145" t="n"/>
      <c r="AA20" s="145" t="n"/>
      <c r="AB20" s="145" t="n"/>
      <c r="AC20" s="145" t="n"/>
      <c r="AD20" s="145" t="n"/>
      <c r="AE20" s="145" t="n"/>
      <c r="AF20" s="145" t="n"/>
      <c r="AG20" s="145" t="n"/>
      <c r="AH20" s="145" t="n"/>
      <c r="AI20" s="145" t="n"/>
      <c r="AJ20" s="145" t="n"/>
      <c r="AK20" s="145" t="n"/>
      <c r="AL20" s="145" t="n"/>
      <c r="AM20" s="145" t="n"/>
      <c r="AN20" s="145" t="n"/>
      <c r="AO20" s="145" t="n"/>
      <c r="AP20" s="145" t="n"/>
      <c r="AQ20" s="145" t="n"/>
      <c r="AR20" s="145" t="n"/>
      <c r="AS20" s="145" t="n"/>
      <c r="AT20" s="146"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41" t="n"/>
      <c r="BV20" s="142" t="n"/>
      <c r="BW20" s="141" t="n"/>
      <c r="CG20" s="142" t="n"/>
      <c r="DU20" s="142" t="n"/>
      <c r="DV20" s="2" t="n"/>
      <c r="DW20" s="2" t="n"/>
      <c r="DX20" s="2" t="n"/>
      <c r="DY20" s="2" t="n"/>
      <c r="DZ20" s="2" t="n"/>
      <c r="EA20" s="2" t="n"/>
      <c r="EB20" s="2" t="n"/>
      <c r="EC20" s="2" t="n"/>
    </row>
    <row r="21" ht="6.75" customHeight="1" s="118">
      <c r="A21" s="2" t="n"/>
      <c r="B21" s="2" t="n"/>
      <c r="C21" s="2" t="n"/>
      <c r="D21" s="2" t="n"/>
      <c r="E21" s="150" t="inlineStr">
        <is>
          <t>生年月日</t>
        </is>
      </c>
      <c r="F21" s="138" t="n"/>
      <c r="G21" s="138" t="n"/>
      <c r="H21" s="138" t="n"/>
      <c r="I21" s="138" t="n"/>
      <c r="J21" s="138" t="n"/>
      <c r="K21" s="139" t="n"/>
      <c r="L21" s="152" t="inlineStr">
        <is>
          <t>昭和 ・ 平成</t>
        </is>
      </c>
      <c r="M21" s="138" t="n"/>
      <c r="N21" s="138" t="n"/>
      <c r="O21" s="138" t="n"/>
      <c r="P21" s="138" t="n"/>
      <c r="Q21" s="138" t="n"/>
      <c r="R21" s="138" t="n"/>
      <c r="S21" s="138" t="n"/>
      <c r="T21" s="138" t="n"/>
      <c r="U21" s="138" t="n"/>
      <c r="V21" s="153">
        <f>計算!$D$40</f>
        <v/>
      </c>
      <c r="W21" s="138" t="n"/>
      <c r="X21" s="154" t="inlineStr">
        <is>
          <t>年</t>
        </is>
      </c>
      <c r="Y21" s="138" t="n"/>
      <c r="Z21" s="153">
        <f>計算!$E$40</f>
        <v/>
      </c>
      <c r="AA21" s="138" t="n"/>
      <c r="AB21" s="138" t="n"/>
      <c r="AC21" s="154" t="inlineStr">
        <is>
          <t>月</t>
        </is>
      </c>
      <c r="AD21" s="138" t="n"/>
      <c r="AE21" s="153">
        <f>計算!$F$40</f>
        <v/>
      </c>
      <c r="AF21" s="138" t="n"/>
      <c r="AG21" s="138" t="n"/>
      <c r="AH21" s="154" t="inlineStr">
        <is>
          <t>日　生 （満</t>
        </is>
      </c>
      <c r="AI21" s="138" t="n"/>
      <c r="AJ21" s="138" t="n"/>
      <c r="AK21" s="138" t="n"/>
      <c r="AL21" s="138" t="n"/>
      <c r="AM21" s="138" t="n"/>
      <c r="AN21" s="138" t="n"/>
      <c r="AO21" s="138" t="n"/>
      <c r="AP21" s="155">
        <f>計算!$G$40</f>
        <v/>
      </c>
      <c r="AQ21" s="138" t="n"/>
      <c r="AR21" s="156" t="inlineStr">
        <is>
          <t>歳）</t>
        </is>
      </c>
      <c r="AS21" s="138" t="n"/>
      <c r="AT21" s="139"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41" t="n"/>
      <c r="BV21" s="142" t="n"/>
      <c r="BW21" s="147">
        <f>計算!$U$40</f>
        <v/>
      </c>
      <c r="CG21" s="142" t="n"/>
      <c r="CH21" s="148">
        <f>計算!$V$40</f>
        <v/>
      </c>
      <c r="DU21" s="142" t="n"/>
      <c r="DV21" s="2" t="n"/>
      <c r="DW21" s="2" t="n"/>
      <c r="DX21" s="2" t="n"/>
      <c r="DY21" s="2" t="n"/>
      <c r="DZ21" s="2" t="n"/>
      <c r="EA21" s="2" t="n"/>
      <c r="EB21" s="2" t="n"/>
      <c r="EC21" s="2" t="n"/>
    </row>
    <row r="22" ht="6.75" customHeight="1" s="118">
      <c r="A22" s="2" t="n"/>
      <c r="B22" s="2" t="n"/>
      <c r="C22" s="2" t="n"/>
      <c r="D22" s="2" t="n"/>
      <c r="E22" s="141" t="n"/>
      <c r="K22" s="142" t="n"/>
      <c r="L22" s="141" t="n"/>
      <c r="AT22" s="142"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41" t="n"/>
      <c r="BV22" s="142" t="n"/>
      <c r="BW22" s="141" t="n"/>
      <c r="CG22" s="142" t="n"/>
      <c r="DU22" s="142" t="n"/>
      <c r="DV22" s="2" t="n"/>
      <c r="DW22" s="2" t="n"/>
      <c r="DX22" s="2" t="n"/>
      <c r="DY22" s="2" t="n"/>
      <c r="DZ22" s="2" t="n"/>
      <c r="EA22" s="2" t="n"/>
      <c r="EB22" s="2" t="n"/>
      <c r="EC22" s="2" t="n"/>
    </row>
    <row r="23" ht="6.75" customHeight="1" s="118">
      <c r="A23" s="2" t="n"/>
      <c r="B23" s="2" t="n"/>
      <c r="C23" s="2" t="n"/>
      <c r="D23" s="2" t="n"/>
      <c r="E23" s="141" t="n"/>
      <c r="K23" s="142" t="n"/>
      <c r="L23" s="141" t="n"/>
      <c r="AT23" s="142"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41" t="n"/>
      <c r="BV23" s="142" t="n"/>
      <c r="BW23" s="141" t="n"/>
      <c r="CG23" s="142" t="n"/>
      <c r="DU23" s="142" t="n"/>
      <c r="DV23" s="2" t="n"/>
      <c r="DW23" s="2" t="n"/>
      <c r="DX23" s="2" t="n"/>
      <c r="DY23" s="2" t="n"/>
      <c r="DZ23" s="2" t="n"/>
      <c r="EA23" s="2" t="n"/>
      <c r="EB23" s="2" t="n"/>
      <c r="EC23" s="2" t="n"/>
    </row>
    <row r="24" ht="3.75" customHeight="1" s="118">
      <c r="A24" s="2" t="n"/>
      <c r="B24" s="2" t="n"/>
      <c r="C24" s="2" t="n"/>
      <c r="D24" s="2" t="n"/>
      <c r="E24" s="144" t="n"/>
      <c r="F24" s="145" t="n"/>
      <c r="G24" s="145" t="n"/>
      <c r="H24" s="145" t="n"/>
      <c r="I24" s="145" t="n"/>
      <c r="J24" s="145" t="n"/>
      <c r="K24" s="146" t="n"/>
      <c r="L24" s="144" t="n"/>
      <c r="M24" s="145" t="n"/>
      <c r="N24" s="145" t="n"/>
      <c r="O24" s="145" t="n"/>
      <c r="P24" s="145" t="n"/>
      <c r="Q24" s="145" t="n"/>
      <c r="R24" s="145" t="n"/>
      <c r="S24" s="145" t="n"/>
      <c r="T24" s="145" t="n"/>
      <c r="U24" s="145" t="n"/>
      <c r="X24" s="145" t="n"/>
      <c r="Y24" s="145" t="n"/>
      <c r="AC24" s="145" t="n"/>
      <c r="AD24" s="145" t="n"/>
      <c r="AH24" s="145" t="n"/>
      <c r="AI24" s="145" t="n"/>
      <c r="AJ24" s="145" t="n"/>
      <c r="AK24" s="145" t="n"/>
      <c r="AL24" s="145" t="n"/>
      <c r="AM24" s="145" t="n"/>
      <c r="AN24" s="145" t="n"/>
      <c r="AO24" s="145" t="n"/>
      <c r="AP24" s="145" t="n"/>
      <c r="AQ24" s="145" t="n"/>
      <c r="AR24" s="145" t="n"/>
      <c r="AS24" s="145" t="n"/>
      <c r="AT24" s="146"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41" t="n"/>
      <c r="BV24" s="142" t="n"/>
      <c r="BW24" s="141" t="n"/>
      <c r="CG24" s="142" t="n"/>
      <c r="DU24" s="142" t="n"/>
      <c r="DV24" s="2" t="n"/>
      <c r="DW24" s="2" t="n"/>
      <c r="DX24" s="2" t="n"/>
      <c r="DY24" s="2" t="n"/>
      <c r="DZ24" s="2" t="n"/>
      <c r="EA24" s="2" t="n"/>
      <c r="EB24" s="2" t="n"/>
      <c r="EC24" s="2" t="n"/>
    </row>
    <row r="25" ht="6.75" customHeight="1" s="118">
      <c r="A25" s="2" t="n"/>
      <c r="B25" s="2" t="n"/>
      <c r="C25" s="2" t="n"/>
      <c r="D25" s="2" t="n"/>
      <c r="E25" s="157" t="inlineStr">
        <is>
          <t>ふ り が な</t>
        </is>
      </c>
      <c r="F25" s="138" t="n"/>
      <c r="G25" s="138" t="n"/>
      <c r="H25" s="138" t="n"/>
      <c r="I25" s="138" t="n"/>
      <c r="J25" s="138" t="n"/>
      <c r="K25" s="139" t="n"/>
      <c r="L25" s="158">
        <f>計算!$J$40</f>
        <v/>
      </c>
      <c r="M25" s="138" t="n"/>
      <c r="N25" s="138" t="n"/>
      <c r="O25" s="138" t="n"/>
      <c r="P25" s="138" t="n"/>
      <c r="Q25" s="138" t="n"/>
      <c r="R25" s="138" t="n"/>
      <c r="S25" s="138" t="n"/>
      <c r="T25" s="138" t="n"/>
      <c r="U25" s="138" t="n"/>
      <c r="V25" s="138" t="n"/>
      <c r="W25" s="138" t="n"/>
      <c r="X25" s="138" t="n"/>
      <c r="Y25" s="138" t="n"/>
      <c r="Z25" s="138" t="n"/>
      <c r="AA25" s="138" t="n"/>
      <c r="AB25" s="138" t="n"/>
      <c r="AC25" s="138" t="n"/>
      <c r="AD25" s="138" t="n"/>
      <c r="AE25" s="138" t="n"/>
      <c r="AF25" s="138" t="n"/>
      <c r="AG25" s="138" t="n"/>
      <c r="AH25" s="138" t="n"/>
      <c r="AI25" s="138" t="n"/>
      <c r="AJ25" s="138" t="n"/>
      <c r="AK25" s="138" t="n"/>
      <c r="AL25" s="138" t="n"/>
      <c r="AM25" s="138" t="n"/>
      <c r="AN25" s="138" t="n"/>
      <c r="AO25" s="138" t="n"/>
      <c r="AP25" s="138" t="n"/>
      <c r="AQ25" s="138" t="n"/>
      <c r="AR25" s="138" t="n"/>
      <c r="AS25" s="138" t="n"/>
      <c r="AT25" s="138" t="n"/>
      <c r="AU25" s="138" t="n"/>
      <c r="AV25" s="138" t="n"/>
      <c r="AW25" s="138" t="n"/>
      <c r="AX25" s="138" t="n"/>
      <c r="AY25" s="138" t="n"/>
      <c r="AZ25" s="138" t="n"/>
      <c r="BA25" s="138" t="n"/>
      <c r="BB25" s="138" t="n"/>
      <c r="BC25" s="138" t="n"/>
      <c r="BD25" s="138" t="n"/>
      <c r="BE25" s="138" t="n"/>
      <c r="BF25" s="138" t="n"/>
      <c r="BG25" s="138" t="n"/>
      <c r="BH25" s="138" t="n"/>
      <c r="BI25" s="139" t="n"/>
      <c r="BJ25" s="2" t="n"/>
      <c r="BK25" s="2" t="n"/>
      <c r="BL25" s="2" t="n"/>
      <c r="BM25" s="2" t="n"/>
      <c r="BN25" s="2" t="n"/>
      <c r="BO25" s="2" t="n"/>
      <c r="BP25" s="141" t="n"/>
      <c r="BV25" s="142" t="n"/>
      <c r="BW25" s="159">
        <f>計算!$W$40</f>
        <v/>
      </c>
      <c r="CG25" s="142" t="n"/>
      <c r="CH25" s="148">
        <f>計算!$X$40</f>
        <v/>
      </c>
      <c r="DU25" s="142" t="n"/>
      <c r="DV25" s="2" t="n"/>
      <c r="DW25" s="2" t="n"/>
      <c r="DX25" s="2" t="n"/>
      <c r="DY25" s="2" t="n"/>
      <c r="DZ25" s="2" t="n"/>
      <c r="EA25" s="2" t="n"/>
      <c r="EB25" s="2" t="n"/>
      <c r="EC25" s="2" t="n"/>
    </row>
    <row r="26" ht="6.75" customHeight="1" s="118">
      <c r="A26" s="2" t="n"/>
      <c r="B26" s="2" t="n"/>
      <c r="C26" s="2" t="n"/>
      <c r="D26" s="2" t="n"/>
      <c r="E26" s="141" t="n"/>
      <c r="K26" s="142" t="n"/>
      <c r="BI26" s="142" t="n"/>
      <c r="BJ26" s="2" t="n"/>
      <c r="BK26" s="2" t="n"/>
      <c r="BL26" s="2" t="n"/>
      <c r="BM26" s="2" t="n"/>
      <c r="BN26" s="2" t="n"/>
      <c r="BO26" s="2" t="n"/>
      <c r="BP26" s="141" t="n"/>
      <c r="BV26" s="142" t="n"/>
      <c r="BW26" s="141" t="n"/>
      <c r="CG26" s="142" t="n"/>
      <c r="DU26" s="142" t="n"/>
      <c r="DV26" s="2" t="n"/>
      <c r="DW26" s="2" t="n"/>
      <c r="DX26" s="2" t="n"/>
      <c r="DY26" s="2" t="n"/>
      <c r="DZ26" s="2" t="n"/>
      <c r="EA26" s="2" t="n"/>
      <c r="EB26" s="2" t="n"/>
      <c r="EC26" s="2" t="n"/>
    </row>
    <row r="27" ht="6.75" customHeight="1" s="118">
      <c r="A27" s="2" t="n"/>
      <c r="B27" s="2" t="n"/>
      <c r="C27" s="2" t="n"/>
      <c r="D27" s="2" t="n"/>
      <c r="E27" s="160" t="n"/>
      <c r="F27" s="161" t="n"/>
      <c r="G27" s="161" t="n"/>
      <c r="H27" s="161" t="n"/>
      <c r="I27" s="161" t="n"/>
      <c r="J27" s="161" t="n"/>
      <c r="K27" s="162" t="n"/>
      <c r="L27" s="161" t="n"/>
      <c r="M27" s="161" t="n"/>
      <c r="N27" s="161" t="n"/>
      <c r="O27" s="161" t="n"/>
      <c r="P27" s="161" t="n"/>
      <c r="Q27" s="161" t="n"/>
      <c r="R27" s="161" t="n"/>
      <c r="S27" s="161" t="n"/>
      <c r="T27" s="161" t="n"/>
      <c r="U27" s="161" t="n"/>
      <c r="V27" s="161" t="n"/>
      <c r="W27" s="161" t="n"/>
      <c r="X27" s="161" t="n"/>
      <c r="Y27" s="161" t="n"/>
      <c r="Z27" s="161" t="n"/>
      <c r="AA27" s="161" t="n"/>
      <c r="AB27" s="161" t="n"/>
      <c r="AC27" s="161" t="n"/>
      <c r="AD27" s="161" t="n"/>
      <c r="AE27" s="161" t="n"/>
      <c r="AF27" s="161" t="n"/>
      <c r="AG27" s="161" t="n"/>
      <c r="AH27" s="161" t="n"/>
      <c r="AI27" s="161" t="n"/>
      <c r="AJ27" s="161" t="n"/>
      <c r="AK27" s="161" t="n"/>
      <c r="AL27" s="161" t="n"/>
      <c r="AM27" s="161" t="n"/>
      <c r="AN27" s="161" t="n"/>
      <c r="AO27" s="161" t="n"/>
      <c r="AP27" s="161" t="n"/>
      <c r="AQ27" s="161" t="n"/>
      <c r="AR27" s="161" t="n"/>
      <c r="AS27" s="161" t="n"/>
      <c r="AT27" s="161" t="n"/>
      <c r="AU27" s="161" t="n"/>
      <c r="AV27" s="161" t="n"/>
      <c r="AW27" s="161" t="n"/>
      <c r="AX27" s="161" t="n"/>
      <c r="AY27" s="161" t="n"/>
      <c r="AZ27" s="161" t="n"/>
      <c r="BA27" s="161" t="n"/>
      <c r="BB27" s="161" t="n"/>
      <c r="BC27" s="161" t="n"/>
      <c r="BD27" s="161" t="n"/>
      <c r="BE27" s="161" t="n"/>
      <c r="BF27" s="161" t="n"/>
      <c r="BG27" s="161" t="n"/>
      <c r="BH27" s="161" t="n"/>
      <c r="BI27" s="162" t="n"/>
      <c r="BJ27" s="2" t="n"/>
      <c r="BK27" s="2" t="n"/>
      <c r="BL27" s="2" t="n"/>
      <c r="BM27" s="2" t="n"/>
      <c r="BN27" s="2" t="n"/>
      <c r="BO27" s="2" t="n"/>
      <c r="BP27" s="141" t="n"/>
      <c r="BV27" s="142" t="n"/>
      <c r="BW27" s="141" t="n"/>
      <c r="CG27" s="142" t="n"/>
      <c r="DU27" s="142" t="n"/>
      <c r="DV27" s="2" t="n"/>
      <c r="DW27" s="2" t="n"/>
      <c r="DX27" s="2" t="n"/>
      <c r="DY27" s="2" t="n"/>
      <c r="DZ27" s="2" t="n"/>
      <c r="EA27" s="2" t="n"/>
      <c r="EB27" s="2" t="n"/>
      <c r="EC27" s="2" t="n"/>
    </row>
    <row r="28" ht="6.75" customHeight="1" s="118">
      <c r="A28" s="2" t="n"/>
      <c r="B28" s="2" t="n"/>
      <c r="C28" s="2" t="n"/>
      <c r="D28" s="2" t="n"/>
      <c r="E28" s="163" t="inlineStr">
        <is>
          <t>現住所</t>
        </is>
      </c>
      <c r="F28" s="164" t="n"/>
      <c r="G28" s="164" t="n"/>
      <c r="H28" s="164" t="n"/>
      <c r="I28" s="164" t="n"/>
      <c r="J28" s="164" t="n"/>
      <c r="K28" s="165" t="n"/>
      <c r="L28" s="107" t="inlineStr">
        <is>
          <t>〒</t>
        </is>
      </c>
      <c r="M28" s="164" t="n"/>
      <c r="N28" s="164" t="n"/>
      <c r="O28" s="164" t="n"/>
      <c r="P28" s="166">
        <f>計算!$H$40</f>
        <v/>
      </c>
      <c r="Q28" s="164" t="n"/>
      <c r="R28" s="164" t="n"/>
      <c r="S28" s="164" t="n"/>
      <c r="T28" s="164" t="n"/>
      <c r="U28" s="164" t="n"/>
      <c r="V28" s="164" t="n"/>
      <c r="W28" s="164" t="n"/>
      <c r="X28" s="164" t="n"/>
      <c r="Y28" s="164" t="n"/>
      <c r="Z28" s="164" t="n"/>
      <c r="AA28" s="164" t="n"/>
      <c r="AB28" s="164" t="n"/>
      <c r="AC28" s="164" t="n"/>
      <c r="AD28" s="164" t="n"/>
      <c r="AE28" s="164" t="n"/>
      <c r="AF28" s="164" t="n"/>
      <c r="AG28" s="164" t="n"/>
      <c r="AH28" s="164" t="n"/>
      <c r="AI28" s="164" t="n"/>
      <c r="AJ28" s="164"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41" t="n"/>
      <c r="BV28" s="142" t="n"/>
      <c r="BW28" s="141" t="n"/>
      <c r="CG28" s="142" t="n"/>
      <c r="DU28" s="142" t="n"/>
      <c r="DV28" s="2" t="n"/>
      <c r="DW28" s="2" t="n"/>
      <c r="DX28" s="2" t="n"/>
      <c r="DY28" s="2" t="n"/>
      <c r="DZ28" s="2" t="n"/>
      <c r="EA28" s="2" t="n"/>
      <c r="EB28" s="2" t="n"/>
      <c r="EC28" s="2" t="n"/>
    </row>
    <row r="29" ht="4.5" customHeight="1" s="118">
      <c r="A29" s="2" t="n"/>
      <c r="B29" s="2" t="n"/>
      <c r="C29" s="2" t="n"/>
      <c r="D29" s="2" t="n"/>
      <c r="E29" s="141" t="n"/>
      <c r="K29" s="142" t="n"/>
      <c r="L29" s="141"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4" t="n"/>
      <c r="BQ29" s="145" t="n"/>
      <c r="BR29" s="145" t="n"/>
      <c r="BS29" s="145" t="n"/>
      <c r="BT29" s="145" t="n"/>
      <c r="BU29" s="145" t="n"/>
      <c r="BV29" s="146" t="n"/>
      <c r="BW29" s="144" t="n"/>
      <c r="BX29" s="145" t="n"/>
      <c r="BY29" s="145" t="n"/>
      <c r="BZ29" s="145" t="n"/>
      <c r="CA29" s="145" t="n"/>
      <c r="CB29" s="145" t="n"/>
      <c r="CC29" s="145" t="n"/>
      <c r="CD29" s="145" t="n"/>
      <c r="CE29" s="145" t="n"/>
      <c r="CF29" s="145" t="n"/>
      <c r="CG29" s="146" t="n"/>
      <c r="DU29" s="142" t="n"/>
      <c r="DV29" s="2" t="n"/>
      <c r="DW29" s="2" t="n"/>
      <c r="DX29" s="2" t="n"/>
      <c r="DY29" s="2" t="n"/>
      <c r="DZ29" s="2" t="n"/>
      <c r="EA29" s="2" t="n"/>
      <c r="EB29" s="2" t="n"/>
      <c r="EC29" s="2" t="n"/>
    </row>
    <row r="30" ht="6.75" customHeight="1" s="118">
      <c r="A30" s="2" t="n"/>
      <c r="B30" s="2" t="n"/>
      <c r="C30" s="2" t="n"/>
      <c r="D30" s="2" t="n"/>
      <c r="E30" s="141" t="n"/>
      <c r="K30" s="142" t="n"/>
      <c r="L30" s="141"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7" t="inlineStr">
        <is>
          <t>校内外の諸活動</t>
        </is>
      </c>
      <c r="BQ30" s="138" t="n"/>
      <c r="BR30" s="138" t="n"/>
      <c r="BS30" s="138" t="n"/>
      <c r="BT30" s="138" t="n"/>
      <c r="BU30" s="138" t="n"/>
      <c r="BV30" s="139" t="n"/>
      <c r="BW30" s="168">
        <f>計算!$Y$40</f>
        <v/>
      </c>
      <c r="BX30" s="138" t="n"/>
      <c r="BY30" s="138" t="n"/>
      <c r="BZ30" s="138" t="n"/>
      <c r="CA30" s="138" t="n"/>
      <c r="CB30" s="138" t="n"/>
      <c r="CC30" s="138" t="n"/>
      <c r="CD30" s="138" t="n"/>
      <c r="CE30" s="138" t="n"/>
      <c r="CF30" s="138" t="n"/>
      <c r="CG30" s="138" t="n"/>
      <c r="CH30" s="138" t="n"/>
      <c r="CI30" s="138" t="n"/>
      <c r="CJ30" s="138" t="n"/>
      <c r="CK30" s="138" t="n"/>
      <c r="CL30" s="138" t="n"/>
      <c r="CM30" s="138" t="n"/>
      <c r="CN30" s="138" t="n"/>
      <c r="CO30" s="138" t="n"/>
      <c r="CP30" s="138" t="n"/>
      <c r="CQ30" s="138" t="n"/>
      <c r="CR30" s="138" t="n"/>
      <c r="CS30" s="138" t="n"/>
      <c r="CT30" s="138" t="n"/>
      <c r="CU30" s="138" t="n"/>
      <c r="CV30" s="138" t="n"/>
      <c r="CW30" s="138" t="n"/>
      <c r="CX30" s="138" t="n"/>
      <c r="CY30" s="138" t="n"/>
      <c r="CZ30" s="138" t="n"/>
      <c r="DA30" s="138" t="n"/>
      <c r="DB30" s="138" t="n"/>
      <c r="DC30" s="138" t="n"/>
      <c r="DD30" s="138" t="n"/>
      <c r="DE30" s="138" t="n"/>
      <c r="DF30" s="138" t="n"/>
      <c r="DG30" s="138" t="n"/>
      <c r="DH30" s="138" t="n"/>
      <c r="DI30" s="138" t="n"/>
      <c r="DJ30" s="138" t="n"/>
      <c r="DK30" s="138" t="n"/>
      <c r="DL30" s="138" t="n"/>
      <c r="DM30" s="138" t="n"/>
      <c r="DN30" s="138" t="n"/>
      <c r="DO30" s="138" t="n"/>
      <c r="DP30" s="138" t="n"/>
      <c r="DQ30" s="138" t="n"/>
      <c r="DR30" s="138" t="n"/>
      <c r="DS30" s="138" t="n"/>
      <c r="DT30" s="138" t="n"/>
      <c r="DU30" s="139" t="n"/>
      <c r="DV30" s="7" t="n"/>
      <c r="DW30" s="2" t="n"/>
      <c r="DX30" s="2" t="n"/>
      <c r="DY30" s="2" t="n"/>
      <c r="DZ30" s="2" t="n"/>
      <c r="EA30" s="2" t="n"/>
      <c r="EB30" s="2" t="n"/>
      <c r="EC30" s="2" t="n"/>
    </row>
    <row r="31" ht="6.75" customHeight="1" s="118">
      <c r="A31" s="2" t="n"/>
      <c r="B31" s="2" t="n"/>
      <c r="C31" s="2" t="n"/>
      <c r="D31" s="2" t="n"/>
      <c r="E31" s="141" t="n"/>
      <c r="K31" s="142" t="n"/>
      <c r="L31" s="169">
        <f>計算!$I$40</f>
        <v/>
      </c>
      <c r="BI31" s="142" t="n"/>
      <c r="BJ31" s="2" t="n"/>
      <c r="BK31" s="2" t="n"/>
      <c r="BL31" s="2" t="n"/>
      <c r="BM31" s="2" t="n"/>
      <c r="BN31" s="2" t="n"/>
      <c r="BO31" s="2" t="n"/>
      <c r="BP31" s="141" t="n"/>
      <c r="BV31" s="142" t="n"/>
      <c r="DU31" s="142" t="n"/>
      <c r="DV31" s="7" t="n"/>
      <c r="DW31" s="2" t="n"/>
      <c r="DX31" s="2" t="n"/>
      <c r="DY31" s="2" t="n"/>
      <c r="DZ31" s="2" t="n"/>
      <c r="EA31" s="2" t="n"/>
      <c r="EB31" s="2" t="n"/>
      <c r="EC31" s="2" t="n"/>
    </row>
    <row r="32" ht="6.75" customHeight="1" s="118">
      <c r="A32" s="2" t="n"/>
      <c r="B32" s="2" t="n"/>
      <c r="C32" s="2" t="n"/>
      <c r="D32" s="2" t="n"/>
      <c r="E32" s="141" t="n"/>
      <c r="K32" s="142" t="n"/>
      <c r="L32" s="141" t="n"/>
      <c r="BI32" s="142" t="n"/>
      <c r="BJ32" s="2" t="n"/>
      <c r="BK32" s="2" t="n"/>
      <c r="BL32" s="2" t="n"/>
      <c r="BM32" s="2" t="n"/>
      <c r="BN32" s="2" t="n"/>
      <c r="BO32" s="2" t="n"/>
      <c r="BP32" s="141" t="n"/>
      <c r="BV32" s="142" t="n"/>
      <c r="DU32" s="142" t="n"/>
      <c r="DV32" s="7" t="n"/>
      <c r="DW32" s="2" t="n"/>
      <c r="DX32" s="2" t="n"/>
      <c r="DY32" s="2" t="n"/>
      <c r="DZ32" s="2" t="n"/>
      <c r="EA32" s="2" t="n"/>
      <c r="EB32" s="2" t="n"/>
      <c r="EC32" s="2" t="n"/>
    </row>
    <row r="33" ht="6.75" customHeight="1" s="118">
      <c r="A33" s="2" t="n"/>
      <c r="B33" s="2" t="n"/>
      <c r="C33" s="2" t="n"/>
      <c r="D33" s="2" t="n"/>
      <c r="E33" s="144" t="n"/>
      <c r="F33" s="145" t="n"/>
      <c r="G33" s="145" t="n"/>
      <c r="H33" s="145" t="n"/>
      <c r="I33" s="145" t="n"/>
      <c r="J33" s="145" t="n"/>
      <c r="K33" s="146" t="n"/>
      <c r="L33" s="144" t="n"/>
      <c r="M33" s="145" t="n"/>
      <c r="N33" s="145" t="n"/>
      <c r="O33" s="145" t="n"/>
      <c r="P33" s="145" t="n"/>
      <c r="Q33" s="145" t="n"/>
      <c r="R33" s="145" t="n"/>
      <c r="S33" s="145" t="n"/>
      <c r="T33" s="145" t="n"/>
      <c r="U33" s="145" t="n"/>
      <c r="V33" s="145" t="n"/>
      <c r="W33" s="145" t="n"/>
      <c r="X33" s="145" t="n"/>
      <c r="Y33" s="145" t="n"/>
      <c r="Z33" s="145" t="n"/>
      <c r="AA33" s="145" t="n"/>
      <c r="AB33" s="145" t="n"/>
      <c r="AC33" s="145" t="n"/>
      <c r="AD33" s="145" t="n"/>
      <c r="AE33" s="145" t="n"/>
      <c r="AF33" s="145" t="n"/>
      <c r="AG33" s="145" t="n"/>
      <c r="AH33" s="145" t="n"/>
      <c r="AI33" s="145" t="n"/>
      <c r="AJ33" s="145" t="n"/>
      <c r="AK33" s="145" t="n"/>
      <c r="AL33" s="145" t="n"/>
      <c r="AM33" s="145" t="n"/>
      <c r="AN33" s="145" t="n"/>
      <c r="AO33" s="145" t="n"/>
      <c r="AP33" s="145" t="n"/>
      <c r="AQ33" s="145" t="n"/>
      <c r="AR33" s="145" t="n"/>
      <c r="AS33" s="145" t="n"/>
      <c r="AT33" s="145" t="n"/>
      <c r="AU33" s="145" t="n"/>
      <c r="AV33" s="145" t="n"/>
      <c r="AW33" s="145" t="n"/>
      <c r="AX33" s="145" t="n"/>
      <c r="AY33" s="145" t="n"/>
      <c r="AZ33" s="145" t="n"/>
      <c r="BA33" s="145" t="n"/>
      <c r="BB33" s="145" t="n"/>
      <c r="BC33" s="145" t="n"/>
      <c r="BD33" s="145" t="n"/>
      <c r="BE33" s="145" t="n"/>
      <c r="BF33" s="145" t="n"/>
      <c r="BG33" s="145" t="n"/>
      <c r="BH33" s="145" t="n"/>
      <c r="BI33" s="146" t="n"/>
      <c r="BJ33" s="2" t="n"/>
      <c r="BK33" s="2" t="n"/>
      <c r="BL33" s="2" t="n"/>
      <c r="BM33" s="2" t="n"/>
      <c r="BN33" s="2" t="n"/>
      <c r="BO33" s="2" t="n"/>
      <c r="BP33" s="141" t="n"/>
      <c r="BV33" s="142" t="n"/>
      <c r="DU33" s="142" t="n"/>
      <c r="DV33" s="7" t="n"/>
      <c r="DW33" s="2" t="n"/>
      <c r="DX33" s="2" t="n"/>
      <c r="DY33" s="2" t="n"/>
      <c r="DZ33" s="2" t="n"/>
      <c r="EA33" s="2" t="n"/>
      <c r="EB33" s="2" t="n"/>
      <c r="EC33" s="2" t="n"/>
    </row>
    <row r="34" ht="6.75" customHeight="1" s="118">
      <c r="A34" s="2" t="n"/>
      <c r="B34" s="2" t="n"/>
      <c r="C34" s="2" t="n"/>
      <c r="D34" s="2" t="n"/>
      <c r="E34" s="157" t="inlineStr">
        <is>
          <t>ふ り が な</t>
        </is>
      </c>
      <c r="F34" s="138" t="n"/>
      <c r="G34" s="138" t="n"/>
      <c r="H34" s="138" t="n"/>
      <c r="I34" s="138" t="n"/>
      <c r="J34" s="138" t="n"/>
      <c r="K34" s="139" t="n"/>
      <c r="L34" s="158">
        <f>計算!$M$40</f>
        <v/>
      </c>
      <c r="M34" s="138" t="n"/>
      <c r="N34" s="138" t="n"/>
      <c r="O34" s="138" t="n"/>
      <c r="P34" s="138" t="n"/>
      <c r="Q34" s="138" t="n"/>
      <c r="R34" s="138" t="n"/>
      <c r="S34" s="138" t="n"/>
      <c r="T34" s="138" t="n"/>
      <c r="U34" s="138" t="n"/>
      <c r="V34" s="138" t="n"/>
      <c r="W34" s="138" t="n"/>
      <c r="X34" s="138" t="n"/>
      <c r="Y34" s="138" t="n"/>
      <c r="Z34" s="138" t="n"/>
      <c r="AA34" s="138" t="n"/>
      <c r="AB34" s="138" t="n"/>
      <c r="AC34" s="138" t="n"/>
      <c r="AD34" s="138" t="n"/>
      <c r="AE34" s="138" t="n"/>
      <c r="AF34" s="138" t="n"/>
      <c r="AG34" s="138" t="n"/>
      <c r="AH34" s="138" t="n"/>
      <c r="AI34" s="138" t="n"/>
      <c r="AJ34" s="138" t="n"/>
      <c r="AK34" s="138" t="n"/>
      <c r="AL34" s="138" t="n"/>
      <c r="AM34" s="138" t="n"/>
      <c r="AN34" s="138" t="n"/>
      <c r="AO34" s="138" t="n"/>
      <c r="AP34" s="138" t="n"/>
      <c r="AQ34" s="138" t="n"/>
      <c r="AR34" s="138" t="n"/>
      <c r="AS34" s="138" t="n"/>
      <c r="AT34" s="138" t="n"/>
      <c r="AU34" s="138" t="n"/>
      <c r="AV34" s="138" t="n"/>
      <c r="AW34" s="138" t="n"/>
      <c r="AX34" s="138" t="n"/>
      <c r="AY34" s="138" t="n"/>
      <c r="AZ34" s="138" t="n"/>
      <c r="BA34" s="138" t="n"/>
      <c r="BB34" s="138" t="n"/>
      <c r="BC34" s="138" t="n"/>
      <c r="BD34" s="138" t="n"/>
      <c r="BE34" s="138" t="n"/>
      <c r="BF34" s="138" t="n"/>
      <c r="BG34" s="138" t="n"/>
      <c r="BH34" s="138" t="n"/>
      <c r="BI34" s="139" t="n"/>
      <c r="BJ34" s="2" t="n"/>
      <c r="BK34" s="2" t="n"/>
      <c r="BL34" s="2" t="n"/>
      <c r="BM34" s="2" t="n"/>
      <c r="BN34" s="2" t="n"/>
      <c r="BO34" s="2" t="n"/>
      <c r="BP34" s="141" t="n"/>
      <c r="BV34" s="142" t="n"/>
      <c r="DU34" s="142" t="n"/>
      <c r="DV34" s="7" t="n"/>
      <c r="DW34" s="2" t="n"/>
      <c r="DX34" s="2" t="n"/>
      <c r="DY34" s="2" t="n"/>
      <c r="DZ34" s="2" t="n"/>
      <c r="EA34" s="2" t="n"/>
      <c r="EB34" s="2" t="n"/>
      <c r="EC34" s="2" t="n"/>
    </row>
    <row r="35" ht="6.75" customHeight="1" s="118">
      <c r="A35" s="2" t="n"/>
      <c r="B35" s="2" t="n"/>
      <c r="C35" s="2" t="n"/>
      <c r="D35" s="2" t="n"/>
      <c r="E35" s="141" t="n"/>
      <c r="K35" s="142" t="n"/>
      <c r="BI35" s="142" t="n"/>
      <c r="BJ35" s="2" t="n"/>
      <c r="BK35" s="2" t="n"/>
      <c r="BL35" s="2" t="n"/>
      <c r="BM35" s="2" t="n"/>
      <c r="BN35" s="2" t="n"/>
      <c r="BO35" s="2" t="n"/>
      <c r="BP35" s="141" t="n"/>
      <c r="BV35" s="142" t="n"/>
      <c r="DU35" s="142" t="n"/>
      <c r="DV35" s="7" t="n"/>
      <c r="DW35" s="2" t="n"/>
      <c r="DX35" s="2" t="n"/>
      <c r="DY35" s="2" t="n"/>
      <c r="DZ35" s="2" t="n"/>
      <c r="EA35" s="2" t="n"/>
      <c r="EB35" s="2" t="n"/>
      <c r="EC35" s="2" t="n"/>
    </row>
    <row r="36" ht="6.75" customHeight="1" s="118">
      <c r="A36" s="2" t="n"/>
      <c r="B36" s="2" t="n"/>
      <c r="C36" s="2" t="n"/>
      <c r="D36" s="2" t="n"/>
      <c r="E36" s="160" t="n"/>
      <c r="F36" s="161" t="n"/>
      <c r="G36" s="161" t="n"/>
      <c r="H36" s="161" t="n"/>
      <c r="I36" s="161" t="n"/>
      <c r="J36" s="161" t="n"/>
      <c r="K36" s="162" t="n"/>
      <c r="L36" s="161" t="n"/>
      <c r="M36" s="161" t="n"/>
      <c r="N36" s="161" t="n"/>
      <c r="O36" s="161" t="n"/>
      <c r="P36" s="161" t="n"/>
      <c r="Q36" s="161" t="n"/>
      <c r="R36" s="161" t="n"/>
      <c r="S36" s="161" t="n"/>
      <c r="T36" s="161" t="n"/>
      <c r="U36" s="161" t="n"/>
      <c r="V36" s="161" t="n"/>
      <c r="W36" s="161" t="n"/>
      <c r="X36" s="161" t="n"/>
      <c r="Y36" s="161" t="n"/>
      <c r="Z36" s="161" t="n"/>
      <c r="AA36" s="161" t="n"/>
      <c r="AB36" s="161" t="n"/>
      <c r="AC36" s="161" t="n"/>
      <c r="AD36" s="161" t="n"/>
      <c r="AE36" s="161" t="n"/>
      <c r="AF36" s="161" t="n"/>
      <c r="AG36" s="161" t="n"/>
      <c r="AH36" s="161" t="n"/>
      <c r="AI36" s="161" t="n"/>
      <c r="AJ36" s="161" t="n"/>
      <c r="AK36" s="161" t="n"/>
      <c r="AL36" s="161" t="n"/>
      <c r="AM36" s="161" t="n"/>
      <c r="AN36" s="161" t="n"/>
      <c r="AO36" s="161" t="n"/>
      <c r="AP36" s="161" t="n"/>
      <c r="AQ36" s="161" t="n"/>
      <c r="AR36" s="161" t="n"/>
      <c r="AS36" s="161" t="n"/>
      <c r="AT36" s="161" t="n"/>
      <c r="AU36" s="161" t="n"/>
      <c r="AV36" s="161" t="n"/>
      <c r="AW36" s="161" t="n"/>
      <c r="AX36" s="161" t="n"/>
      <c r="AY36" s="161" t="n"/>
      <c r="AZ36" s="161" t="n"/>
      <c r="BA36" s="161" t="n"/>
      <c r="BB36" s="161" t="n"/>
      <c r="BC36" s="161" t="n"/>
      <c r="BD36" s="161" t="n"/>
      <c r="BE36" s="161" t="n"/>
      <c r="BF36" s="161" t="n"/>
      <c r="BG36" s="161" t="n"/>
      <c r="BH36" s="161" t="n"/>
      <c r="BI36" s="162" t="n"/>
      <c r="BJ36" s="2" t="n"/>
      <c r="BK36" s="2" t="n"/>
      <c r="BL36" s="2" t="n"/>
      <c r="BM36" s="2" t="n"/>
      <c r="BN36" s="2" t="n"/>
      <c r="BO36" s="2" t="n"/>
      <c r="BP36" s="141" t="n"/>
      <c r="BV36" s="142" t="n"/>
      <c r="DU36" s="142" t="n"/>
      <c r="DV36" s="7" t="n"/>
      <c r="DW36" s="2" t="n"/>
      <c r="DX36" s="2" t="n"/>
      <c r="DY36" s="2" t="n"/>
      <c r="DZ36" s="2" t="n"/>
      <c r="EA36" s="2" t="n"/>
      <c r="EB36" s="2" t="n"/>
      <c r="EC36" s="2" t="n"/>
    </row>
    <row r="37" ht="6.75" customHeight="1" s="118">
      <c r="A37" s="2" t="n"/>
      <c r="B37" s="2" t="n"/>
      <c r="C37" s="2" t="n"/>
      <c r="D37" s="2" t="n"/>
      <c r="E37" s="163" t="inlineStr">
        <is>
          <t>連絡先</t>
        </is>
      </c>
      <c r="F37" s="164" t="n"/>
      <c r="G37" s="164" t="n"/>
      <c r="H37" s="164" t="n"/>
      <c r="I37" s="164" t="n"/>
      <c r="J37" s="164" t="n"/>
      <c r="K37" s="165" t="n"/>
      <c r="L37" s="107" t="inlineStr">
        <is>
          <t>〒</t>
        </is>
      </c>
      <c r="M37" s="164" t="n"/>
      <c r="N37" s="164" t="n"/>
      <c r="O37" s="164" t="n"/>
      <c r="P37" s="170">
        <f>計算!$K$40</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41" t="n"/>
      <c r="BV37" s="142" t="n"/>
      <c r="DU37" s="142" t="n"/>
      <c r="DV37" s="7" t="n"/>
      <c r="DW37" s="2" t="n"/>
      <c r="DX37" s="2" t="n"/>
      <c r="DY37" s="2" t="n"/>
      <c r="DZ37" s="2" t="n"/>
      <c r="EA37" s="2" t="n"/>
      <c r="EB37" s="2" t="n"/>
      <c r="EC37" s="2" t="n"/>
    </row>
    <row r="38" ht="6.75" customHeight="1" s="118">
      <c r="A38" s="2" t="n"/>
      <c r="B38" s="2" t="n"/>
      <c r="C38" s="2" t="n"/>
      <c r="D38" s="2" t="n"/>
      <c r="E38" s="141" t="n"/>
      <c r="K38" s="142" t="n"/>
      <c r="L38" s="141"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41" t="n"/>
      <c r="BV38" s="142" t="n"/>
      <c r="DU38" s="142" t="n"/>
      <c r="DV38" s="7" t="n"/>
      <c r="DW38" s="2" t="n"/>
      <c r="DX38" s="2" t="n"/>
      <c r="DY38" s="2" t="n"/>
      <c r="DZ38" s="2" t="n"/>
      <c r="EA38" s="2" t="n"/>
      <c r="EB38" s="2" t="n"/>
      <c r="EC38" s="2" t="n"/>
    </row>
    <row r="39" ht="6.75" customHeight="1" s="118">
      <c r="A39" s="2" t="n"/>
      <c r="B39" s="2" t="n"/>
      <c r="C39" s="2" t="n"/>
      <c r="D39" s="2" t="n"/>
      <c r="E39" s="141" t="n"/>
      <c r="K39" s="142" t="n"/>
      <c r="L39" s="141"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41" t="n"/>
      <c r="BV39" s="142" t="n"/>
      <c r="DU39" s="142" t="n"/>
      <c r="DV39" s="7" t="n"/>
      <c r="DW39" s="2" t="n"/>
      <c r="DX39" s="2" t="n"/>
      <c r="DY39" s="2" t="n"/>
      <c r="DZ39" s="2" t="n"/>
      <c r="EA39" s="2" t="n"/>
      <c r="EB39" s="2" t="n"/>
      <c r="EC39" s="2" t="n"/>
    </row>
    <row r="40" ht="6.75" customHeight="1" s="118">
      <c r="A40" s="2" t="n"/>
      <c r="B40" s="2" t="n"/>
      <c r="C40" s="2" t="n"/>
      <c r="D40" s="2" t="n"/>
      <c r="E40" s="141" t="n"/>
      <c r="K40" s="142" t="n"/>
      <c r="L40" s="171">
        <f>計算!$L$40</f>
        <v/>
      </c>
      <c r="BI40" s="142" t="n"/>
      <c r="BJ40" s="2" t="n"/>
      <c r="BK40" s="2" t="n"/>
      <c r="BL40" s="2" t="n"/>
      <c r="BM40" s="2" t="n"/>
      <c r="BN40" s="2" t="n"/>
      <c r="BO40" s="2" t="n"/>
      <c r="BP40" s="141" t="n"/>
      <c r="BV40" s="142" t="n"/>
      <c r="DU40" s="142" t="n"/>
      <c r="DV40" s="7" t="n"/>
      <c r="DW40" s="2" t="n"/>
      <c r="DX40" s="2" t="n"/>
      <c r="DY40" s="2" t="n"/>
      <c r="DZ40" s="2" t="n"/>
      <c r="EA40" s="2" t="n"/>
      <c r="EB40" s="2" t="n"/>
      <c r="EC40" s="2" t="n"/>
    </row>
    <row r="41" ht="6.75" customHeight="1" s="118">
      <c r="A41" s="2" t="n"/>
      <c r="B41" s="2" t="n"/>
      <c r="C41" s="2" t="n"/>
      <c r="D41" s="2" t="n"/>
      <c r="E41" s="144" t="n"/>
      <c r="F41" s="145" t="n"/>
      <c r="G41" s="145" t="n"/>
      <c r="H41" s="145" t="n"/>
      <c r="I41" s="145" t="n"/>
      <c r="J41" s="145" t="n"/>
      <c r="K41" s="146" t="n"/>
      <c r="L41" s="145" t="n"/>
      <c r="M41" s="145" t="n"/>
      <c r="N41" s="145" t="n"/>
      <c r="O41" s="145" t="n"/>
      <c r="P41" s="145" t="n"/>
      <c r="Q41" s="145" t="n"/>
      <c r="R41" s="145" t="n"/>
      <c r="S41" s="145" t="n"/>
      <c r="T41" s="145" t="n"/>
      <c r="U41" s="145" t="n"/>
      <c r="V41" s="145" t="n"/>
      <c r="W41" s="145" t="n"/>
      <c r="X41" s="145" t="n"/>
      <c r="Y41" s="145" t="n"/>
      <c r="Z41" s="145" t="n"/>
      <c r="AA41" s="145" t="n"/>
      <c r="AB41" s="145" t="n"/>
      <c r="AC41" s="145" t="n"/>
      <c r="AD41" s="145" t="n"/>
      <c r="AE41" s="145" t="n"/>
      <c r="AF41" s="145" t="n"/>
      <c r="AG41" s="145" t="n"/>
      <c r="AH41" s="145" t="n"/>
      <c r="AI41" s="145" t="n"/>
      <c r="AJ41" s="145" t="n"/>
      <c r="AK41" s="145" t="n"/>
      <c r="AL41" s="145" t="n"/>
      <c r="AM41" s="145" t="n"/>
      <c r="AN41" s="145" t="n"/>
      <c r="AO41" s="145" t="n"/>
      <c r="AP41" s="145" t="n"/>
      <c r="AQ41" s="145" t="n"/>
      <c r="AR41" s="145" t="n"/>
      <c r="AS41" s="145" t="n"/>
      <c r="AT41" s="145" t="n"/>
      <c r="AU41" s="145" t="n"/>
      <c r="AV41" s="145" t="n"/>
      <c r="AW41" s="145" t="n"/>
      <c r="AX41" s="145" t="n"/>
      <c r="AY41" s="145" t="n"/>
      <c r="AZ41" s="145" t="n"/>
      <c r="BA41" s="145" t="n"/>
      <c r="BB41" s="145" t="n"/>
      <c r="BC41" s="145" t="n"/>
      <c r="BD41" s="145" t="n"/>
      <c r="BE41" s="145" t="n"/>
      <c r="BF41" s="145" t="n"/>
      <c r="BG41" s="145" t="n"/>
      <c r="BH41" s="145" t="n"/>
      <c r="BI41" s="146" t="n"/>
      <c r="BJ41" s="2" t="n"/>
      <c r="BK41" s="2" t="n"/>
      <c r="BL41" s="2" t="n"/>
      <c r="BM41" s="2" t="n"/>
      <c r="BN41" s="2" t="n"/>
      <c r="BO41" s="2" t="n"/>
      <c r="BP41" s="141" t="n"/>
      <c r="BV41" s="142" t="n"/>
      <c r="DU41" s="142"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41" t="n"/>
      <c r="BV42" s="142" t="n"/>
      <c r="DU42" s="142"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41" t="n"/>
      <c r="BV43" s="142" t="n"/>
      <c r="DU43" s="142"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41" t="n"/>
      <c r="BV44" s="142" t="n"/>
      <c r="DU44" s="142"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41" t="n"/>
      <c r="BV45" s="142" t="n"/>
      <c r="DU45" s="142"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41" t="n"/>
      <c r="BV46" s="142" t="n"/>
      <c r="DU46" s="142"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2" t="n"/>
      <c r="BQ47" s="138" t="n"/>
      <c r="BR47" s="173" t="n"/>
      <c r="BS47" s="138" t="n"/>
      <c r="BT47" s="138" t="n"/>
      <c r="BU47" s="28" t="n"/>
      <c r="BV47" s="29" t="n"/>
      <c r="BW47" s="174">
        <f>計算!$Z$40</f>
        <v/>
      </c>
      <c r="BX47" s="138" t="n"/>
      <c r="BY47" s="138" t="n"/>
      <c r="BZ47" s="138" t="n"/>
      <c r="CA47" s="138" t="n"/>
      <c r="CB47" s="138" t="n"/>
      <c r="CC47" s="138" t="n"/>
      <c r="CD47" s="138" t="n"/>
      <c r="CE47" s="138" t="n"/>
      <c r="CF47" s="138" t="n"/>
      <c r="CG47" s="138" t="n"/>
      <c r="CH47" s="138" t="n"/>
      <c r="CI47" s="138" t="n"/>
      <c r="CJ47" s="138" t="n"/>
      <c r="CK47" s="138" t="n"/>
      <c r="CL47" s="138" t="n"/>
      <c r="CM47" s="138" t="n"/>
      <c r="CN47" s="138" t="n"/>
      <c r="CO47" s="138" t="n"/>
      <c r="CP47" s="138" t="n"/>
      <c r="CQ47" s="138" t="n"/>
      <c r="CR47" s="138" t="n"/>
      <c r="CS47" s="138" t="n"/>
      <c r="CT47" s="138" t="n"/>
      <c r="CU47" s="138" t="n"/>
      <c r="CV47" s="138" t="n"/>
      <c r="CW47" s="138" t="n"/>
      <c r="CX47" s="138" t="n"/>
      <c r="CY47" s="138" t="n"/>
      <c r="CZ47" s="138" t="n"/>
      <c r="DA47" s="138" t="n"/>
      <c r="DB47" s="138" t="n"/>
      <c r="DC47" s="138" t="n"/>
      <c r="DD47" s="138" t="n"/>
      <c r="DE47" s="138" t="n"/>
      <c r="DF47" s="138" t="n"/>
      <c r="DG47" s="138" t="n"/>
      <c r="DH47" s="138" t="n"/>
      <c r="DI47" s="138" t="n"/>
      <c r="DJ47" s="138" t="n"/>
      <c r="DK47" s="138" t="n"/>
      <c r="DL47" s="138" t="n"/>
      <c r="DM47" s="138" t="n"/>
      <c r="DN47" s="138" t="n"/>
      <c r="DO47" s="138" t="n"/>
      <c r="DP47" s="138" t="n"/>
      <c r="DQ47" s="138" t="n"/>
      <c r="DR47" s="138" t="n"/>
      <c r="DS47" s="138" t="n"/>
      <c r="DT47" s="138" t="n"/>
      <c r="DU47" s="139"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41" t="n"/>
      <c r="BU48" s="31" t="n"/>
      <c r="BV48" s="32" t="n"/>
      <c r="DU48" s="142"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41" t="n"/>
      <c r="BU49" s="72" t="n"/>
      <c r="BV49" s="142" t="n"/>
      <c r="DU49" s="142"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41" t="n"/>
      <c r="BV50" s="142" t="n"/>
      <c r="DU50" s="142"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41" t="n"/>
      <c r="BV51" s="142" t="n"/>
      <c r="DU51" s="142"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41" t="n"/>
      <c r="BV52" s="142" t="n"/>
      <c r="DU52" s="142" t="n"/>
      <c r="DV52" s="7" t="n"/>
      <c r="DW52" s="2" t="n"/>
      <c r="DX52" s="2" t="n"/>
      <c r="DY52" s="2" t="n"/>
      <c r="DZ52" s="2" t="n"/>
      <c r="EA52" s="2" t="n"/>
      <c r="EB52" s="2" t="n"/>
      <c r="EC52" s="2" t="n"/>
    </row>
    <row r="53" ht="6.75" customHeight="1" s="118">
      <c r="A53" s="2" t="n"/>
      <c r="B53" s="2" t="n"/>
      <c r="C53" s="2" t="n"/>
      <c r="D53" s="2" t="n"/>
      <c r="E53" s="175" t="inlineStr">
        <is>
          <t>在籍校</t>
        </is>
      </c>
      <c r="F53" s="138" t="n"/>
      <c r="G53" s="138" t="n"/>
      <c r="H53" s="138" t="n"/>
      <c r="I53" s="138" t="n"/>
      <c r="J53" s="138" t="n"/>
      <c r="K53" s="139"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8" t="n"/>
      <c r="AY53" s="138" t="n"/>
      <c r="AZ53" s="138" t="n"/>
      <c r="BA53" s="138" t="n"/>
      <c r="BB53" s="138" t="n"/>
      <c r="BC53" s="138" t="n"/>
      <c r="BD53" s="138" t="n"/>
      <c r="BE53" s="138" t="n"/>
      <c r="BF53" s="138" t="n"/>
      <c r="BG53" s="138" t="n"/>
      <c r="BH53" s="138" t="n"/>
      <c r="BI53" s="139" t="n"/>
      <c r="BJ53" s="2" t="n"/>
      <c r="BK53" s="2" t="n"/>
      <c r="BL53" s="2" t="n"/>
      <c r="BM53" s="2" t="n"/>
      <c r="BN53" s="2" t="n"/>
      <c r="BO53" s="2" t="n"/>
      <c r="BP53" s="141" t="n"/>
      <c r="BV53" s="142" t="n"/>
      <c r="DU53" s="142" t="n"/>
      <c r="DV53" s="2" t="n"/>
      <c r="DW53" s="2" t="n"/>
      <c r="DX53" s="2" t="n"/>
      <c r="DY53" s="2" t="n"/>
      <c r="DZ53" s="2" t="n"/>
      <c r="EA53" s="2" t="n"/>
      <c r="EB53" s="2" t="n"/>
      <c r="EC53" s="2" t="n"/>
    </row>
    <row r="54" ht="6.75" customHeight="1" s="118">
      <c r="A54" s="2" t="n"/>
      <c r="B54" s="2" t="n"/>
      <c r="C54" s="2" t="n"/>
      <c r="D54" s="2" t="n"/>
      <c r="E54" s="141" t="n"/>
      <c r="K54" s="142" t="n"/>
      <c r="L54" s="36" t="n"/>
      <c r="M54" s="19" t="n"/>
      <c r="N54" s="19" t="n"/>
      <c r="O54" s="19" t="n"/>
      <c r="P54" s="19" t="n"/>
      <c r="Q54" s="19" t="n"/>
      <c r="R54" s="19" t="n"/>
      <c r="S54" s="19" t="n"/>
      <c r="T54" s="19" t="n"/>
      <c r="U54" s="19" t="n"/>
      <c r="V54" s="19" t="n"/>
      <c r="W54" s="19" t="n"/>
      <c r="X54" s="37" t="n"/>
      <c r="Y54" s="176">
        <f>計算!$N$40</f>
        <v/>
      </c>
      <c r="BI54" s="142" t="n"/>
      <c r="BJ54" s="2" t="n"/>
      <c r="BK54" s="2" t="n"/>
      <c r="BL54" s="2" t="n"/>
      <c r="BM54" s="2" t="n"/>
      <c r="BN54" s="2" t="n"/>
      <c r="BO54" s="2" t="n"/>
      <c r="BP54" s="141" t="n"/>
      <c r="BV54" s="142" t="n"/>
      <c r="DU54" s="142" t="n"/>
      <c r="DV54" s="2" t="n"/>
      <c r="DW54" s="2" t="n"/>
      <c r="DX54" s="2" t="n"/>
      <c r="DY54" s="2" t="n"/>
      <c r="DZ54" s="2" t="n"/>
      <c r="EA54" s="2" t="n"/>
      <c r="EB54" s="2" t="n"/>
      <c r="EC54" s="2" t="n"/>
    </row>
    <row r="55" ht="6.75" customHeight="1" s="118">
      <c r="A55" s="2" t="n"/>
      <c r="B55" s="2" t="n"/>
      <c r="C55" s="2" t="n"/>
      <c r="D55" s="2" t="n"/>
      <c r="E55" s="141" t="n"/>
      <c r="K55" s="142" t="n"/>
      <c r="L55" s="36" t="n"/>
      <c r="M55" s="19" t="n"/>
      <c r="N55" s="19" t="n"/>
      <c r="O55" s="19" t="n"/>
      <c r="P55" s="177">
        <f>設定!$B$6</f>
        <v/>
      </c>
      <c r="S55" s="11" t="n"/>
      <c r="T55" s="11" t="n"/>
      <c r="U55" s="177">
        <f>設定!$B$7</f>
        <v/>
      </c>
      <c r="W55" s="11" t="n"/>
      <c r="X55" s="12" t="n"/>
      <c r="Y55" s="141" t="n"/>
      <c r="BI55" s="142" t="n"/>
      <c r="BJ55" s="2" t="n"/>
      <c r="BK55" s="2" t="n"/>
      <c r="BL55" s="2" t="n"/>
      <c r="BM55" s="2" t="n"/>
      <c r="BN55" s="2" t="n"/>
      <c r="BO55" s="2" t="n"/>
      <c r="BP55" s="141" t="n"/>
      <c r="BV55" s="142" t="n"/>
      <c r="DU55" s="142" t="n"/>
      <c r="DV55" s="2" t="n"/>
      <c r="DW55" s="2" t="n"/>
      <c r="DX55" s="2" t="n"/>
      <c r="DY55" s="2" t="n"/>
      <c r="DZ55" s="2" t="n"/>
      <c r="EA55" s="2" t="n"/>
      <c r="EB55" s="2" t="n"/>
      <c r="EC55" s="2" t="n"/>
    </row>
    <row r="56" ht="6.75" customHeight="1" s="118">
      <c r="A56" s="2" t="n"/>
      <c r="B56" s="2" t="n"/>
      <c r="C56" s="2" t="n"/>
      <c r="D56" s="2" t="n"/>
      <c r="E56" s="141" t="n"/>
      <c r="K56" s="142" t="n"/>
      <c r="L56" s="92" t="inlineStr">
        <is>
          <t>令和</t>
        </is>
      </c>
      <c r="S56" s="52" t="inlineStr">
        <is>
          <t>年</t>
        </is>
      </c>
      <c r="W56" s="53" t="inlineStr">
        <is>
          <t>月</t>
        </is>
      </c>
      <c r="X56" s="142" t="n"/>
      <c r="Y56" s="141" t="n"/>
      <c r="BI56" s="142" t="n"/>
      <c r="BJ56" s="2" t="n"/>
      <c r="BK56" s="2" t="n"/>
      <c r="BL56" s="2" t="n"/>
      <c r="BM56" s="2" t="n"/>
      <c r="BN56" s="2" t="n"/>
      <c r="BO56" s="2" t="n"/>
      <c r="BP56" s="141" t="n"/>
      <c r="BV56" s="142" t="n"/>
      <c r="DU56" s="142" t="n"/>
      <c r="DV56" s="2" t="n"/>
      <c r="DW56" s="2" t="n"/>
      <c r="DX56" s="2" t="n"/>
      <c r="DY56" s="2" t="n"/>
      <c r="DZ56" s="2" t="n"/>
      <c r="EA56" s="2" t="n"/>
      <c r="EB56" s="2" t="n"/>
      <c r="EC56" s="2" t="n"/>
    </row>
    <row r="57" ht="6.75" customHeight="1" s="118">
      <c r="A57" s="2" t="n"/>
      <c r="B57" s="2" t="n"/>
      <c r="C57" s="2" t="n"/>
      <c r="D57" s="2" t="n"/>
      <c r="E57" s="141" t="n"/>
      <c r="K57" s="142" t="n"/>
      <c r="L57" s="141" t="n"/>
      <c r="X57" s="142" t="n"/>
      <c r="Y57" s="141" t="n"/>
      <c r="AW57" s="75" t="inlineStr">
        <is>
          <t>卒業</t>
        </is>
      </c>
      <c r="BI57" s="142" t="n"/>
      <c r="BJ57" s="2" t="n"/>
      <c r="BK57" s="2" t="n"/>
      <c r="BL57" s="2" t="n"/>
      <c r="BM57" s="2" t="n"/>
      <c r="BN57" s="2" t="n"/>
      <c r="BO57" s="2" t="n"/>
      <c r="BP57" s="141" t="n"/>
      <c r="BV57" s="142" t="n"/>
      <c r="DU57" s="142" t="n"/>
      <c r="DV57" s="2" t="n"/>
      <c r="DW57" s="2" t="n"/>
      <c r="DX57" s="2" t="n"/>
      <c r="DY57" s="2" t="n"/>
      <c r="DZ57" s="2" t="n"/>
      <c r="EA57" s="2" t="n"/>
      <c r="EB57" s="2" t="n"/>
      <c r="EC57" s="2" t="n"/>
    </row>
    <row r="58" ht="6.75" customHeight="1" s="118">
      <c r="A58" s="2" t="n"/>
      <c r="B58" s="2" t="n"/>
      <c r="C58" s="2" t="n"/>
      <c r="D58" s="2" t="n"/>
      <c r="E58" s="141" t="n"/>
      <c r="K58" s="142" t="n"/>
      <c r="L58" s="36" t="n"/>
      <c r="M58" s="19" t="n"/>
      <c r="N58" s="19" t="n"/>
      <c r="O58" s="19" t="n"/>
      <c r="P58" s="19" t="n"/>
      <c r="Q58" s="19" t="n"/>
      <c r="R58" s="19" t="n"/>
      <c r="S58" s="19" t="n"/>
      <c r="T58" s="19" t="n"/>
      <c r="U58" s="19" t="n"/>
      <c r="V58" s="19" t="n"/>
      <c r="W58" s="19" t="n"/>
      <c r="X58" s="37" t="n"/>
      <c r="Y58" s="141" t="n"/>
      <c r="BI58" s="142" t="n"/>
      <c r="BJ58" s="2" t="n"/>
      <c r="BK58" s="2" t="n"/>
      <c r="BL58" s="2" t="n"/>
      <c r="BM58" s="2" t="n"/>
      <c r="BN58" s="2" t="n"/>
      <c r="BO58" s="2" t="n"/>
      <c r="BP58" s="141" t="n"/>
      <c r="BV58" s="142" t="n"/>
      <c r="DU58" s="142" t="n"/>
      <c r="DV58" s="2" t="n"/>
      <c r="DW58" s="2" t="n"/>
      <c r="DX58" s="2" t="n"/>
      <c r="DY58" s="2" t="n"/>
      <c r="DZ58" s="2" t="n"/>
      <c r="EA58" s="2" t="n"/>
      <c r="EB58" s="2" t="n"/>
      <c r="EC58" s="2" t="n"/>
    </row>
    <row r="59" ht="6.75" customHeight="1" s="118">
      <c r="A59" s="2" t="n"/>
      <c r="B59" s="2" t="n"/>
      <c r="C59" s="2" t="n"/>
      <c r="D59" s="2" t="n"/>
      <c r="E59" s="141" t="n"/>
      <c r="K59" s="142" t="n"/>
      <c r="L59" s="36" t="n"/>
      <c r="M59" s="19" t="n"/>
      <c r="N59" s="19" t="n"/>
      <c r="O59" s="19" t="n"/>
      <c r="P59" s="19" t="n"/>
      <c r="Q59" s="19" t="n"/>
      <c r="R59" s="19" t="n"/>
      <c r="S59" s="19" t="n"/>
      <c r="T59" s="19" t="n"/>
      <c r="U59" s="19" t="n"/>
      <c r="V59" s="19" t="n"/>
      <c r="W59" s="19" t="n"/>
      <c r="X59" s="37" t="n"/>
      <c r="Y59" s="141" t="n"/>
      <c r="BI59" s="142" t="n"/>
      <c r="BJ59" s="2" t="n"/>
      <c r="BK59" s="2" t="n"/>
      <c r="BL59" s="2" t="n"/>
      <c r="BM59" s="2" t="n"/>
      <c r="BN59" s="2" t="n"/>
      <c r="BO59" s="2" t="n"/>
      <c r="BP59" s="141" t="n"/>
      <c r="BV59" s="142" t="n"/>
      <c r="DU59" s="142" t="n"/>
      <c r="DV59" s="2" t="n"/>
      <c r="DW59" s="2" t="n"/>
      <c r="DX59" s="2" t="n"/>
      <c r="DY59" s="2" t="n"/>
      <c r="DZ59" s="2" t="n"/>
      <c r="EA59" s="2" t="n"/>
      <c r="EB59" s="2" t="n"/>
      <c r="EC59" s="2" t="n"/>
    </row>
    <row r="60" ht="6.75" customHeight="1" s="118">
      <c r="A60" s="2" t="n"/>
      <c r="B60" s="2" t="n"/>
      <c r="C60" s="2" t="n"/>
      <c r="D60" s="2" t="n"/>
      <c r="E60" s="144" t="n"/>
      <c r="F60" s="145" t="n"/>
      <c r="G60" s="145" t="n"/>
      <c r="H60" s="145" t="n"/>
      <c r="I60" s="145" t="n"/>
      <c r="J60" s="145" t="n"/>
      <c r="K60" s="146"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5" t="n"/>
      <c r="AX60" s="145" t="n"/>
      <c r="AY60" s="145" t="n"/>
      <c r="AZ60" s="145" t="n"/>
      <c r="BA60" s="145" t="n"/>
      <c r="BB60" s="145" t="n"/>
      <c r="BC60" s="145" t="n"/>
      <c r="BD60" s="145" t="n"/>
      <c r="BE60" s="145" t="n"/>
      <c r="BF60" s="145" t="n"/>
      <c r="BG60" s="145" t="n"/>
      <c r="BH60" s="145" t="n"/>
      <c r="BI60" s="146" t="n"/>
      <c r="BJ60" s="2" t="n"/>
      <c r="BK60" s="2" t="n"/>
      <c r="BL60" s="2" t="n"/>
      <c r="BM60" s="2" t="n"/>
      <c r="BN60" s="2" t="n"/>
      <c r="BO60" s="2" t="n"/>
      <c r="BP60" s="141" t="n"/>
      <c r="BV60" s="142" t="n"/>
      <c r="DU60" s="142"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8" t="n"/>
      <c r="U61" s="17" t="n"/>
      <c r="V61" s="17" t="n"/>
      <c r="W61" s="76" t="n"/>
      <c r="X61" s="138"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41" t="n"/>
      <c r="BV61" s="142" t="n"/>
      <c r="DU61" s="142"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41" t="n"/>
      <c r="BV62" s="142" t="n"/>
      <c r="DU62" s="142"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41" t="n"/>
      <c r="BV63" s="142" t="n"/>
      <c r="DU63" s="142" t="n"/>
      <c r="DV63" s="2" t="n"/>
      <c r="DW63" s="2" t="n"/>
      <c r="DX63" s="2" t="n"/>
      <c r="DY63" s="2" t="n"/>
      <c r="DZ63" s="2" t="n"/>
      <c r="EA63" s="2" t="n"/>
      <c r="EB63" s="2" t="n"/>
      <c r="EC63" s="2" t="n"/>
    </row>
    <row r="64" ht="6.75" customHeight="1" s="118">
      <c r="A64" s="2" t="n"/>
      <c r="B64" s="2" t="n"/>
      <c r="C64" s="2" t="n"/>
      <c r="D64" s="2" t="n"/>
      <c r="E64" s="178" t="inlineStr">
        <is>
          <t>職　歴</t>
        </is>
      </c>
      <c r="K64" s="142" t="n"/>
      <c r="L64" s="54" t="inlineStr">
        <is>
          <t>平成</t>
        </is>
      </c>
      <c r="M64" s="138" t="n"/>
      <c r="N64" s="138" t="n"/>
      <c r="O64" s="138" t="n"/>
      <c r="P64" s="19" t="n"/>
      <c r="Q64" s="19" t="n"/>
      <c r="R64" s="19" t="n"/>
      <c r="S64" s="19" t="n"/>
      <c r="T64" s="19" t="n"/>
      <c r="U64" s="19" t="n"/>
      <c r="V64" s="19" t="n"/>
      <c r="W64" s="19" t="n"/>
      <c r="X64" s="37" t="n"/>
      <c r="Y64" s="169">
        <f>計算!$AD$40</f>
        <v/>
      </c>
      <c r="BI64" s="142" t="n"/>
      <c r="BJ64" s="2" t="n"/>
      <c r="BK64" s="2" t="n"/>
      <c r="BL64" s="2" t="n"/>
      <c r="BM64" s="2" t="n"/>
      <c r="BN64" s="2" t="n"/>
      <c r="BO64" s="2" t="n"/>
      <c r="BP64" s="141" t="n"/>
      <c r="BV64" s="142" t="n"/>
      <c r="DU64" s="142" t="n"/>
      <c r="DV64" s="2" t="n"/>
      <c r="DW64" s="2" t="n"/>
      <c r="DX64" s="2" t="n"/>
      <c r="DY64" s="2" t="n"/>
      <c r="DZ64" s="2" t="n"/>
      <c r="EA64" s="2" t="n"/>
      <c r="EB64" s="2" t="n"/>
      <c r="EC64" s="2" t="n"/>
    </row>
    <row r="65" ht="6.75" customHeight="1" s="118">
      <c r="A65" s="2" t="n"/>
      <c r="B65" s="2" t="n"/>
      <c r="C65" s="2" t="n"/>
      <c r="D65" s="2" t="n"/>
      <c r="E65" s="141" t="n"/>
      <c r="K65" s="142" t="n"/>
      <c r="L65" s="141" t="n"/>
      <c r="P65" s="19" t="n"/>
      <c r="Q65" s="19" t="n"/>
      <c r="R65" s="19" t="n"/>
      <c r="S65" s="19" t="n"/>
      <c r="T65" s="19" t="n"/>
      <c r="U65" s="19" t="n"/>
      <c r="V65" s="19" t="n"/>
      <c r="W65" s="19" t="n"/>
      <c r="X65" s="37" t="n"/>
      <c r="Y65" s="141" t="n"/>
      <c r="BI65" s="142" t="n"/>
      <c r="BJ65" s="2" t="n"/>
      <c r="BK65" s="2" t="n"/>
      <c r="BL65" s="2" t="n"/>
      <c r="BM65" s="2" t="n"/>
      <c r="BN65" s="2" t="n"/>
      <c r="BO65" s="2" t="n"/>
      <c r="BP65" s="141" t="n"/>
      <c r="BV65" s="142" t="n"/>
      <c r="DU65" s="142" t="n"/>
      <c r="DV65" s="2" t="n"/>
      <c r="DW65" s="2" t="n"/>
      <c r="DX65" s="2" t="n"/>
      <c r="DY65" s="2" t="n"/>
      <c r="DZ65" s="2" t="n"/>
      <c r="EA65" s="2" t="n"/>
      <c r="EB65" s="2" t="n"/>
      <c r="EC65" s="2" t="n"/>
    </row>
    <row r="66" ht="6.75" customHeight="1" s="118">
      <c r="A66" s="2" t="n"/>
      <c r="B66" s="2" t="n"/>
      <c r="C66" s="2" t="n"/>
      <c r="D66" s="2" t="n"/>
      <c r="E66" s="141" t="n"/>
      <c r="K66" s="142" t="n"/>
      <c r="L66" s="141" t="n"/>
      <c r="P66" s="177">
        <f>計算!$AB$40</f>
        <v/>
      </c>
      <c r="S66" s="52" t="inlineStr">
        <is>
          <t>年</t>
        </is>
      </c>
      <c r="U66" s="177">
        <f>計算!$AC$40</f>
        <v/>
      </c>
      <c r="W66" s="53" t="inlineStr">
        <is>
          <t>月</t>
        </is>
      </c>
      <c r="X66" s="142" t="n"/>
      <c r="Y66" s="141" t="n"/>
      <c r="BI66" s="142" t="n"/>
      <c r="BJ66" s="2" t="n"/>
      <c r="BK66" s="2" t="n"/>
      <c r="BL66" s="2" t="n"/>
      <c r="BM66" s="2" t="n"/>
      <c r="BN66" s="2" t="n"/>
      <c r="BO66" s="2" t="n"/>
      <c r="BP66" s="141" t="n"/>
      <c r="BV66" s="142" t="n"/>
      <c r="DU66" s="142" t="n"/>
      <c r="DV66" s="2" t="n"/>
      <c r="DW66" s="2" t="n"/>
      <c r="DX66" s="2" t="n"/>
      <c r="DY66" s="2" t="n"/>
      <c r="DZ66" s="2" t="n"/>
      <c r="EA66" s="2" t="n"/>
      <c r="EB66" s="2" t="n"/>
      <c r="EC66" s="2" t="n"/>
    </row>
    <row r="67" ht="6.75" customHeight="1" s="118">
      <c r="A67" s="2" t="n"/>
      <c r="B67" s="2" t="n"/>
      <c r="C67" s="2" t="n"/>
      <c r="D67" s="2" t="n"/>
      <c r="E67" s="141" t="n"/>
      <c r="K67" s="142" t="n"/>
      <c r="L67" s="49" t="inlineStr">
        <is>
          <t>令和</t>
        </is>
      </c>
      <c r="X67" s="142" t="n"/>
      <c r="Y67" s="141" t="n"/>
      <c r="BI67" s="142" t="n"/>
      <c r="BJ67" s="2" t="n"/>
      <c r="BK67" s="2" t="n"/>
      <c r="BL67" s="2" t="n"/>
      <c r="BM67" s="2" t="n"/>
      <c r="BN67" s="2" t="n"/>
      <c r="BO67" s="2" t="n"/>
      <c r="BP67" s="141" t="n"/>
      <c r="BV67" s="142" t="n"/>
      <c r="DU67" s="142" t="n"/>
      <c r="DV67" s="2" t="n"/>
      <c r="DW67" s="2" t="n"/>
      <c r="DX67" s="2" t="n"/>
      <c r="DY67" s="2" t="n"/>
      <c r="DZ67" s="2" t="n"/>
      <c r="EA67" s="2" t="n"/>
      <c r="EB67" s="2" t="n"/>
      <c r="EC67" s="2" t="n"/>
    </row>
    <row r="68" ht="6.75" customHeight="1" s="118">
      <c r="A68" s="2" t="n"/>
      <c r="B68" s="2" t="n"/>
      <c r="C68" s="2" t="n"/>
      <c r="D68" s="2" t="n"/>
      <c r="E68" s="141" t="n"/>
      <c r="K68" s="142" t="n"/>
      <c r="L68" s="141" t="n"/>
      <c r="P68" s="19" t="n"/>
      <c r="Q68" s="19" t="n"/>
      <c r="R68" s="19" t="n"/>
      <c r="S68" s="19" t="n"/>
      <c r="T68" s="19" t="n"/>
      <c r="U68" s="19" t="n"/>
      <c r="V68" s="19" t="n"/>
      <c r="W68" s="19" t="n"/>
      <c r="X68" s="37" t="n"/>
      <c r="Y68" s="141" t="n"/>
      <c r="BI68" s="142" t="n"/>
      <c r="BJ68" s="2" t="n"/>
      <c r="BK68" s="2" t="n"/>
      <c r="BL68" s="2" t="n"/>
      <c r="BM68" s="2" t="n"/>
      <c r="BN68" s="2" t="n"/>
      <c r="BO68" s="2" t="n"/>
      <c r="BP68" s="141" t="n"/>
      <c r="BV68" s="142" t="n"/>
      <c r="DU68" s="142" t="n"/>
      <c r="DV68" s="2" t="n"/>
      <c r="DW68" s="2" t="n"/>
      <c r="DX68" s="2" t="n"/>
      <c r="DY68" s="2" t="n"/>
      <c r="DZ68" s="2" t="n"/>
      <c r="EA68" s="2" t="n"/>
      <c r="EB68" s="2" t="n"/>
      <c r="EC68" s="2" t="n"/>
    </row>
    <row r="69" ht="5.25" customHeight="1" s="118">
      <c r="A69" s="2" t="n"/>
      <c r="B69" s="2" t="n"/>
      <c r="C69" s="2" t="n"/>
      <c r="D69" s="2" t="n"/>
      <c r="E69" s="141" t="n"/>
      <c r="K69" s="142" t="n"/>
      <c r="L69" s="144" t="n"/>
      <c r="M69" s="145" t="n"/>
      <c r="N69" s="145" t="n"/>
      <c r="O69" s="145" t="n"/>
      <c r="P69" s="20" t="n"/>
      <c r="Q69" s="20" t="n"/>
      <c r="R69" s="20" t="n"/>
      <c r="S69" s="20" t="n"/>
      <c r="T69" s="20" t="n"/>
      <c r="U69" s="20" t="n"/>
      <c r="V69" s="20" t="n"/>
      <c r="W69" s="20" t="n"/>
      <c r="X69" s="39" t="n"/>
      <c r="Y69" s="144" t="n"/>
      <c r="Z69" s="145" t="n"/>
      <c r="AA69" s="145" t="n"/>
      <c r="AB69" s="145" t="n"/>
      <c r="AC69" s="145" t="n"/>
      <c r="AD69" s="145" t="n"/>
      <c r="AE69" s="145" t="n"/>
      <c r="AF69" s="145" t="n"/>
      <c r="AG69" s="145" t="n"/>
      <c r="AH69" s="145" t="n"/>
      <c r="AI69" s="145" t="n"/>
      <c r="AJ69" s="145" t="n"/>
      <c r="AK69" s="145" t="n"/>
      <c r="AL69" s="145" t="n"/>
      <c r="AM69" s="145" t="n"/>
      <c r="AN69" s="145" t="n"/>
      <c r="AO69" s="145" t="n"/>
      <c r="AP69" s="145" t="n"/>
      <c r="AQ69" s="145" t="n"/>
      <c r="AR69" s="145" t="n"/>
      <c r="AS69" s="145" t="n"/>
      <c r="AT69" s="145" t="n"/>
      <c r="AU69" s="145" t="n"/>
      <c r="AV69" s="145" t="n"/>
      <c r="AW69" s="145" t="n"/>
      <c r="AX69" s="145" t="n"/>
      <c r="AY69" s="145" t="n"/>
      <c r="AZ69" s="145" t="n"/>
      <c r="BA69" s="145" t="n"/>
      <c r="BB69" s="145" t="n"/>
      <c r="BC69" s="145" t="n"/>
      <c r="BD69" s="145" t="n"/>
      <c r="BE69" s="145" t="n"/>
      <c r="BF69" s="145" t="n"/>
      <c r="BG69" s="145" t="n"/>
      <c r="BH69" s="145" t="n"/>
      <c r="BI69" s="146" t="n"/>
      <c r="BJ69" s="2" t="n"/>
      <c r="BK69" s="2" t="n"/>
      <c r="BL69" s="2" t="n"/>
      <c r="BM69" s="2" t="n"/>
      <c r="BN69" s="2" t="n"/>
      <c r="BO69" s="2" t="n"/>
      <c r="BP69" s="141" t="n"/>
      <c r="BV69" s="142" t="n"/>
      <c r="DU69" s="142" t="n"/>
      <c r="DV69" s="2" t="n"/>
      <c r="DW69" s="2" t="n"/>
      <c r="DX69" s="2" t="n"/>
      <c r="DY69" s="2" t="n"/>
      <c r="DZ69" s="2" t="n"/>
      <c r="EA69" s="2" t="n"/>
      <c r="EB69" s="2" t="n"/>
      <c r="EC69" s="2" t="n"/>
    </row>
    <row r="70" ht="6.75" customHeight="1" s="118">
      <c r="A70" s="2" t="n"/>
      <c r="B70" s="2" t="n"/>
      <c r="C70" s="2" t="n"/>
      <c r="D70" s="2" t="n"/>
      <c r="E70" s="141" t="n"/>
      <c r="K70" s="142" t="n"/>
      <c r="L70" s="54" t="inlineStr">
        <is>
          <t>平成</t>
        </is>
      </c>
      <c r="M70" s="138" t="n"/>
      <c r="N70" s="138" t="n"/>
      <c r="O70" s="138" t="n"/>
      <c r="P70" s="18" t="n"/>
      <c r="Q70" s="18" t="n"/>
      <c r="R70" s="18" t="n"/>
      <c r="S70" s="18" t="n"/>
      <c r="T70" s="18" t="n"/>
      <c r="U70" s="18" t="n"/>
      <c r="V70" s="18" t="n"/>
      <c r="W70" s="18" t="n"/>
      <c r="X70" s="35" t="n"/>
      <c r="Y70" s="169">
        <f>計算!$AG$40</f>
        <v/>
      </c>
      <c r="BI70" s="142" t="n"/>
      <c r="BJ70" s="2" t="n"/>
      <c r="BK70" s="2" t="n"/>
      <c r="BL70" s="2" t="n"/>
      <c r="BM70" s="2" t="n"/>
      <c r="BN70" s="2" t="n"/>
      <c r="BO70" s="2" t="n"/>
      <c r="BP70" s="141" t="n"/>
      <c r="BV70" s="142" t="n"/>
      <c r="DU70" s="142" t="n"/>
      <c r="DV70" s="2" t="n"/>
      <c r="DW70" s="2" t="n"/>
      <c r="DX70" s="2" t="n"/>
      <c r="DY70" s="2" t="n"/>
      <c r="DZ70" s="2" t="n"/>
      <c r="EA70" s="2" t="n"/>
      <c r="EB70" s="2" t="n"/>
      <c r="EC70" s="2" t="n"/>
    </row>
    <row r="71" ht="6.75" customHeight="1" s="118">
      <c r="A71" s="2" t="n"/>
      <c r="B71" s="2" t="n"/>
      <c r="C71" s="2" t="n"/>
      <c r="D71" s="2" t="n"/>
      <c r="E71" s="141" t="n"/>
      <c r="K71" s="142" t="n"/>
      <c r="L71" s="141" t="n"/>
      <c r="P71" s="19" t="n"/>
      <c r="Q71" s="19" t="n"/>
      <c r="R71" s="19" t="n"/>
      <c r="S71" s="19" t="n"/>
      <c r="T71" s="19" t="n"/>
      <c r="U71" s="19" t="n"/>
      <c r="V71" s="19" t="n"/>
      <c r="W71" s="19" t="n"/>
      <c r="X71" s="37" t="n"/>
      <c r="Y71" s="141" t="n"/>
      <c r="BI71" s="142" t="n"/>
      <c r="BJ71" s="2" t="n"/>
      <c r="BK71" s="2" t="n"/>
      <c r="BL71" s="2" t="n"/>
      <c r="BM71" s="2" t="n"/>
      <c r="BN71" s="2" t="n"/>
      <c r="BO71" s="2" t="n"/>
      <c r="BP71" s="141" t="n"/>
      <c r="BV71" s="142" t="n"/>
      <c r="DU71" s="142" t="n"/>
      <c r="DV71" s="2" t="n"/>
      <c r="DW71" s="2" t="n"/>
      <c r="DX71" s="2" t="n"/>
      <c r="DY71" s="2" t="n"/>
      <c r="DZ71" s="2" t="n"/>
      <c r="EA71" s="2" t="n"/>
      <c r="EB71" s="2" t="n"/>
      <c r="EC71" s="2" t="n"/>
    </row>
    <row r="72" ht="6.75" customHeight="1" s="118">
      <c r="A72" s="2" t="n"/>
      <c r="B72" s="2" t="n"/>
      <c r="C72" s="2" t="n"/>
      <c r="D72" s="2" t="n"/>
      <c r="E72" s="141" t="n"/>
      <c r="K72" s="142" t="n"/>
      <c r="L72" s="141" t="n"/>
      <c r="P72" s="177">
        <f>計算!$AE$40</f>
        <v/>
      </c>
      <c r="S72" s="52" t="inlineStr">
        <is>
          <t>年</t>
        </is>
      </c>
      <c r="U72" s="177">
        <f>計算!$AF$40</f>
        <v/>
      </c>
      <c r="W72" s="53" t="inlineStr">
        <is>
          <t>月</t>
        </is>
      </c>
      <c r="X72" s="142" t="n"/>
      <c r="Y72" s="141" t="n"/>
      <c r="BI72" s="142" t="n"/>
      <c r="BJ72" s="2" t="n"/>
      <c r="BK72" s="2" t="n"/>
      <c r="BL72" s="2" t="n"/>
      <c r="BM72" s="2" t="n"/>
      <c r="BN72" s="2" t="n"/>
      <c r="BO72" s="2" t="n"/>
      <c r="BP72" s="141" t="n"/>
      <c r="BV72" s="142" t="n"/>
      <c r="DU72" s="142" t="n"/>
      <c r="DV72" s="2" t="n"/>
      <c r="DW72" s="2" t="n"/>
      <c r="DX72" s="2" t="n"/>
      <c r="DY72" s="2" t="n"/>
      <c r="DZ72" s="2" t="n"/>
      <c r="EA72" s="2" t="n"/>
      <c r="EB72" s="2" t="n"/>
      <c r="EC72" s="2" t="n"/>
    </row>
    <row r="73" ht="6.75" customHeight="1" s="118">
      <c r="A73" s="2" t="n"/>
      <c r="B73" s="2" t="n"/>
      <c r="C73" s="2" t="n"/>
      <c r="D73" s="2" t="n"/>
      <c r="E73" s="141" t="n"/>
      <c r="K73" s="142" t="n"/>
      <c r="L73" s="49" t="inlineStr">
        <is>
          <t>令和</t>
        </is>
      </c>
      <c r="X73" s="142" t="n"/>
      <c r="Y73" s="141" t="n"/>
      <c r="BI73" s="142" t="n"/>
      <c r="BJ73" s="2" t="n"/>
      <c r="BK73" s="2" t="n"/>
      <c r="BL73" s="2" t="n"/>
      <c r="BM73" s="2" t="n"/>
      <c r="BN73" s="2" t="n"/>
      <c r="BO73" s="2" t="n"/>
      <c r="BP73" s="141" t="n"/>
      <c r="BV73" s="142" t="n"/>
      <c r="DU73" s="142" t="n"/>
      <c r="DV73" s="2" t="n"/>
      <c r="DW73" s="2" t="n"/>
      <c r="DX73" s="2" t="n"/>
      <c r="DY73" s="2" t="n"/>
      <c r="DZ73" s="2" t="n"/>
      <c r="EA73" s="2" t="n"/>
      <c r="EB73" s="2" t="n"/>
      <c r="EC73" s="2" t="n"/>
    </row>
    <row r="74" ht="6.75" customHeight="1" s="118">
      <c r="A74" s="2" t="n"/>
      <c r="B74" s="2" t="n"/>
      <c r="C74" s="2" t="n"/>
      <c r="D74" s="2" t="n"/>
      <c r="E74" s="141" t="n"/>
      <c r="K74" s="142" t="n"/>
      <c r="L74" s="141" t="n"/>
      <c r="P74" s="19" t="n"/>
      <c r="Q74" s="19" t="n"/>
      <c r="R74" s="19" t="n"/>
      <c r="S74" s="19" t="n"/>
      <c r="T74" s="19" t="n"/>
      <c r="U74" s="19" t="n"/>
      <c r="V74" s="19" t="n"/>
      <c r="W74" s="19" t="n"/>
      <c r="X74" s="37" t="n"/>
      <c r="Y74" s="141" t="n"/>
      <c r="BI74" s="142" t="n"/>
      <c r="BJ74" s="2" t="n"/>
      <c r="BK74" s="2" t="n"/>
      <c r="BL74" s="2" t="n"/>
      <c r="BM74" s="2" t="n"/>
      <c r="BN74" s="2" t="n"/>
      <c r="BO74" s="2" t="n"/>
      <c r="BP74" s="141" t="n"/>
      <c r="BU74" s="43" t="n"/>
      <c r="BV74" s="44" t="n"/>
      <c r="DU74" s="142" t="n"/>
      <c r="DV74" s="2" t="n"/>
      <c r="DW74" s="2" t="n"/>
      <c r="DX74" s="2" t="n"/>
      <c r="DY74" s="2" t="n"/>
      <c r="DZ74" s="2" t="n"/>
      <c r="EA74" s="2" t="n"/>
      <c r="EB74" s="2" t="n"/>
      <c r="EC74" s="2" t="n"/>
    </row>
    <row r="75" ht="4.5" customHeight="1" s="118">
      <c r="A75" s="2" t="n"/>
      <c r="B75" s="2" t="n"/>
      <c r="C75" s="2" t="n"/>
      <c r="D75" s="2" t="n"/>
      <c r="E75" s="141" t="n"/>
      <c r="K75" s="142" t="n"/>
      <c r="L75" s="144" t="n"/>
      <c r="M75" s="145" t="n"/>
      <c r="N75" s="145" t="n"/>
      <c r="O75" s="145" t="n"/>
      <c r="P75" s="20" t="n"/>
      <c r="Q75" s="20" t="n"/>
      <c r="R75" s="20" t="n"/>
      <c r="S75" s="20" t="n"/>
      <c r="T75" s="20" t="n"/>
      <c r="U75" s="20" t="n"/>
      <c r="V75" s="20" t="n"/>
      <c r="W75" s="20" t="n"/>
      <c r="X75" s="39" t="n"/>
      <c r="Y75" s="144" t="n"/>
      <c r="Z75" s="145" t="n"/>
      <c r="AA75" s="145" t="n"/>
      <c r="AB75" s="145" t="n"/>
      <c r="AC75" s="145" t="n"/>
      <c r="AD75" s="145" t="n"/>
      <c r="AE75" s="145" t="n"/>
      <c r="AF75" s="145" t="n"/>
      <c r="AG75" s="145" t="n"/>
      <c r="AH75" s="145" t="n"/>
      <c r="AI75" s="145" t="n"/>
      <c r="AJ75" s="145" t="n"/>
      <c r="AK75" s="145" t="n"/>
      <c r="AL75" s="145" t="n"/>
      <c r="AM75" s="145" t="n"/>
      <c r="AN75" s="145" t="n"/>
      <c r="AO75" s="145" t="n"/>
      <c r="AP75" s="145" t="n"/>
      <c r="AQ75" s="145" t="n"/>
      <c r="AR75" s="145" t="n"/>
      <c r="AS75" s="145" t="n"/>
      <c r="AT75" s="145" t="n"/>
      <c r="AU75" s="145" t="n"/>
      <c r="AV75" s="145" t="n"/>
      <c r="AW75" s="145" t="n"/>
      <c r="AX75" s="145" t="n"/>
      <c r="AY75" s="145" t="n"/>
      <c r="AZ75" s="145" t="n"/>
      <c r="BA75" s="145" t="n"/>
      <c r="BB75" s="145" t="n"/>
      <c r="BC75" s="145" t="n"/>
      <c r="BD75" s="145" t="n"/>
      <c r="BE75" s="145" t="n"/>
      <c r="BF75" s="145" t="n"/>
      <c r="BG75" s="145" t="n"/>
      <c r="BH75" s="145" t="n"/>
      <c r="BI75" s="146" t="n"/>
      <c r="BJ75" s="2" t="n"/>
      <c r="BK75" s="2" t="n"/>
      <c r="BL75" s="2" t="n"/>
      <c r="BM75" s="2" t="n"/>
      <c r="BN75" s="2" t="n"/>
      <c r="BO75" s="2" t="n"/>
      <c r="BP75" s="144" t="n"/>
      <c r="BQ75" s="145" t="n"/>
      <c r="BR75" s="145" t="n"/>
      <c r="BS75" s="145" t="n"/>
      <c r="BT75" s="145" t="n"/>
      <c r="BU75" s="42" t="n"/>
      <c r="BV75" s="45" t="n"/>
      <c r="BW75" s="145" t="n"/>
      <c r="BX75" s="145" t="n"/>
      <c r="BY75" s="145" t="n"/>
      <c r="BZ75" s="145" t="n"/>
      <c r="CA75" s="145" t="n"/>
      <c r="CB75" s="145" t="n"/>
      <c r="CC75" s="145" t="n"/>
      <c r="CD75" s="145" t="n"/>
      <c r="CE75" s="145" t="n"/>
      <c r="CF75" s="145" t="n"/>
      <c r="CG75" s="145" t="n"/>
      <c r="CH75" s="145" t="n"/>
      <c r="CI75" s="145" t="n"/>
      <c r="CJ75" s="145" t="n"/>
      <c r="CK75" s="145" t="n"/>
      <c r="CL75" s="145" t="n"/>
      <c r="CM75" s="145" t="n"/>
      <c r="CN75" s="145" t="n"/>
      <c r="CO75" s="145" t="n"/>
      <c r="CP75" s="145" t="n"/>
      <c r="CQ75" s="145" t="n"/>
      <c r="CR75" s="145" t="n"/>
      <c r="CS75" s="145" t="n"/>
      <c r="CT75" s="145" t="n"/>
      <c r="CU75" s="145" t="n"/>
      <c r="CV75" s="145" t="n"/>
      <c r="CW75" s="145" t="n"/>
      <c r="CX75" s="145" t="n"/>
      <c r="CY75" s="145" t="n"/>
      <c r="CZ75" s="145" t="n"/>
      <c r="DA75" s="145" t="n"/>
      <c r="DB75" s="145" t="n"/>
      <c r="DC75" s="145" t="n"/>
      <c r="DD75" s="145" t="n"/>
      <c r="DE75" s="145" t="n"/>
      <c r="DF75" s="145" t="n"/>
      <c r="DG75" s="145" t="n"/>
      <c r="DH75" s="145" t="n"/>
      <c r="DI75" s="145" t="n"/>
      <c r="DJ75" s="145" t="n"/>
      <c r="DK75" s="145" t="n"/>
      <c r="DL75" s="145" t="n"/>
      <c r="DM75" s="145" t="n"/>
      <c r="DN75" s="145" t="n"/>
      <c r="DO75" s="145" t="n"/>
      <c r="DP75" s="145" t="n"/>
      <c r="DQ75" s="145" t="n"/>
      <c r="DR75" s="145" t="n"/>
      <c r="DS75" s="145" t="n"/>
      <c r="DT75" s="145" t="n"/>
      <c r="DU75" s="146" t="n"/>
      <c r="DV75" s="2" t="n"/>
      <c r="DW75" s="2" t="n"/>
      <c r="DX75" s="2" t="n"/>
      <c r="DY75" s="2" t="n"/>
      <c r="DZ75" s="2" t="n"/>
      <c r="EA75" s="2" t="n"/>
      <c r="EB75" s="2" t="n"/>
      <c r="EC75" s="2" t="n"/>
    </row>
    <row r="76" ht="6.75" customHeight="1" s="118">
      <c r="A76" s="2" t="n"/>
      <c r="B76" s="2" t="n"/>
      <c r="C76" s="2" t="n"/>
      <c r="D76" s="2" t="n"/>
      <c r="E76" s="141" t="n"/>
      <c r="K76" s="142" t="n"/>
      <c r="L76" s="54" t="inlineStr">
        <is>
          <t>平成</t>
        </is>
      </c>
      <c r="M76" s="138" t="n"/>
      <c r="N76" s="138" t="n"/>
      <c r="O76" s="138"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7" t="inlineStr">
        <is>
          <t>備　考</t>
        </is>
      </c>
      <c r="BQ76" s="138" t="n"/>
      <c r="BR76" s="138" t="n"/>
      <c r="BS76" s="138" t="n"/>
      <c r="BT76" s="138" t="n"/>
      <c r="BU76" s="138" t="n"/>
      <c r="BV76" s="139" t="n"/>
      <c r="BW76" s="174">
        <f>計算!$AA$40</f>
        <v/>
      </c>
      <c r="BX76" s="138" t="n"/>
      <c r="BY76" s="138" t="n"/>
      <c r="BZ76" s="138" t="n"/>
      <c r="CA76" s="138" t="n"/>
      <c r="CB76" s="138" t="n"/>
      <c r="CC76" s="138" t="n"/>
      <c r="CD76" s="138" t="n"/>
      <c r="CE76" s="138" t="n"/>
      <c r="CF76" s="138" t="n"/>
      <c r="CG76" s="138" t="n"/>
      <c r="CH76" s="138" t="n"/>
      <c r="CI76" s="138" t="n"/>
      <c r="CJ76" s="138" t="n"/>
      <c r="CK76" s="138" t="n"/>
      <c r="CL76" s="138" t="n"/>
      <c r="CM76" s="138" t="n"/>
      <c r="CN76" s="138" t="n"/>
      <c r="CO76" s="138" t="n"/>
      <c r="CP76" s="138" t="n"/>
      <c r="CQ76" s="138" t="n"/>
      <c r="CR76" s="138" t="n"/>
      <c r="CS76" s="138" t="n"/>
      <c r="CT76" s="138" t="n"/>
      <c r="CU76" s="138" t="n"/>
      <c r="CV76" s="138" t="n"/>
      <c r="CW76" s="138" t="n"/>
      <c r="CX76" s="138" t="n"/>
      <c r="CY76" s="138" t="n"/>
      <c r="CZ76" s="138" t="n"/>
      <c r="DA76" s="138" t="n"/>
      <c r="DB76" s="138" t="n"/>
      <c r="DC76" s="138" t="n"/>
      <c r="DD76" s="138" t="n"/>
      <c r="DE76" s="138" t="n"/>
      <c r="DF76" s="138" t="n"/>
      <c r="DG76" s="138" t="n"/>
      <c r="DH76" s="138" t="n"/>
      <c r="DI76" s="138" t="n"/>
      <c r="DJ76" s="138" t="n"/>
      <c r="DK76" s="138" t="n"/>
      <c r="DL76" s="138" t="n"/>
      <c r="DM76" s="138" t="n"/>
      <c r="DN76" s="138" t="n"/>
      <c r="DO76" s="138" t="n"/>
      <c r="DP76" s="138" t="n"/>
      <c r="DQ76" s="138" t="n"/>
      <c r="DR76" s="138" t="n"/>
      <c r="DS76" s="138" t="n"/>
      <c r="DT76" s="138" t="n"/>
      <c r="DU76" s="139" t="n"/>
      <c r="DV76" s="2" t="n"/>
      <c r="DW76" s="2" t="n"/>
      <c r="DX76" s="2" t="n"/>
      <c r="DY76" s="2" t="n"/>
      <c r="DZ76" s="2" t="n"/>
      <c r="EA76" s="2" t="n"/>
      <c r="EB76" s="2" t="n"/>
      <c r="EC76" s="2" t="n"/>
    </row>
    <row r="77" ht="6.75" customHeight="1" s="118">
      <c r="A77" s="2" t="n"/>
      <c r="B77" s="2" t="n"/>
      <c r="C77" s="2" t="n"/>
      <c r="D77" s="2" t="n"/>
      <c r="E77" s="141" t="n"/>
      <c r="K77" s="142" t="n"/>
      <c r="L77" s="141"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41" t="n"/>
      <c r="BV77" s="142" t="n"/>
      <c r="DU77" s="142" t="n"/>
      <c r="DV77" s="2" t="n"/>
      <c r="DW77" s="2" t="n"/>
      <c r="DX77" s="2" t="n"/>
      <c r="DY77" s="2" t="n"/>
      <c r="DZ77" s="2" t="n"/>
      <c r="EA77" s="2" t="n"/>
      <c r="EB77" s="2" t="n"/>
      <c r="EC77" s="2" t="n"/>
    </row>
    <row r="78" ht="6.75" customHeight="1" s="118">
      <c r="A78" s="2" t="n"/>
      <c r="B78" s="2" t="n"/>
      <c r="C78" s="2" t="n"/>
      <c r="D78" s="2" t="n"/>
      <c r="E78" s="141" t="n"/>
      <c r="K78" s="142" t="n"/>
      <c r="L78" s="141" t="n"/>
      <c r="P78" s="19" t="n"/>
      <c r="Q78" s="19" t="n"/>
      <c r="R78" s="19" t="n"/>
      <c r="S78" s="52" t="inlineStr">
        <is>
          <t>年</t>
        </is>
      </c>
      <c r="U78" s="11" t="n"/>
      <c r="V78" s="11" t="n"/>
      <c r="W78" s="53" t="inlineStr">
        <is>
          <t>月</t>
        </is>
      </c>
      <c r="X78" s="142"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41" t="n"/>
      <c r="BV78" s="142" t="n"/>
      <c r="DU78" s="142" t="n"/>
      <c r="DV78" s="2" t="n"/>
      <c r="DW78" s="2" t="n"/>
      <c r="DX78" s="2" t="n"/>
      <c r="DY78" s="2" t="n"/>
      <c r="DZ78" s="2" t="n"/>
      <c r="EA78" s="2" t="n"/>
      <c r="EB78" s="2" t="n"/>
      <c r="EC78" s="2" t="n"/>
    </row>
    <row r="79" ht="6.75" customHeight="1" s="118">
      <c r="A79" s="2" t="n"/>
      <c r="B79" s="2" t="n"/>
      <c r="C79" s="2" t="n"/>
      <c r="D79" s="2" t="n"/>
      <c r="E79" s="141" t="n"/>
      <c r="K79" s="142" t="n"/>
      <c r="L79" s="49" t="inlineStr">
        <is>
          <t>令和</t>
        </is>
      </c>
      <c r="P79" s="19" t="n"/>
      <c r="Q79" s="19" t="n"/>
      <c r="R79" s="19" t="n"/>
      <c r="U79" s="11" t="n"/>
      <c r="V79" s="11" t="n"/>
      <c r="X79" s="142"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41" t="n"/>
      <c r="BV79" s="142" t="n"/>
      <c r="DU79" s="142" t="n"/>
      <c r="DV79" s="2" t="n"/>
      <c r="DW79" s="2" t="n"/>
      <c r="DX79" s="2" t="n"/>
      <c r="DY79" s="2" t="n"/>
      <c r="DZ79" s="2" t="n"/>
      <c r="EA79" s="2" t="n"/>
      <c r="EB79" s="2" t="n"/>
      <c r="EC79" s="2" t="n"/>
    </row>
    <row r="80" ht="6.75" customHeight="1" s="118">
      <c r="A80" s="2" t="n"/>
      <c r="B80" s="2" t="n"/>
      <c r="C80" s="2" t="n"/>
      <c r="D80" s="2" t="n"/>
      <c r="E80" s="141" t="n"/>
      <c r="K80" s="142" t="n"/>
      <c r="L80" s="141"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41" t="n"/>
      <c r="BV80" s="142" t="n"/>
      <c r="DU80" s="142" t="n"/>
      <c r="DV80" s="2" t="n"/>
      <c r="DW80" s="2" t="n"/>
      <c r="DX80" s="2" t="n"/>
      <c r="DY80" s="2" t="n"/>
      <c r="DZ80" s="2" t="n"/>
      <c r="EA80" s="2" t="n"/>
      <c r="EB80" s="2" t="n"/>
      <c r="EC80" s="2" t="n"/>
    </row>
    <row r="81" ht="3.75" customHeight="1" s="118">
      <c r="A81" s="2" t="n"/>
      <c r="B81" s="2" t="n"/>
      <c r="C81" s="2" t="n"/>
      <c r="D81" s="2" t="n"/>
      <c r="E81" s="141" t="n"/>
      <c r="K81" s="142" t="n"/>
      <c r="L81" s="144" t="n"/>
      <c r="M81" s="145" t="n"/>
      <c r="N81" s="145" t="n"/>
      <c r="O81" s="145"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41" t="n"/>
      <c r="BV81" s="142" t="n"/>
      <c r="DU81" s="142" t="n"/>
      <c r="DV81" s="2" t="n"/>
      <c r="DW81" s="2" t="n"/>
      <c r="DX81" s="2" t="n"/>
      <c r="DY81" s="2" t="n"/>
      <c r="DZ81" s="2" t="n"/>
      <c r="EA81" s="2" t="n"/>
      <c r="EB81" s="2" t="n"/>
      <c r="EC81" s="2" t="n"/>
    </row>
    <row r="82" ht="6.75" customHeight="1" s="118">
      <c r="A82" s="2" t="n"/>
      <c r="B82" s="2" t="n"/>
      <c r="C82" s="2" t="n"/>
      <c r="D82" s="2" t="n"/>
      <c r="E82" s="141" t="n"/>
      <c r="K82" s="142" t="n"/>
      <c r="L82" s="54" t="inlineStr">
        <is>
          <t>平成</t>
        </is>
      </c>
      <c r="M82" s="138" t="n"/>
      <c r="N82" s="138" t="n"/>
      <c r="O82" s="138"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41" t="n"/>
      <c r="BV82" s="142" t="n"/>
      <c r="DU82" s="142" t="n"/>
      <c r="DV82" s="2" t="n"/>
      <c r="DW82" s="2" t="n"/>
      <c r="DX82" s="2" t="n"/>
      <c r="DY82" s="2" t="n"/>
      <c r="DZ82" s="2" t="n"/>
      <c r="EA82" s="2" t="n"/>
      <c r="EB82" s="2" t="n"/>
      <c r="EC82" s="2" t="n"/>
    </row>
    <row r="83" ht="6.75" customHeight="1" s="118">
      <c r="A83" s="2" t="n"/>
      <c r="B83" s="2" t="n"/>
      <c r="C83" s="2" t="n"/>
      <c r="D83" s="2" t="n"/>
      <c r="E83" s="141" t="n"/>
      <c r="K83" s="142" t="n"/>
      <c r="L83" s="141"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41" t="n"/>
      <c r="BV83" s="142" t="n"/>
      <c r="DU83" s="142" t="n"/>
      <c r="DV83" s="2" t="n"/>
      <c r="DW83" s="2" t="n"/>
      <c r="DX83" s="2" t="n"/>
      <c r="DY83" s="2" t="n"/>
      <c r="DZ83" s="2" t="n"/>
      <c r="EA83" s="2" t="n"/>
      <c r="EB83" s="2" t="n"/>
      <c r="EC83" s="2" t="n"/>
    </row>
    <row r="84" ht="6.75" customHeight="1" s="118">
      <c r="A84" s="2" t="n"/>
      <c r="B84" s="2" t="n"/>
      <c r="C84" s="2" t="n"/>
      <c r="D84" s="2" t="n"/>
      <c r="E84" s="141" t="n"/>
      <c r="K84" s="142" t="n"/>
      <c r="L84" s="141" t="n"/>
      <c r="P84" s="19" t="n"/>
      <c r="Q84" s="19" t="n"/>
      <c r="R84" s="19" t="n"/>
      <c r="S84" s="52" t="inlineStr">
        <is>
          <t>年</t>
        </is>
      </c>
      <c r="U84" s="11" t="n"/>
      <c r="V84" s="11" t="n"/>
      <c r="W84" s="53" t="inlineStr">
        <is>
          <t>月</t>
        </is>
      </c>
      <c r="X84" s="142"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41" t="n"/>
      <c r="BV84" s="142" t="n"/>
      <c r="DU84" s="142" t="n"/>
      <c r="DV84" s="2" t="n"/>
      <c r="DW84" s="2" t="n"/>
      <c r="DX84" s="2" t="n"/>
      <c r="DY84" s="2" t="n"/>
      <c r="DZ84" s="2" t="n"/>
      <c r="EA84" s="2" t="n"/>
      <c r="EB84" s="2" t="n"/>
      <c r="EC84" s="2" t="n"/>
    </row>
    <row r="85" ht="6.75" customHeight="1" s="118">
      <c r="A85" s="2" t="n"/>
      <c r="B85" s="2" t="n"/>
      <c r="C85" s="2" t="n"/>
      <c r="D85" s="2" t="n"/>
      <c r="E85" s="141" t="n"/>
      <c r="K85" s="142" t="n"/>
      <c r="L85" s="49" t="inlineStr">
        <is>
          <t>令和</t>
        </is>
      </c>
      <c r="P85" s="19" t="n"/>
      <c r="Q85" s="19" t="n"/>
      <c r="R85" s="19" t="n"/>
      <c r="U85" s="11" t="n"/>
      <c r="V85" s="11" t="n"/>
      <c r="X85" s="142"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41" t="n"/>
      <c r="BV85" s="142" t="n"/>
      <c r="DU85" s="142" t="n"/>
      <c r="DV85" s="2" t="n"/>
      <c r="DW85" s="2" t="n"/>
      <c r="DX85" s="2" t="n"/>
      <c r="DY85" s="2" t="n"/>
      <c r="DZ85" s="2" t="n"/>
      <c r="EA85" s="2" t="n"/>
      <c r="EB85" s="2" t="n"/>
      <c r="EC85" s="2" t="n"/>
    </row>
    <row r="86" ht="6.75" customHeight="1" s="118">
      <c r="A86" s="2" t="n"/>
      <c r="B86" s="2" t="n"/>
      <c r="C86" s="2" t="n"/>
      <c r="D86" s="2" t="n"/>
      <c r="E86" s="141" t="n"/>
      <c r="K86" s="142" t="n"/>
      <c r="L86" s="141"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41" t="n"/>
      <c r="BV86" s="142" t="n"/>
      <c r="DU86" s="142" t="n"/>
      <c r="DV86" s="2" t="n"/>
      <c r="DW86" s="2" t="n"/>
      <c r="DX86" s="2" t="n"/>
      <c r="DY86" s="2" t="n"/>
      <c r="DZ86" s="2" t="n"/>
      <c r="EA86" s="2" t="n"/>
      <c r="EB86" s="2" t="n"/>
      <c r="EC86" s="2" t="n"/>
    </row>
    <row r="87" ht="6.75" customHeight="1" s="118">
      <c r="A87" s="2" t="n"/>
      <c r="B87" s="2" t="n"/>
      <c r="C87" s="2" t="n"/>
      <c r="D87" s="2" t="n"/>
      <c r="E87" s="144" t="n"/>
      <c r="F87" s="145" t="n"/>
      <c r="G87" s="145" t="n"/>
      <c r="H87" s="145" t="n"/>
      <c r="I87" s="145" t="n"/>
      <c r="J87" s="145" t="n"/>
      <c r="K87" s="146" t="n"/>
      <c r="L87" s="144" t="n"/>
      <c r="M87" s="145" t="n"/>
      <c r="N87" s="145" t="n"/>
      <c r="O87" s="145"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4" t="n"/>
      <c r="BQ87" s="145" t="n"/>
      <c r="BR87" s="145" t="n"/>
      <c r="BS87" s="145" t="n"/>
      <c r="BT87" s="145" t="n"/>
      <c r="BU87" s="145" t="n"/>
      <c r="BV87" s="146" t="n"/>
      <c r="BW87" s="145" t="n"/>
      <c r="BX87" s="145" t="n"/>
      <c r="BY87" s="145" t="n"/>
      <c r="BZ87" s="145" t="n"/>
      <c r="CA87" s="145" t="n"/>
      <c r="CB87" s="145" t="n"/>
      <c r="CC87" s="145" t="n"/>
      <c r="CD87" s="145" t="n"/>
      <c r="CE87" s="145" t="n"/>
      <c r="CF87" s="145" t="n"/>
      <c r="CG87" s="145" t="n"/>
      <c r="CH87" s="145" t="n"/>
      <c r="CI87" s="145" t="n"/>
      <c r="CJ87" s="145" t="n"/>
      <c r="CK87" s="145" t="n"/>
      <c r="CL87" s="145" t="n"/>
      <c r="CM87" s="145" t="n"/>
      <c r="CN87" s="145" t="n"/>
      <c r="CO87" s="145" t="n"/>
      <c r="CP87" s="145" t="n"/>
      <c r="CQ87" s="145" t="n"/>
      <c r="CR87" s="145" t="n"/>
      <c r="CS87" s="145" t="n"/>
      <c r="CT87" s="145" t="n"/>
      <c r="CU87" s="145" t="n"/>
      <c r="CV87" s="145" t="n"/>
      <c r="CW87" s="145" t="n"/>
      <c r="CX87" s="145" t="n"/>
      <c r="CY87" s="145" t="n"/>
      <c r="CZ87" s="145" t="n"/>
      <c r="DA87" s="145" t="n"/>
      <c r="DB87" s="145" t="n"/>
      <c r="DC87" s="145" t="n"/>
      <c r="DD87" s="145" t="n"/>
      <c r="DE87" s="145" t="n"/>
      <c r="DF87" s="145" t="n"/>
      <c r="DG87" s="145" t="n"/>
      <c r="DH87" s="145" t="n"/>
      <c r="DI87" s="145" t="n"/>
      <c r="DJ87" s="145" t="n"/>
      <c r="DK87" s="145" t="n"/>
      <c r="DL87" s="145" t="n"/>
      <c r="DM87" s="145" t="n"/>
      <c r="DN87" s="145" t="n"/>
      <c r="DO87" s="145" t="n"/>
      <c r="DP87" s="145" t="n"/>
      <c r="DQ87" s="145" t="n"/>
      <c r="DR87" s="145" t="n"/>
      <c r="DS87" s="145" t="n"/>
      <c r="DT87" s="145" t="n"/>
      <c r="DU87" s="146"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48.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7" t="inlineStr">
        <is>
          <t xml:space="preserve">資 　格  等      </t>
        </is>
      </c>
      <c r="BQ5" s="138" t="n"/>
      <c r="BR5" s="138" t="n"/>
      <c r="BS5" s="138" t="n"/>
      <c r="BT5" s="138" t="n"/>
      <c r="BU5" s="138" t="n"/>
      <c r="BV5" s="139" t="n"/>
      <c r="BW5" s="140" t="inlineStr">
        <is>
          <t>取  得  年  月</t>
        </is>
      </c>
      <c r="BX5" s="138" t="n"/>
      <c r="BY5" s="138" t="n"/>
      <c r="BZ5" s="138" t="n"/>
      <c r="CA5" s="138" t="n"/>
      <c r="CB5" s="138" t="n"/>
      <c r="CC5" s="138" t="n"/>
      <c r="CD5" s="138" t="n"/>
      <c r="CE5" s="138" t="n"/>
      <c r="CF5" s="138" t="n"/>
      <c r="CG5" s="139" t="n"/>
      <c r="CH5" s="140" t="inlineStr">
        <is>
          <t>資       格       等       の       名       称</t>
        </is>
      </c>
      <c r="CI5" s="138" t="n"/>
      <c r="CJ5" s="138" t="n"/>
      <c r="CK5" s="138" t="n"/>
      <c r="CL5" s="138" t="n"/>
      <c r="CM5" s="138" t="n"/>
      <c r="CN5" s="138" t="n"/>
      <c r="CO5" s="138" t="n"/>
      <c r="CP5" s="138" t="n"/>
      <c r="CQ5" s="138" t="n"/>
      <c r="CR5" s="138" t="n"/>
      <c r="CS5" s="138" t="n"/>
      <c r="CT5" s="138" t="n"/>
      <c r="CU5" s="138" t="n"/>
      <c r="CV5" s="138" t="n"/>
      <c r="CW5" s="138" t="n"/>
      <c r="CX5" s="138" t="n"/>
      <c r="CY5" s="138" t="n"/>
      <c r="CZ5" s="138" t="n"/>
      <c r="DA5" s="138" t="n"/>
      <c r="DB5" s="138" t="n"/>
      <c r="DC5" s="138" t="n"/>
      <c r="DD5" s="138" t="n"/>
      <c r="DE5" s="138" t="n"/>
      <c r="DF5" s="138" t="n"/>
      <c r="DG5" s="138" t="n"/>
      <c r="DH5" s="138" t="n"/>
      <c r="DI5" s="138" t="n"/>
      <c r="DJ5" s="138" t="n"/>
      <c r="DK5" s="138" t="n"/>
      <c r="DL5" s="138" t="n"/>
      <c r="DM5" s="138" t="n"/>
      <c r="DN5" s="138" t="n"/>
      <c r="DO5" s="138" t="n"/>
      <c r="DP5" s="138" t="n"/>
      <c r="DQ5" s="138" t="n"/>
      <c r="DR5" s="138" t="n"/>
      <c r="DS5" s="138" t="n"/>
      <c r="DT5" s="138" t="n"/>
      <c r="DU5" s="139"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41" t="n"/>
      <c r="BV6" s="142" t="n"/>
      <c r="BW6" s="141" t="n"/>
      <c r="CG6" s="142" t="n"/>
      <c r="CH6" s="141" t="n"/>
      <c r="DU6" s="142"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41" t="n"/>
      <c r="BV7" s="142" t="n"/>
      <c r="BW7" s="141" t="n"/>
      <c r="CG7" s="142" t="n"/>
      <c r="CH7" s="141" t="n"/>
      <c r="DU7" s="142"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3">
        <f>IF(N(設定!$B$3)=0,"",YEAR(設定!$B$3)-2018)</f>
        <v/>
      </c>
      <c r="AG8" s="95" t="inlineStr">
        <is>
          <t>年</t>
        </is>
      </c>
      <c r="AI8" s="143">
        <f>IF(N(設定!$B$3)=0,"",MONTH(設定!$B$3))</f>
        <v/>
      </c>
      <c r="AL8" s="95" t="inlineStr">
        <is>
          <t>月</t>
        </is>
      </c>
      <c r="AN8" s="143">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41" t="n"/>
      <c r="BV8" s="142" t="n"/>
      <c r="BW8" s="144" t="n"/>
      <c r="BX8" s="145" t="n"/>
      <c r="BY8" s="145" t="n"/>
      <c r="BZ8" s="145" t="n"/>
      <c r="CA8" s="145" t="n"/>
      <c r="CB8" s="145" t="n"/>
      <c r="CC8" s="145" t="n"/>
      <c r="CD8" s="145" t="n"/>
      <c r="CE8" s="145" t="n"/>
      <c r="CF8" s="145" t="n"/>
      <c r="CG8" s="146" t="n"/>
      <c r="CH8" s="144" t="n"/>
      <c r="CI8" s="145" t="n"/>
      <c r="CJ8" s="145" t="n"/>
      <c r="CK8" s="145" t="n"/>
      <c r="CL8" s="145" t="n"/>
      <c r="CM8" s="145" t="n"/>
      <c r="CN8" s="145" t="n"/>
      <c r="CO8" s="145" t="n"/>
      <c r="CP8" s="145" t="n"/>
      <c r="CQ8" s="145" t="n"/>
      <c r="CR8" s="145" t="n"/>
      <c r="CS8" s="145" t="n"/>
      <c r="CT8" s="145" t="n"/>
      <c r="CU8" s="145" t="n"/>
      <c r="CV8" s="145" t="n"/>
      <c r="CW8" s="145" t="n"/>
      <c r="CX8" s="145" t="n"/>
      <c r="CY8" s="145" t="n"/>
      <c r="CZ8" s="145" t="n"/>
      <c r="DA8" s="145" t="n"/>
      <c r="DB8" s="145" t="n"/>
      <c r="DC8" s="145" t="n"/>
      <c r="DD8" s="145" t="n"/>
      <c r="DE8" s="145" t="n"/>
      <c r="DF8" s="145" t="n"/>
      <c r="DG8" s="145" t="n"/>
      <c r="DH8" s="145" t="n"/>
      <c r="DI8" s="145" t="n"/>
      <c r="DJ8" s="145" t="n"/>
      <c r="DK8" s="145" t="n"/>
      <c r="DL8" s="145" t="n"/>
      <c r="DM8" s="145" t="n"/>
      <c r="DN8" s="145" t="n"/>
      <c r="DO8" s="145" t="n"/>
      <c r="DP8" s="145" t="n"/>
      <c r="DQ8" s="145" t="n"/>
      <c r="DR8" s="145" t="n"/>
      <c r="DS8" s="145" t="n"/>
      <c r="DT8" s="145" t="n"/>
      <c r="DU8" s="146"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41" t="n"/>
      <c r="BV9" s="142" t="n"/>
      <c r="BW9" s="147">
        <f>計算!$O$41</f>
        <v/>
      </c>
      <c r="CG9" s="142" t="n"/>
      <c r="CH9" s="148">
        <f>計算!$P$41</f>
        <v/>
      </c>
      <c r="DU9" s="142"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5" t="n"/>
      <c r="AA10" s="145" t="n"/>
      <c r="AB10" s="145" t="n"/>
      <c r="AC10" s="145" t="n"/>
      <c r="AD10" s="145" t="n"/>
      <c r="AE10" s="145" t="n"/>
      <c r="AF10" s="145" t="n"/>
      <c r="AG10" s="145" t="n"/>
      <c r="AH10" s="145" t="n"/>
      <c r="AI10" s="145" t="n"/>
      <c r="AJ10" s="145" t="n"/>
      <c r="AK10" s="145" t="n"/>
      <c r="AL10" s="145" t="n"/>
      <c r="AM10" s="145" t="n"/>
      <c r="AN10" s="145" t="n"/>
      <c r="AO10" s="145" t="n"/>
      <c r="AP10" s="145" t="n"/>
      <c r="AQ10" s="145" t="n"/>
      <c r="AR10" s="145" t="n"/>
      <c r="AS10" s="145" t="n"/>
      <c r="AT10" s="145" t="n"/>
      <c r="AU10" s="12" t="n"/>
      <c r="AV10" s="7" t="n"/>
      <c r="BI10" s="8" t="n"/>
      <c r="BJ10" s="7" t="n"/>
      <c r="BK10" s="2" t="n"/>
      <c r="BL10" s="2" t="n"/>
      <c r="BM10" s="2" t="n"/>
      <c r="BN10" s="2" t="n"/>
      <c r="BO10" s="2" t="n"/>
      <c r="BP10" s="141" t="n"/>
      <c r="BV10" s="142" t="n"/>
      <c r="BW10" s="141" t="n"/>
      <c r="CG10" s="142" t="n"/>
      <c r="DU10" s="142" t="n"/>
      <c r="DV10" s="2" t="n"/>
      <c r="DW10" s="2" t="n"/>
      <c r="DX10" s="2" t="n"/>
      <c r="DY10" s="2" t="n"/>
      <c r="DZ10" s="2" t="n"/>
      <c r="EA10" s="2" t="n"/>
      <c r="EB10" s="2" t="n"/>
      <c r="EC10" s="2" t="n"/>
    </row>
    <row r="11" ht="6.75" customHeight="1" s="118">
      <c r="A11" s="2" t="n"/>
      <c r="B11" s="2" t="n"/>
      <c r="C11" s="2" t="n"/>
      <c r="D11" s="2" t="n"/>
      <c r="E11" s="140" t="inlineStr">
        <is>
          <t>ふ り が な</t>
        </is>
      </c>
      <c r="F11" s="138" t="n"/>
      <c r="G11" s="138" t="n"/>
      <c r="H11" s="138" t="n"/>
      <c r="I11" s="138" t="n"/>
      <c r="J11" s="138" t="n"/>
      <c r="K11" s="139" t="n"/>
      <c r="L11" s="149">
        <f>計算!$C$41</f>
        <v/>
      </c>
      <c r="M11" s="138" t="n"/>
      <c r="N11" s="138" t="n"/>
      <c r="O11" s="138" t="n"/>
      <c r="P11" s="138" t="n"/>
      <c r="Q11" s="138" t="n"/>
      <c r="R11" s="138" t="n"/>
      <c r="S11" s="138" t="n"/>
      <c r="T11" s="138" t="n"/>
      <c r="U11" s="138" t="n"/>
      <c r="V11" s="138" t="n"/>
      <c r="W11" s="138" t="n"/>
      <c r="X11" s="138" t="n"/>
      <c r="Y11" s="138" t="n"/>
      <c r="Z11" s="138" t="n"/>
      <c r="AA11" s="138" t="n"/>
      <c r="AB11" s="138" t="n"/>
      <c r="AC11" s="138" t="n"/>
      <c r="AD11" s="138" t="n"/>
      <c r="AE11" s="138" t="n"/>
      <c r="AF11" s="138" t="n"/>
      <c r="AG11" s="138" t="n"/>
      <c r="AH11" s="138" t="n"/>
      <c r="AI11" s="138" t="n"/>
      <c r="AJ11" s="138" t="n"/>
      <c r="AK11" s="138" t="n"/>
      <c r="AL11" s="138" t="n"/>
      <c r="AM11" s="138" t="n"/>
      <c r="AN11" s="138" t="n"/>
      <c r="AO11" s="138" t="n"/>
      <c r="AP11" s="138" t="n"/>
      <c r="AQ11" s="138" t="n"/>
      <c r="AR11" s="138" t="n"/>
      <c r="AS11" s="138" t="n"/>
      <c r="AT11" s="139"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41" t="n"/>
      <c r="BV11" s="142" t="n"/>
      <c r="BW11" s="141" t="n"/>
      <c r="CG11" s="142" t="n"/>
      <c r="DU11" s="142" t="n"/>
      <c r="DV11" s="2" t="n"/>
      <c r="DW11" s="2" t="n"/>
      <c r="DX11" s="2" t="n"/>
      <c r="DY11" s="2" t="n"/>
      <c r="DZ11" s="2" t="n"/>
      <c r="EA11" s="2" t="n"/>
      <c r="EB11" s="2" t="n"/>
      <c r="EC11" s="2" t="n"/>
    </row>
    <row r="12" ht="6.75" customHeight="1" s="118">
      <c r="A12" s="2" t="n"/>
      <c r="B12" s="2" t="n"/>
      <c r="C12" s="2" t="n"/>
      <c r="D12" s="2" t="n"/>
      <c r="E12" s="141" t="n"/>
      <c r="K12" s="142" t="n"/>
      <c r="AT12" s="142"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41" t="n"/>
      <c r="BV12" s="142" t="n"/>
      <c r="BW12" s="141" t="n"/>
      <c r="CG12" s="142" t="n"/>
      <c r="DU12" s="142" t="n"/>
      <c r="DV12" s="2" t="n"/>
      <c r="DW12" s="2" t="n"/>
      <c r="DX12" s="2" t="n"/>
      <c r="DY12" s="2" t="n"/>
      <c r="DZ12" s="2" t="n"/>
      <c r="EA12" s="2" t="n"/>
      <c r="EB12" s="2" t="n"/>
      <c r="EC12" s="2" t="n"/>
    </row>
    <row r="13" ht="6.75" customHeight="1" s="118">
      <c r="A13" s="2" t="n"/>
      <c r="B13" s="2" t="n"/>
      <c r="C13" s="2" t="n"/>
      <c r="D13" s="2" t="n"/>
      <c r="E13" s="141" t="n"/>
      <c r="K13" s="142" t="n"/>
      <c r="AT13" s="142"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41" t="n"/>
      <c r="BV13" s="142" t="n"/>
      <c r="BW13" s="147">
        <f>計算!$Q$41</f>
        <v/>
      </c>
      <c r="CG13" s="142" t="n"/>
      <c r="CH13" s="148">
        <f>計算!$R$41</f>
        <v/>
      </c>
      <c r="DU13" s="142" t="n"/>
      <c r="DV13" s="2" t="n"/>
      <c r="DW13" s="2" t="n"/>
      <c r="DX13" s="2" t="n"/>
      <c r="DY13" s="2" t="n"/>
      <c r="DZ13" s="2" t="n"/>
      <c r="EA13" s="2" t="n"/>
      <c r="EB13" s="2" t="n"/>
      <c r="EC13" s="2" t="n"/>
    </row>
    <row r="14" ht="6.75" customHeight="1" s="118">
      <c r="A14" s="2" t="n"/>
      <c r="B14" s="2" t="n"/>
      <c r="C14" s="2" t="n"/>
      <c r="D14" s="2" t="n"/>
      <c r="E14" s="144" t="n"/>
      <c r="F14" s="145" t="n"/>
      <c r="G14" s="145" t="n"/>
      <c r="H14" s="145" t="n"/>
      <c r="I14" s="145" t="n"/>
      <c r="J14" s="145" t="n"/>
      <c r="K14" s="146" t="n"/>
      <c r="L14" s="145" t="n"/>
      <c r="M14" s="145" t="n"/>
      <c r="N14" s="145" t="n"/>
      <c r="O14" s="145" t="n"/>
      <c r="P14" s="145" t="n"/>
      <c r="Q14" s="145" t="n"/>
      <c r="R14" s="145" t="n"/>
      <c r="S14" s="145" t="n"/>
      <c r="T14" s="145" t="n"/>
      <c r="U14" s="145" t="n"/>
      <c r="V14" s="145" t="n"/>
      <c r="W14" s="145" t="n"/>
      <c r="X14" s="145" t="n"/>
      <c r="Y14" s="145" t="n"/>
      <c r="Z14" s="145" t="n"/>
      <c r="AA14" s="145" t="n"/>
      <c r="AB14" s="145" t="n"/>
      <c r="AC14" s="145" t="n"/>
      <c r="AD14" s="145" t="n"/>
      <c r="AE14" s="145" t="n"/>
      <c r="AF14" s="145" t="n"/>
      <c r="AG14" s="145" t="n"/>
      <c r="AH14" s="145" t="n"/>
      <c r="AI14" s="145" t="n"/>
      <c r="AJ14" s="145" t="n"/>
      <c r="AK14" s="145" t="n"/>
      <c r="AL14" s="145" t="n"/>
      <c r="AM14" s="145" t="n"/>
      <c r="AN14" s="145" t="n"/>
      <c r="AO14" s="145" t="n"/>
      <c r="AP14" s="145" t="n"/>
      <c r="AQ14" s="145" t="n"/>
      <c r="AR14" s="145" t="n"/>
      <c r="AS14" s="145" t="n"/>
      <c r="AT14" s="146"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41" t="n"/>
      <c r="BV14" s="142" t="n"/>
      <c r="BW14" s="141" t="n"/>
      <c r="CG14" s="142" t="n"/>
      <c r="DU14" s="142" t="n"/>
      <c r="DV14" s="2" t="n"/>
      <c r="DW14" s="2" t="n"/>
      <c r="DX14" s="2" t="n"/>
      <c r="DY14" s="2" t="n"/>
      <c r="DZ14" s="2" t="n"/>
      <c r="EA14" s="2" t="n"/>
      <c r="EB14" s="2" t="n"/>
      <c r="EC14" s="2" t="n"/>
    </row>
    <row r="15" ht="6.75" customHeight="1" s="118">
      <c r="A15" s="2" t="n"/>
      <c r="B15" s="2" t="n"/>
      <c r="C15" s="2" t="n"/>
      <c r="D15" s="2" t="n"/>
      <c r="E15" s="150" t="inlineStr">
        <is>
          <t>名　前</t>
        </is>
      </c>
      <c r="F15" s="138" t="n"/>
      <c r="G15" s="138" t="n"/>
      <c r="H15" s="138" t="n"/>
      <c r="I15" s="138" t="n"/>
      <c r="J15" s="138" t="n"/>
      <c r="K15" s="139" t="n"/>
      <c r="L15" s="151">
        <f>計算!$B$41</f>
        <v/>
      </c>
      <c r="M15" s="138" t="n"/>
      <c r="N15" s="138" t="n"/>
      <c r="O15" s="138" t="n"/>
      <c r="P15" s="138" t="n"/>
      <c r="Q15" s="138" t="n"/>
      <c r="R15" s="138" t="n"/>
      <c r="S15" s="138" t="n"/>
      <c r="T15" s="138" t="n"/>
      <c r="U15" s="138" t="n"/>
      <c r="V15" s="138" t="n"/>
      <c r="W15" s="138" t="n"/>
      <c r="X15" s="138" t="n"/>
      <c r="Y15" s="138" t="n"/>
      <c r="Z15" s="138" t="n"/>
      <c r="AA15" s="138" t="n"/>
      <c r="AB15" s="138" t="n"/>
      <c r="AC15" s="138" t="n"/>
      <c r="AD15" s="138" t="n"/>
      <c r="AE15" s="138" t="n"/>
      <c r="AF15" s="138" t="n"/>
      <c r="AG15" s="138" t="n"/>
      <c r="AH15" s="138" t="n"/>
      <c r="AI15" s="138" t="n"/>
      <c r="AJ15" s="138" t="n"/>
      <c r="AK15" s="138" t="n"/>
      <c r="AL15" s="138" t="n"/>
      <c r="AM15" s="138" t="n"/>
      <c r="AN15" s="138" t="n"/>
      <c r="AO15" s="138" t="n"/>
      <c r="AP15" s="138" t="n"/>
      <c r="AQ15" s="138" t="n"/>
      <c r="AR15" s="138" t="n"/>
      <c r="AS15" s="138" t="n"/>
      <c r="AT15" s="139"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41" t="n"/>
      <c r="BV15" s="142" t="n"/>
      <c r="BW15" s="141" t="n"/>
      <c r="CG15" s="142" t="n"/>
      <c r="DU15" s="142" t="n"/>
      <c r="DV15" s="2" t="n"/>
      <c r="DW15" s="2" t="n"/>
      <c r="DX15" s="2" t="n"/>
      <c r="DY15" s="2" t="n"/>
      <c r="DZ15" s="2" t="n"/>
      <c r="EA15" s="2" t="n"/>
      <c r="EB15" s="2" t="n"/>
      <c r="EC15" s="2" t="n"/>
    </row>
    <row r="16" ht="6.75" customHeight="1" s="118">
      <c r="A16" s="2" t="n"/>
      <c r="B16" s="2" t="n"/>
      <c r="C16" s="2" t="n"/>
      <c r="D16" s="2" t="n"/>
      <c r="E16" s="141" t="n"/>
      <c r="K16" s="142" t="n"/>
      <c r="L16" s="141" t="n"/>
      <c r="AT16" s="142" t="n"/>
      <c r="AU16" s="8" t="n"/>
      <c r="AV16" s="7" t="n"/>
      <c r="AW16" s="2" t="n"/>
      <c r="AX16" s="52" t="inlineStr">
        <is>
          <t>（30×40mm）</t>
        </is>
      </c>
      <c r="BH16" s="2" t="n"/>
      <c r="BI16" s="8" t="n"/>
      <c r="BJ16" s="7" t="n"/>
      <c r="BK16" s="2" t="n"/>
      <c r="BL16" s="2" t="n"/>
      <c r="BM16" s="2" t="n"/>
      <c r="BN16" s="2" t="n"/>
      <c r="BO16" s="2" t="n"/>
      <c r="BP16" s="141" t="n"/>
      <c r="BV16" s="142" t="n"/>
      <c r="BW16" s="141" t="n"/>
      <c r="CG16" s="142" t="n"/>
      <c r="DU16" s="142" t="n"/>
      <c r="DV16" s="2" t="n"/>
      <c r="DW16" s="2" t="n"/>
      <c r="DX16" s="2" t="n"/>
      <c r="DY16" s="2" t="n"/>
      <c r="DZ16" s="2" t="n"/>
      <c r="EA16" s="2" t="n"/>
      <c r="EB16" s="2" t="n"/>
      <c r="EC16" s="2" t="n"/>
    </row>
    <row r="17" ht="6.75" customHeight="1" s="118">
      <c r="A17" s="2" t="n"/>
      <c r="B17" s="2" t="n"/>
      <c r="C17" s="2" t="n"/>
      <c r="D17" s="2" t="n"/>
      <c r="E17" s="141" t="n"/>
      <c r="K17" s="142" t="n"/>
      <c r="L17" s="141" t="n"/>
      <c r="AT17" s="142" t="n"/>
      <c r="AU17" s="8" t="n"/>
      <c r="AV17" s="7" t="n"/>
      <c r="AW17" s="2" t="n"/>
      <c r="BH17" s="2" t="n"/>
      <c r="BI17" s="8" t="n"/>
      <c r="BJ17" s="7" t="n"/>
      <c r="BK17" s="2" t="n"/>
      <c r="BL17" s="2" t="n"/>
      <c r="BM17" s="2" t="n"/>
      <c r="BN17" s="2" t="n"/>
      <c r="BO17" s="2" t="n"/>
      <c r="BP17" s="141" t="n"/>
      <c r="BV17" s="142" t="n"/>
      <c r="BW17" s="147">
        <f>計算!$S$41</f>
        <v/>
      </c>
      <c r="CG17" s="142" t="n"/>
      <c r="CH17" s="148">
        <f>計算!$T$41</f>
        <v/>
      </c>
      <c r="DU17" s="142" t="n"/>
      <c r="DV17" s="2" t="n"/>
      <c r="DW17" s="2" t="n"/>
      <c r="DX17" s="2" t="n"/>
      <c r="DY17" s="2" t="n"/>
      <c r="DZ17" s="2" t="n"/>
      <c r="EA17" s="2" t="n"/>
      <c r="EB17" s="2" t="n"/>
      <c r="EC17" s="2" t="n"/>
    </row>
    <row r="18" ht="6.75" customHeight="1" s="118">
      <c r="A18" s="2" t="n"/>
      <c r="B18" s="2" t="n"/>
      <c r="C18" s="2" t="n"/>
      <c r="D18" s="2" t="n"/>
      <c r="E18" s="141" t="n"/>
      <c r="K18" s="142" t="n"/>
      <c r="L18" s="141" t="n"/>
      <c r="AT18" s="142"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41" t="n"/>
      <c r="BV18" s="142" t="n"/>
      <c r="BW18" s="141" t="n"/>
      <c r="CG18" s="142" t="n"/>
      <c r="DU18" s="142" t="n"/>
      <c r="DV18" s="2" t="n"/>
      <c r="DW18" s="2" t="n"/>
      <c r="DX18" s="2" t="n"/>
      <c r="DY18" s="2" t="n"/>
      <c r="DZ18" s="2" t="n"/>
      <c r="EA18" s="2" t="n"/>
      <c r="EB18" s="2" t="n"/>
      <c r="EC18" s="2" t="n"/>
    </row>
    <row r="19" ht="6.75" customHeight="1" s="118">
      <c r="A19" s="2" t="n"/>
      <c r="B19" s="2" t="n"/>
      <c r="C19" s="2" t="n"/>
      <c r="D19" s="2" t="n"/>
      <c r="E19" s="141" t="n"/>
      <c r="K19" s="142" t="n"/>
      <c r="L19" s="141" t="n"/>
      <c r="AT19" s="142"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41" t="n"/>
      <c r="BV19" s="142" t="n"/>
      <c r="BW19" s="141" t="n"/>
      <c r="CG19" s="142" t="n"/>
      <c r="DU19" s="142" t="n"/>
      <c r="DV19" s="2" t="n"/>
      <c r="DW19" s="2" t="n"/>
      <c r="DX19" s="2" t="n"/>
      <c r="DY19" s="2" t="n"/>
      <c r="DZ19" s="2" t="n"/>
      <c r="EA19" s="2" t="n"/>
      <c r="EB19" s="2" t="n"/>
      <c r="EC19" s="2" t="n"/>
    </row>
    <row r="20" ht="4.5" customHeight="1" s="118">
      <c r="A20" s="2" t="n"/>
      <c r="B20" s="2" t="n"/>
      <c r="C20" s="2" t="n"/>
      <c r="D20" s="2" t="n"/>
      <c r="E20" s="144" t="n"/>
      <c r="F20" s="145" t="n"/>
      <c r="G20" s="145" t="n"/>
      <c r="H20" s="145" t="n"/>
      <c r="I20" s="145" t="n"/>
      <c r="J20" s="145" t="n"/>
      <c r="K20" s="146" t="n"/>
      <c r="L20" s="144" t="n"/>
      <c r="M20" s="145" t="n"/>
      <c r="N20" s="145" t="n"/>
      <c r="O20" s="145" t="n"/>
      <c r="P20" s="145" t="n"/>
      <c r="Q20" s="145" t="n"/>
      <c r="R20" s="145" t="n"/>
      <c r="S20" s="145" t="n"/>
      <c r="T20" s="145" t="n"/>
      <c r="U20" s="145" t="n"/>
      <c r="V20" s="145" t="n"/>
      <c r="W20" s="145" t="n"/>
      <c r="X20" s="145" t="n"/>
      <c r="Y20" s="145" t="n"/>
      <c r="Z20" s="145" t="n"/>
      <c r="AA20" s="145" t="n"/>
      <c r="AB20" s="145" t="n"/>
      <c r="AC20" s="145" t="n"/>
      <c r="AD20" s="145" t="n"/>
      <c r="AE20" s="145" t="n"/>
      <c r="AF20" s="145" t="n"/>
      <c r="AG20" s="145" t="n"/>
      <c r="AH20" s="145" t="n"/>
      <c r="AI20" s="145" t="n"/>
      <c r="AJ20" s="145" t="n"/>
      <c r="AK20" s="145" t="n"/>
      <c r="AL20" s="145" t="n"/>
      <c r="AM20" s="145" t="n"/>
      <c r="AN20" s="145" t="n"/>
      <c r="AO20" s="145" t="n"/>
      <c r="AP20" s="145" t="n"/>
      <c r="AQ20" s="145" t="n"/>
      <c r="AR20" s="145" t="n"/>
      <c r="AS20" s="145" t="n"/>
      <c r="AT20" s="146"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41" t="n"/>
      <c r="BV20" s="142" t="n"/>
      <c r="BW20" s="141" t="n"/>
      <c r="CG20" s="142" t="n"/>
      <c r="DU20" s="142" t="n"/>
      <c r="DV20" s="2" t="n"/>
      <c r="DW20" s="2" t="n"/>
      <c r="DX20" s="2" t="n"/>
      <c r="DY20" s="2" t="n"/>
      <c r="DZ20" s="2" t="n"/>
      <c r="EA20" s="2" t="n"/>
      <c r="EB20" s="2" t="n"/>
      <c r="EC20" s="2" t="n"/>
    </row>
    <row r="21" ht="6.75" customHeight="1" s="118">
      <c r="A21" s="2" t="n"/>
      <c r="B21" s="2" t="n"/>
      <c r="C21" s="2" t="n"/>
      <c r="D21" s="2" t="n"/>
      <c r="E21" s="150" t="inlineStr">
        <is>
          <t>生年月日</t>
        </is>
      </c>
      <c r="F21" s="138" t="n"/>
      <c r="G21" s="138" t="n"/>
      <c r="H21" s="138" t="n"/>
      <c r="I21" s="138" t="n"/>
      <c r="J21" s="138" t="n"/>
      <c r="K21" s="139" t="n"/>
      <c r="L21" s="152" t="inlineStr">
        <is>
          <t>昭和 ・ 平成</t>
        </is>
      </c>
      <c r="M21" s="138" t="n"/>
      <c r="N21" s="138" t="n"/>
      <c r="O21" s="138" t="n"/>
      <c r="P21" s="138" t="n"/>
      <c r="Q21" s="138" t="n"/>
      <c r="R21" s="138" t="n"/>
      <c r="S21" s="138" t="n"/>
      <c r="T21" s="138" t="n"/>
      <c r="U21" s="138" t="n"/>
      <c r="V21" s="153">
        <f>計算!$D$41</f>
        <v/>
      </c>
      <c r="W21" s="138" t="n"/>
      <c r="X21" s="154" t="inlineStr">
        <is>
          <t>年</t>
        </is>
      </c>
      <c r="Y21" s="138" t="n"/>
      <c r="Z21" s="153">
        <f>計算!$E$41</f>
        <v/>
      </c>
      <c r="AA21" s="138" t="n"/>
      <c r="AB21" s="138" t="n"/>
      <c r="AC21" s="154" t="inlineStr">
        <is>
          <t>月</t>
        </is>
      </c>
      <c r="AD21" s="138" t="n"/>
      <c r="AE21" s="153">
        <f>計算!$F$41</f>
        <v/>
      </c>
      <c r="AF21" s="138" t="n"/>
      <c r="AG21" s="138" t="n"/>
      <c r="AH21" s="154" t="inlineStr">
        <is>
          <t>日　生 （満</t>
        </is>
      </c>
      <c r="AI21" s="138" t="n"/>
      <c r="AJ21" s="138" t="n"/>
      <c r="AK21" s="138" t="n"/>
      <c r="AL21" s="138" t="n"/>
      <c r="AM21" s="138" t="n"/>
      <c r="AN21" s="138" t="n"/>
      <c r="AO21" s="138" t="n"/>
      <c r="AP21" s="155">
        <f>計算!$G$41</f>
        <v/>
      </c>
      <c r="AQ21" s="138" t="n"/>
      <c r="AR21" s="156" t="inlineStr">
        <is>
          <t>歳）</t>
        </is>
      </c>
      <c r="AS21" s="138" t="n"/>
      <c r="AT21" s="139"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41" t="n"/>
      <c r="BV21" s="142" t="n"/>
      <c r="BW21" s="147">
        <f>計算!$U$41</f>
        <v/>
      </c>
      <c r="CG21" s="142" t="n"/>
      <c r="CH21" s="148">
        <f>計算!$V$41</f>
        <v/>
      </c>
      <c r="DU21" s="142" t="n"/>
      <c r="DV21" s="2" t="n"/>
      <c r="DW21" s="2" t="n"/>
      <c r="DX21" s="2" t="n"/>
      <c r="DY21" s="2" t="n"/>
      <c r="DZ21" s="2" t="n"/>
      <c r="EA21" s="2" t="n"/>
      <c r="EB21" s="2" t="n"/>
      <c r="EC21" s="2" t="n"/>
    </row>
    <row r="22" ht="6.75" customHeight="1" s="118">
      <c r="A22" s="2" t="n"/>
      <c r="B22" s="2" t="n"/>
      <c r="C22" s="2" t="n"/>
      <c r="D22" s="2" t="n"/>
      <c r="E22" s="141" t="n"/>
      <c r="K22" s="142" t="n"/>
      <c r="L22" s="141" t="n"/>
      <c r="AT22" s="142"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41" t="n"/>
      <c r="BV22" s="142" t="n"/>
      <c r="BW22" s="141" t="n"/>
      <c r="CG22" s="142" t="n"/>
      <c r="DU22" s="142" t="n"/>
      <c r="DV22" s="2" t="n"/>
      <c r="DW22" s="2" t="n"/>
      <c r="DX22" s="2" t="n"/>
      <c r="DY22" s="2" t="n"/>
      <c r="DZ22" s="2" t="n"/>
      <c r="EA22" s="2" t="n"/>
      <c r="EB22" s="2" t="n"/>
      <c r="EC22" s="2" t="n"/>
    </row>
    <row r="23" ht="6.75" customHeight="1" s="118">
      <c r="A23" s="2" t="n"/>
      <c r="B23" s="2" t="n"/>
      <c r="C23" s="2" t="n"/>
      <c r="D23" s="2" t="n"/>
      <c r="E23" s="141" t="n"/>
      <c r="K23" s="142" t="n"/>
      <c r="L23" s="141" t="n"/>
      <c r="AT23" s="142"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41" t="n"/>
      <c r="BV23" s="142" t="n"/>
      <c r="BW23" s="141" t="n"/>
      <c r="CG23" s="142" t="n"/>
      <c r="DU23" s="142" t="n"/>
      <c r="DV23" s="2" t="n"/>
      <c r="DW23" s="2" t="n"/>
      <c r="DX23" s="2" t="n"/>
      <c r="DY23" s="2" t="n"/>
      <c r="DZ23" s="2" t="n"/>
      <c r="EA23" s="2" t="n"/>
      <c r="EB23" s="2" t="n"/>
      <c r="EC23" s="2" t="n"/>
    </row>
    <row r="24" ht="3.75" customHeight="1" s="118">
      <c r="A24" s="2" t="n"/>
      <c r="B24" s="2" t="n"/>
      <c r="C24" s="2" t="n"/>
      <c r="D24" s="2" t="n"/>
      <c r="E24" s="144" t="n"/>
      <c r="F24" s="145" t="n"/>
      <c r="G24" s="145" t="n"/>
      <c r="H24" s="145" t="n"/>
      <c r="I24" s="145" t="n"/>
      <c r="J24" s="145" t="n"/>
      <c r="K24" s="146" t="n"/>
      <c r="L24" s="144" t="n"/>
      <c r="M24" s="145" t="n"/>
      <c r="N24" s="145" t="n"/>
      <c r="O24" s="145" t="n"/>
      <c r="P24" s="145" t="n"/>
      <c r="Q24" s="145" t="n"/>
      <c r="R24" s="145" t="n"/>
      <c r="S24" s="145" t="n"/>
      <c r="T24" s="145" t="n"/>
      <c r="U24" s="145" t="n"/>
      <c r="X24" s="145" t="n"/>
      <c r="Y24" s="145" t="n"/>
      <c r="AC24" s="145" t="n"/>
      <c r="AD24" s="145" t="n"/>
      <c r="AH24" s="145" t="n"/>
      <c r="AI24" s="145" t="n"/>
      <c r="AJ24" s="145" t="n"/>
      <c r="AK24" s="145" t="n"/>
      <c r="AL24" s="145" t="n"/>
      <c r="AM24" s="145" t="n"/>
      <c r="AN24" s="145" t="n"/>
      <c r="AO24" s="145" t="n"/>
      <c r="AP24" s="145" t="n"/>
      <c r="AQ24" s="145" t="n"/>
      <c r="AR24" s="145" t="n"/>
      <c r="AS24" s="145" t="n"/>
      <c r="AT24" s="146"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41" t="n"/>
      <c r="BV24" s="142" t="n"/>
      <c r="BW24" s="141" t="n"/>
      <c r="CG24" s="142" t="n"/>
      <c r="DU24" s="142" t="n"/>
      <c r="DV24" s="2" t="n"/>
      <c r="DW24" s="2" t="n"/>
      <c r="DX24" s="2" t="n"/>
      <c r="DY24" s="2" t="n"/>
      <c r="DZ24" s="2" t="n"/>
      <c r="EA24" s="2" t="n"/>
      <c r="EB24" s="2" t="n"/>
      <c r="EC24" s="2" t="n"/>
    </row>
    <row r="25" ht="6.75" customHeight="1" s="118">
      <c r="A25" s="2" t="n"/>
      <c r="B25" s="2" t="n"/>
      <c r="C25" s="2" t="n"/>
      <c r="D25" s="2" t="n"/>
      <c r="E25" s="157" t="inlineStr">
        <is>
          <t>ふ り が な</t>
        </is>
      </c>
      <c r="F25" s="138" t="n"/>
      <c r="G25" s="138" t="n"/>
      <c r="H25" s="138" t="n"/>
      <c r="I25" s="138" t="n"/>
      <c r="J25" s="138" t="n"/>
      <c r="K25" s="139" t="n"/>
      <c r="L25" s="158">
        <f>計算!$J$41</f>
        <v/>
      </c>
      <c r="M25" s="138" t="n"/>
      <c r="N25" s="138" t="n"/>
      <c r="O25" s="138" t="n"/>
      <c r="P25" s="138" t="n"/>
      <c r="Q25" s="138" t="n"/>
      <c r="R25" s="138" t="n"/>
      <c r="S25" s="138" t="n"/>
      <c r="T25" s="138" t="n"/>
      <c r="U25" s="138" t="n"/>
      <c r="V25" s="138" t="n"/>
      <c r="W25" s="138" t="n"/>
      <c r="X25" s="138" t="n"/>
      <c r="Y25" s="138" t="n"/>
      <c r="Z25" s="138" t="n"/>
      <c r="AA25" s="138" t="n"/>
      <c r="AB25" s="138" t="n"/>
      <c r="AC25" s="138" t="n"/>
      <c r="AD25" s="138" t="n"/>
      <c r="AE25" s="138" t="n"/>
      <c r="AF25" s="138" t="n"/>
      <c r="AG25" s="138" t="n"/>
      <c r="AH25" s="138" t="n"/>
      <c r="AI25" s="138" t="n"/>
      <c r="AJ25" s="138" t="n"/>
      <c r="AK25" s="138" t="n"/>
      <c r="AL25" s="138" t="n"/>
      <c r="AM25" s="138" t="n"/>
      <c r="AN25" s="138" t="n"/>
      <c r="AO25" s="138" t="n"/>
      <c r="AP25" s="138" t="n"/>
      <c r="AQ25" s="138" t="n"/>
      <c r="AR25" s="138" t="n"/>
      <c r="AS25" s="138" t="n"/>
      <c r="AT25" s="138" t="n"/>
      <c r="AU25" s="138" t="n"/>
      <c r="AV25" s="138" t="n"/>
      <c r="AW25" s="138" t="n"/>
      <c r="AX25" s="138" t="n"/>
      <c r="AY25" s="138" t="n"/>
      <c r="AZ25" s="138" t="n"/>
      <c r="BA25" s="138" t="n"/>
      <c r="BB25" s="138" t="n"/>
      <c r="BC25" s="138" t="n"/>
      <c r="BD25" s="138" t="n"/>
      <c r="BE25" s="138" t="n"/>
      <c r="BF25" s="138" t="n"/>
      <c r="BG25" s="138" t="n"/>
      <c r="BH25" s="138" t="n"/>
      <c r="BI25" s="139" t="n"/>
      <c r="BJ25" s="2" t="n"/>
      <c r="BK25" s="2" t="n"/>
      <c r="BL25" s="2" t="n"/>
      <c r="BM25" s="2" t="n"/>
      <c r="BN25" s="2" t="n"/>
      <c r="BO25" s="2" t="n"/>
      <c r="BP25" s="141" t="n"/>
      <c r="BV25" s="142" t="n"/>
      <c r="BW25" s="159">
        <f>計算!$W$41</f>
        <v/>
      </c>
      <c r="CG25" s="142" t="n"/>
      <c r="CH25" s="148">
        <f>計算!$X$41</f>
        <v/>
      </c>
      <c r="DU25" s="142" t="n"/>
      <c r="DV25" s="2" t="n"/>
      <c r="DW25" s="2" t="n"/>
      <c r="DX25" s="2" t="n"/>
      <c r="DY25" s="2" t="n"/>
      <c r="DZ25" s="2" t="n"/>
      <c r="EA25" s="2" t="n"/>
      <c r="EB25" s="2" t="n"/>
      <c r="EC25" s="2" t="n"/>
    </row>
    <row r="26" ht="6.75" customHeight="1" s="118">
      <c r="A26" s="2" t="n"/>
      <c r="B26" s="2" t="n"/>
      <c r="C26" s="2" t="n"/>
      <c r="D26" s="2" t="n"/>
      <c r="E26" s="141" t="n"/>
      <c r="K26" s="142" t="n"/>
      <c r="BI26" s="142" t="n"/>
      <c r="BJ26" s="2" t="n"/>
      <c r="BK26" s="2" t="n"/>
      <c r="BL26" s="2" t="n"/>
      <c r="BM26" s="2" t="n"/>
      <c r="BN26" s="2" t="n"/>
      <c r="BO26" s="2" t="n"/>
      <c r="BP26" s="141" t="n"/>
      <c r="BV26" s="142" t="n"/>
      <c r="BW26" s="141" t="n"/>
      <c r="CG26" s="142" t="n"/>
      <c r="DU26" s="142" t="n"/>
      <c r="DV26" s="2" t="n"/>
      <c r="DW26" s="2" t="n"/>
      <c r="DX26" s="2" t="n"/>
      <c r="DY26" s="2" t="n"/>
      <c r="DZ26" s="2" t="n"/>
      <c r="EA26" s="2" t="n"/>
      <c r="EB26" s="2" t="n"/>
      <c r="EC26" s="2" t="n"/>
    </row>
    <row r="27" ht="6.75" customHeight="1" s="118">
      <c r="A27" s="2" t="n"/>
      <c r="B27" s="2" t="n"/>
      <c r="C27" s="2" t="n"/>
      <c r="D27" s="2" t="n"/>
      <c r="E27" s="160" t="n"/>
      <c r="F27" s="161" t="n"/>
      <c r="G27" s="161" t="n"/>
      <c r="H27" s="161" t="n"/>
      <c r="I27" s="161" t="n"/>
      <c r="J27" s="161" t="n"/>
      <c r="K27" s="162" t="n"/>
      <c r="L27" s="161" t="n"/>
      <c r="M27" s="161" t="n"/>
      <c r="N27" s="161" t="n"/>
      <c r="O27" s="161" t="n"/>
      <c r="P27" s="161" t="n"/>
      <c r="Q27" s="161" t="n"/>
      <c r="R27" s="161" t="n"/>
      <c r="S27" s="161" t="n"/>
      <c r="T27" s="161" t="n"/>
      <c r="U27" s="161" t="n"/>
      <c r="V27" s="161" t="n"/>
      <c r="W27" s="161" t="n"/>
      <c r="X27" s="161" t="n"/>
      <c r="Y27" s="161" t="n"/>
      <c r="Z27" s="161" t="n"/>
      <c r="AA27" s="161" t="n"/>
      <c r="AB27" s="161" t="n"/>
      <c r="AC27" s="161" t="n"/>
      <c r="AD27" s="161" t="n"/>
      <c r="AE27" s="161" t="n"/>
      <c r="AF27" s="161" t="n"/>
      <c r="AG27" s="161" t="n"/>
      <c r="AH27" s="161" t="n"/>
      <c r="AI27" s="161" t="n"/>
      <c r="AJ27" s="161" t="n"/>
      <c r="AK27" s="161" t="n"/>
      <c r="AL27" s="161" t="n"/>
      <c r="AM27" s="161" t="n"/>
      <c r="AN27" s="161" t="n"/>
      <c r="AO27" s="161" t="n"/>
      <c r="AP27" s="161" t="n"/>
      <c r="AQ27" s="161" t="n"/>
      <c r="AR27" s="161" t="n"/>
      <c r="AS27" s="161" t="n"/>
      <c r="AT27" s="161" t="n"/>
      <c r="AU27" s="161" t="n"/>
      <c r="AV27" s="161" t="n"/>
      <c r="AW27" s="161" t="n"/>
      <c r="AX27" s="161" t="n"/>
      <c r="AY27" s="161" t="n"/>
      <c r="AZ27" s="161" t="n"/>
      <c r="BA27" s="161" t="n"/>
      <c r="BB27" s="161" t="n"/>
      <c r="BC27" s="161" t="n"/>
      <c r="BD27" s="161" t="n"/>
      <c r="BE27" s="161" t="n"/>
      <c r="BF27" s="161" t="n"/>
      <c r="BG27" s="161" t="n"/>
      <c r="BH27" s="161" t="n"/>
      <c r="BI27" s="162" t="n"/>
      <c r="BJ27" s="2" t="n"/>
      <c r="BK27" s="2" t="n"/>
      <c r="BL27" s="2" t="n"/>
      <c r="BM27" s="2" t="n"/>
      <c r="BN27" s="2" t="n"/>
      <c r="BO27" s="2" t="n"/>
      <c r="BP27" s="141" t="n"/>
      <c r="BV27" s="142" t="n"/>
      <c r="BW27" s="141" t="n"/>
      <c r="CG27" s="142" t="n"/>
      <c r="DU27" s="142" t="n"/>
      <c r="DV27" s="2" t="n"/>
      <c r="DW27" s="2" t="n"/>
      <c r="DX27" s="2" t="n"/>
      <c r="DY27" s="2" t="n"/>
      <c r="DZ27" s="2" t="n"/>
      <c r="EA27" s="2" t="n"/>
      <c r="EB27" s="2" t="n"/>
      <c r="EC27" s="2" t="n"/>
    </row>
    <row r="28" ht="6.75" customHeight="1" s="118">
      <c r="A28" s="2" t="n"/>
      <c r="B28" s="2" t="n"/>
      <c r="C28" s="2" t="n"/>
      <c r="D28" s="2" t="n"/>
      <c r="E28" s="163" t="inlineStr">
        <is>
          <t>現住所</t>
        </is>
      </c>
      <c r="F28" s="164" t="n"/>
      <c r="G28" s="164" t="n"/>
      <c r="H28" s="164" t="n"/>
      <c r="I28" s="164" t="n"/>
      <c r="J28" s="164" t="n"/>
      <c r="K28" s="165" t="n"/>
      <c r="L28" s="107" t="inlineStr">
        <is>
          <t>〒</t>
        </is>
      </c>
      <c r="M28" s="164" t="n"/>
      <c r="N28" s="164" t="n"/>
      <c r="O28" s="164" t="n"/>
      <c r="P28" s="166">
        <f>計算!$H$41</f>
        <v/>
      </c>
      <c r="Q28" s="164" t="n"/>
      <c r="R28" s="164" t="n"/>
      <c r="S28" s="164" t="n"/>
      <c r="T28" s="164" t="n"/>
      <c r="U28" s="164" t="n"/>
      <c r="V28" s="164" t="n"/>
      <c r="W28" s="164" t="n"/>
      <c r="X28" s="164" t="n"/>
      <c r="Y28" s="164" t="n"/>
      <c r="Z28" s="164" t="n"/>
      <c r="AA28" s="164" t="n"/>
      <c r="AB28" s="164" t="n"/>
      <c r="AC28" s="164" t="n"/>
      <c r="AD28" s="164" t="n"/>
      <c r="AE28" s="164" t="n"/>
      <c r="AF28" s="164" t="n"/>
      <c r="AG28" s="164" t="n"/>
      <c r="AH28" s="164" t="n"/>
      <c r="AI28" s="164" t="n"/>
      <c r="AJ28" s="164"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41" t="n"/>
      <c r="BV28" s="142" t="n"/>
      <c r="BW28" s="141" t="n"/>
      <c r="CG28" s="142" t="n"/>
      <c r="DU28" s="142" t="n"/>
      <c r="DV28" s="2" t="n"/>
      <c r="DW28" s="2" t="n"/>
      <c r="DX28" s="2" t="n"/>
      <c r="DY28" s="2" t="n"/>
      <c r="DZ28" s="2" t="n"/>
      <c r="EA28" s="2" t="n"/>
      <c r="EB28" s="2" t="n"/>
      <c r="EC28" s="2" t="n"/>
    </row>
    <row r="29" ht="4.5" customHeight="1" s="118">
      <c r="A29" s="2" t="n"/>
      <c r="B29" s="2" t="n"/>
      <c r="C29" s="2" t="n"/>
      <c r="D29" s="2" t="n"/>
      <c r="E29" s="141" t="n"/>
      <c r="K29" s="142" t="n"/>
      <c r="L29" s="141"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4" t="n"/>
      <c r="BQ29" s="145" t="n"/>
      <c r="BR29" s="145" t="n"/>
      <c r="BS29" s="145" t="n"/>
      <c r="BT29" s="145" t="n"/>
      <c r="BU29" s="145" t="n"/>
      <c r="BV29" s="146" t="n"/>
      <c r="BW29" s="144" t="n"/>
      <c r="BX29" s="145" t="n"/>
      <c r="BY29" s="145" t="n"/>
      <c r="BZ29" s="145" t="n"/>
      <c r="CA29" s="145" t="n"/>
      <c r="CB29" s="145" t="n"/>
      <c r="CC29" s="145" t="n"/>
      <c r="CD29" s="145" t="n"/>
      <c r="CE29" s="145" t="n"/>
      <c r="CF29" s="145" t="n"/>
      <c r="CG29" s="146" t="n"/>
      <c r="DU29" s="142" t="n"/>
      <c r="DV29" s="2" t="n"/>
      <c r="DW29" s="2" t="n"/>
      <c r="DX29" s="2" t="n"/>
      <c r="DY29" s="2" t="n"/>
      <c r="DZ29" s="2" t="n"/>
      <c r="EA29" s="2" t="n"/>
      <c r="EB29" s="2" t="n"/>
      <c r="EC29" s="2" t="n"/>
    </row>
    <row r="30" ht="6.75" customHeight="1" s="118">
      <c r="A30" s="2" t="n"/>
      <c r="B30" s="2" t="n"/>
      <c r="C30" s="2" t="n"/>
      <c r="D30" s="2" t="n"/>
      <c r="E30" s="141" t="n"/>
      <c r="K30" s="142" t="n"/>
      <c r="L30" s="141"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7" t="inlineStr">
        <is>
          <t>校内外の諸活動</t>
        </is>
      </c>
      <c r="BQ30" s="138" t="n"/>
      <c r="BR30" s="138" t="n"/>
      <c r="BS30" s="138" t="n"/>
      <c r="BT30" s="138" t="n"/>
      <c r="BU30" s="138" t="n"/>
      <c r="BV30" s="139" t="n"/>
      <c r="BW30" s="168">
        <f>計算!$Y$41</f>
        <v/>
      </c>
      <c r="BX30" s="138" t="n"/>
      <c r="BY30" s="138" t="n"/>
      <c r="BZ30" s="138" t="n"/>
      <c r="CA30" s="138" t="n"/>
      <c r="CB30" s="138" t="n"/>
      <c r="CC30" s="138" t="n"/>
      <c r="CD30" s="138" t="n"/>
      <c r="CE30" s="138" t="n"/>
      <c r="CF30" s="138" t="n"/>
      <c r="CG30" s="138" t="n"/>
      <c r="CH30" s="138" t="n"/>
      <c r="CI30" s="138" t="n"/>
      <c r="CJ30" s="138" t="n"/>
      <c r="CK30" s="138" t="n"/>
      <c r="CL30" s="138" t="n"/>
      <c r="CM30" s="138" t="n"/>
      <c r="CN30" s="138" t="n"/>
      <c r="CO30" s="138" t="n"/>
      <c r="CP30" s="138" t="n"/>
      <c r="CQ30" s="138" t="n"/>
      <c r="CR30" s="138" t="n"/>
      <c r="CS30" s="138" t="n"/>
      <c r="CT30" s="138" t="n"/>
      <c r="CU30" s="138" t="n"/>
      <c r="CV30" s="138" t="n"/>
      <c r="CW30" s="138" t="n"/>
      <c r="CX30" s="138" t="n"/>
      <c r="CY30" s="138" t="n"/>
      <c r="CZ30" s="138" t="n"/>
      <c r="DA30" s="138" t="n"/>
      <c r="DB30" s="138" t="n"/>
      <c r="DC30" s="138" t="n"/>
      <c r="DD30" s="138" t="n"/>
      <c r="DE30" s="138" t="n"/>
      <c r="DF30" s="138" t="n"/>
      <c r="DG30" s="138" t="n"/>
      <c r="DH30" s="138" t="n"/>
      <c r="DI30" s="138" t="n"/>
      <c r="DJ30" s="138" t="n"/>
      <c r="DK30" s="138" t="n"/>
      <c r="DL30" s="138" t="n"/>
      <c r="DM30" s="138" t="n"/>
      <c r="DN30" s="138" t="n"/>
      <c r="DO30" s="138" t="n"/>
      <c r="DP30" s="138" t="n"/>
      <c r="DQ30" s="138" t="n"/>
      <c r="DR30" s="138" t="n"/>
      <c r="DS30" s="138" t="n"/>
      <c r="DT30" s="138" t="n"/>
      <c r="DU30" s="139" t="n"/>
      <c r="DV30" s="7" t="n"/>
      <c r="DW30" s="2" t="n"/>
      <c r="DX30" s="2" t="n"/>
      <c r="DY30" s="2" t="n"/>
      <c r="DZ30" s="2" t="n"/>
      <c r="EA30" s="2" t="n"/>
      <c r="EB30" s="2" t="n"/>
      <c r="EC30" s="2" t="n"/>
    </row>
    <row r="31" ht="6.75" customHeight="1" s="118">
      <c r="A31" s="2" t="n"/>
      <c r="B31" s="2" t="n"/>
      <c r="C31" s="2" t="n"/>
      <c r="D31" s="2" t="n"/>
      <c r="E31" s="141" t="n"/>
      <c r="K31" s="142" t="n"/>
      <c r="L31" s="169">
        <f>計算!$I$41</f>
        <v/>
      </c>
      <c r="BI31" s="142" t="n"/>
      <c r="BJ31" s="2" t="n"/>
      <c r="BK31" s="2" t="n"/>
      <c r="BL31" s="2" t="n"/>
      <c r="BM31" s="2" t="n"/>
      <c r="BN31" s="2" t="n"/>
      <c r="BO31" s="2" t="n"/>
      <c r="BP31" s="141" t="n"/>
      <c r="BV31" s="142" t="n"/>
      <c r="DU31" s="142" t="n"/>
      <c r="DV31" s="7" t="n"/>
      <c r="DW31" s="2" t="n"/>
      <c r="DX31" s="2" t="n"/>
      <c r="DY31" s="2" t="n"/>
      <c r="DZ31" s="2" t="n"/>
      <c r="EA31" s="2" t="n"/>
      <c r="EB31" s="2" t="n"/>
      <c r="EC31" s="2" t="n"/>
    </row>
    <row r="32" ht="6.75" customHeight="1" s="118">
      <c r="A32" s="2" t="n"/>
      <c r="B32" s="2" t="n"/>
      <c r="C32" s="2" t="n"/>
      <c r="D32" s="2" t="n"/>
      <c r="E32" s="141" t="n"/>
      <c r="K32" s="142" t="n"/>
      <c r="L32" s="141" t="n"/>
      <c r="BI32" s="142" t="n"/>
      <c r="BJ32" s="2" t="n"/>
      <c r="BK32" s="2" t="n"/>
      <c r="BL32" s="2" t="n"/>
      <c r="BM32" s="2" t="n"/>
      <c r="BN32" s="2" t="n"/>
      <c r="BO32" s="2" t="n"/>
      <c r="BP32" s="141" t="n"/>
      <c r="BV32" s="142" t="n"/>
      <c r="DU32" s="142" t="n"/>
      <c r="DV32" s="7" t="n"/>
      <c r="DW32" s="2" t="n"/>
      <c r="DX32" s="2" t="n"/>
      <c r="DY32" s="2" t="n"/>
      <c r="DZ32" s="2" t="n"/>
      <c r="EA32" s="2" t="n"/>
      <c r="EB32" s="2" t="n"/>
      <c r="EC32" s="2" t="n"/>
    </row>
    <row r="33" ht="6.75" customHeight="1" s="118">
      <c r="A33" s="2" t="n"/>
      <c r="B33" s="2" t="n"/>
      <c r="C33" s="2" t="n"/>
      <c r="D33" s="2" t="n"/>
      <c r="E33" s="144" t="n"/>
      <c r="F33" s="145" t="n"/>
      <c r="G33" s="145" t="n"/>
      <c r="H33" s="145" t="n"/>
      <c r="I33" s="145" t="n"/>
      <c r="J33" s="145" t="n"/>
      <c r="K33" s="146" t="n"/>
      <c r="L33" s="144" t="n"/>
      <c r="M33" s="145" t="n"/>
      <c r="N33" s="145" t="n"/>
      <c r="O33" s="145" t="n"/>
      <c r="P33" s="145" t="n"/>
      <c r="Q33" s="145" t="n"/>
      <c r="R33" s="145" t="n"/>
      <c r="S33" s="145" t="n"/>
      <c r="T33" s="145" t="n"/>
      <c r="U33" s="145" t="n"/>
      <c r="V33" s="145" t="n"/>
      <c r="W33" s="145" t="n"/>
      <c r="X33" s="145" t="n"/>
      <c r="Y33" s="145" t="n"/>
      <c r="Z33" s="145" t="n"/>
      <c r="AA33" s="145" t="n"/>
      <c r="AB33" s="145" t="n"/>
      <c r="AC33" s="145" t="n"/>
      <c r="AD33" s="145" t="n"/>
      <c r="AE33" s="145" t="n"/>
      <c r="AF33" s="145" t="n"/>
      <c r="AG33" s="145" t="n"/>
      <c r="AH33" s="145" t="n"/>
      <c r="AI33" s="145" t="n"/>
      <c r="AJ33" s="145" t="n"/>
      <c r="AK33" s="145" t="n"/>
      <c r="AL33" s="145" t="n"/>
      <c r="AM33" s="145" t="n"/>
      <c r="AN33" s="145" t="n"/>
      <c r="AO33" s="145" t="n"/>
      <c r="AP33" s="145" t="n"/>
      <c r="AQ33" s="145" t="n"/>
      <c r="AR33" s="145" t="n"/>
      <c r="AS33" s="145" t="n"/>
      <c r="AT33" s="145" t="n"/>
      <c r="AU33" s="145" t="n"/>
      <c r="AV33" s="145" t="n"/>
      <c r="AW33" s="145" t="n"/>
      <c r="AX33" s="145" t="n"/>
      <c r="AY33" s="145" t="n"/>
      <c r="AZ33" s="145" t="n"/>
      <c r="BA33" s="145" t="n"/>
      <c r="BB33" s="145" t="n"/>
      <c r="BC33" s="145" t="n"/>
      <c r="BD33" s="145" t="n"/>
      <c r="BE33" s="145" t="n"/>
      <c r="BF33" s="145" t="n"/>
      <c r="BG33" s="145" t="n"/>
      <c r="BH33" s="145" t="n"/>
      <c r="BI33" s="146" t="n"/>
      <c r="BJ33" s="2" t="n"/>
      <c r="BK33" s="2" t="n"/>
      <c r="BL33" s="2" t="n"/>
      <c r="BM33" s="2" t="n"/>
      <c r="BN33" s="2" t="n"/>
      <c r="BO33" s="2" t="n"/>
      <c r="BP33" s="141" t="n"/>
      <c r="BV33" s="142" t="n"/>
      <c r="DU33" s="142" t="n"/>
      <c r="DV33" s="7" t="n"/>
      <c r="DW33" s="2" t="n"/>
      <c r="DX33" s="2" t="n"/>
      <c r="DY33" s="2" t="n"/>
      <c r="DZ33" s="2" t="n"/>
      <c r="EA33" s="2" t="n"/>
      <c r="EB33" s="2" t="n"/>
      <c r="EC33" s="2" t="n"/>
    </row>
    <row r="34" ht="6.75" customHeight="1" s="118">
      <c r="A34" s="2" t="n"/>
      <c r="B34" s="2" t="n"/>
      <c r="C34" s="2" t="n"/>
      <c r="D34" s="2" t="n"/>
      <c r="E34" s="157" t="inlineStr">
        <is>
          <t>ふ り が な</t>
        </is>
      </c>
      <c r="F34" s="138" t="n"/>
      <c r="G34" s="138" t="n"/>
      <c r="H34" s="138" t="n"/>
      <c r="I34" s="138" t="n"/>
      <c r="J34" s="138" t="n"/>
      <c r="K34" s="139" t="n"/>
      <c r="L34" s="158">
        <f>計算!$M$41</f>
        <v/>
      </c>
      <c r="M34" s="138" t="n"/>
      <c r="N34" s="138" t="n"/>
      <c r="O34" s="138" t="n"/>
      <c r="P34" s="138" t="n"/>
      <c r="Q34" s="138" t="n"/>
      <c r="R34" s="138" t="n"/>
      <c r="S34" s="138" t="n"/>
      <c r="T34" s="138" t="n"/>
      <c r="U34" s="138" t="n"/>
      <c r="V34" s="138" t="n"/>
      <c r="W34" s="138" t="n"/>
      <c r="X34" s="138" t="n"/>
      <c r="Y34" s="138" t="n"/>
      <c r="Z34" s="138" t="n"/>
      <c r="AA34" s="138" t="n"/>
      <c r="AB34" s="138" t="n"/>
      <c r="AC34" s="138" t="n"/>
      <c r="AD34" s="138" t="n"/>
      <c r="AE34" s="138" t="n"/>
      <c r="AF34" s="138" t="n"/>
      <c r="AG34" s="138" t="n"/>
      <c r="AH34" s="138" t="n"/>
      <c r="AI34" s="138" t="n"/>
      <c r="AJ34" s="138" t="n"/>
      <c r="AK34" s="138" t="n"/>
      <c r="AL34" s="138" t="n"/>
      <c r="AM34" s="138" t="n"/>
      <c r="AN34" s="138" t="n"/>
      <c r="AO34" s="138" t="n"/>
      <c r="AP34" s="138" t="n"/>
      <c r="AQ34" s="138" t="n"/>
      <c r="AR34" s="138" t="n"/>
      <c r="AS34" s="138" t="n"/>
      <c r="AT34" s="138" t="n"/>
      <c r="AU34" s="138" t="n"/>
      <c r="AV34" s="138" t="n"/>
      <c r="AW34" s="138" t="n"/>
      <c r="AX34" s="138" t="n"/>
      <c r="AY34" s="138" t="n"/>
      <c r="AZ34" s="138" t="n"/>
      <c r="BA34" s="138" t="n"/>
      <c r="BB34" s="138" t="n"/>
      <c r="BC34" s="138" t="n"/>
      <c r="BD34" s="138" t="n"/>
      <c r="BE34" s="138" t="n"/>
      <c r="BF34" s="138" t="n"/>
      <c r="BG34" s="138" t="n"/>
      <c r="BH34" s="138" t="n"/>
      <c r="BI34" s="139" t="n"/>
      <c r="BJ34" s="2" t="n"/>
      <c r="BK34" s="2" t="n"/>
      <c r="BL34" s="2" t="n"/>
      <c r="BM34" s="2" t="n"/>
      <c r="BN34" s="2" t="n"/>
      <c r="BO34" s="2" t="n"/>
      <c r="BP34" s="141" t="n"/>
      <c r="BV34" s="142" t="n"/>
      <c r="DU34" s="142" t="n"/>
      <c r="DV34" s="7" t="n"/>
      <c r="DW34" s="2" t="n"/>
      <c r="DX34" s="2" t="n"/>
      <c r="DY34" s="2" t="n"/>
      <c r="DZ34" s="2" t="n"/>
      <c r="EA34" s="2" t="n"/>
      <c r="EB34" s="2" t="n"/>
      <c r="EC34" s="2" t="n"/>
    </row>
    <row r="35" ht="6.75" customHeight="1" s="118">
      <c r="A35" s="2" t="n"/>
      <c r="B35" s="2" t="n"/>
      <c r="C35" s="2" t="n"/>
      <c r="D35" s="2" t="n"/>
      <c r="E35" s="141" t="n"/>
      <c r="K35" s="142" t="n"/>
      <c r="BI35" s="142" t="n"/>
      <c r="BJ35" s="2" t="n"/>
      <c r="BK35" s="2" t="n"/>
      <c r="BL35" s="2" t="n"/>
      <c r="BM35" s="2" t="n"/>
      <c r="BN35" s="2" t="n"/>
      <c r="BO35" s="2" t="n"/>
      <c r="BP35" s="141" t="n"/>
      <c r="BV35" s="142" t="n"/>
      <c r="DU35" s="142" t="n"/>
      <c r="DV35" s="7" t="n"/>
      <c r="DW35" s="2" t="n"/>
      <c r="DX35" s="2" t="n"/>
      <c r="DY35" s="2" t="n"/>
      <c r="DZ35" s="2" t="n"/>
      <c r="EA35" s="2" t="n"/>
      <c r="EB35" s="2" t="n"/>
      <c r="EC35" s="2" t="n"/>
    </row>
    <row r="36" ht="6.75" customHeight="1" s="118">
      <c r="A36" s="2" t="n"/>
      <c r="B36" s="2" t="n"/>
      <c r="C36" s="2" t="n"/>
      <c r="D36" s="2" t="n"/>
      <c r="E36" s="160" t="n"/>
      <c r="F36" s="161" t="n"/>
      <c r="G36" s="161" t="n"/>
      <c r="H36" s="161" t="n"/>
      <c r="I36" s="161" t="n"/>
      <c r="J36" s="161" t="n"/>
      <c r="K36" s="162" t="n"/>
      <c r="L36" s="161" t="n"/>
      <c r="M36" s="161" t="n"/>
      <c r="N36" s="161" t="n"/>
      <c r="O36" s="161" t="n"/>
      <c r="P36" s="161" t="n"/>
      <c r="Q36" s="161" t="n"/>
      <c r="R36" s="161" t="n"/>
      <c r="S36" s="161" t="n"/>
      <c r="T36" s="161" t="n"/>
      <c r="U36" s="161" t="n"/>
      <c r="V36" s="161" t="n"/>
      <c r="W36" s="161" t="n"/>
      <c r="X36" s="161" t="n"/>
      <c r="Y36" s="161" t="n"/>
      <c r="Z36" s="161" t="n"/>
      <c r="AA36" s="161" t="n"/>
      <c r="AB36" s="161" t="n"/>
      <c r="AC36" s="161" t="n"/>
      <c r="AD36" s="161" t="n"/>
      <c r="AE36" s="161" t="n"/>
      <c r="AF36" s="161" t="n"/>
      <c r="AG36" s="161" t="n"/>
      <c r="AH36" s="161" t="n"/>
      <c r="AI36" s="161" t="n"/>
      <c r="AJ36" s="161" t="n"/>
      <c r="AK36" s="161" t="n"/>
      <c r="AL36" s="161" t="n"/>
      <c r="AM36" s="161" t="n"/>
      <c r="AN36" s="161" t="n"/>
      <c r="AO36" s="161" t="n"/>
      <c r="AP36" s="161" t="n"/>
      <c r="AQ36" s="161" t="n"/>
      <c r="AR36" s="161" t="n"/>
      <c r="AS36" s="161" t="n"/>
      <c r="AT36" s="161" t="n"/>
      <c r="AU36" s="161" t="n"/>
      <c r="AV36" s="161" t="n"/>
      <c r="AW36" s="161" t="n"/>
      <c r="AX36" s="161" t="n"/>
      <c r="AY36" s="161" t="n"/>
      <c r="AZ36" s="161" t="n"/>
      <c r="BA36" s="161" t="n"/>
      <c r="BB36" s="161" t="n"/>
      <c r="BC36" s="161" t="n"/>
      <c r="BD36" s="161" t="n"/>
      <c r="BE36" s="161" t="n"/>
      <c r="BF36" s="161" t="n"/>
      <c r="BG36" s="161" t="n"/>
      <c r="BH36" s="161" t="n"/>
      <c r="BI36" s="162" t="n"/>
      <c r="BJ36" s="2" t="n"/>
      <c r="BK36" s="2" t="n"/>
      <c r="BL36" s="2" t="n"/>
      <c r="BM36" s="2" t="n"/>
      <c r="BN36" s="2" t="n"/>
      <c r="BO36" s="2" t="n"/>
      <c r="BP36" s="141" t="n"/>
      <c r="BV36" s="142" t="n"/>
      <c r="DU36" s="142" t="n"/>
      <c r="DV36" s="7" t="n"/>
      <c r="DW36" s="2" t="n"/>
      <c r="DX36" s="2" t="n"/>
      <c r="DY36" s="2" t="n"/>
      <c r="DZ36" s="2" t="n"/>
      <c r="EA36" s="2" t="n"/>
      <c r="EB36" s="2" t="n"/>
      <c r="EC36" s="2" t="n"/>
    </row>
    <row r="37" ht="6.75" customHeight="1" s="118">
      <c r="A37" s="2" t="n"/>
      <c r="B37" s="2" t="n"/>
      <c r="C37" s="2" t="n"/>
      <c r="D37" s="2" t="n"/>
      <c r="E37" s="163" t="inlineStr">
        <is>
          <t>連絡先</t>
        </is>
      </c>
      <c r="F37" s="164" t="n"/>
      <c r="G37" s="164" t="n"/>
      <c r="H37" s="164" t="n"/>
      <c r="I37" s="164" t="n"/>
      <c r="J37" s="164" t="n"/>
      <c r="K37" s="165" t="n"/>
      <c r="L37" s="107" t="inlineStr">
        <is>
          <t>〒</t>
        </is>
      </c>
      <c r="M37" s="164" t="n"/>
      <c r="N37" s="164" t="n"/>
      <c r="O37" s="164" t="n"/>
      <c r="P37" s="170">
        <f>計算!$K$41</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41" t="n"/>
      <c r="BV37" s="142" t="n"/>
      <c r="DU37" s="142" t="n"/>
      <c r="DV37" s="7" t="n"/>
      <c r="DW37" s="2" t="n"/>
      <c r="DX37" s="2" t="n"/>
      <c r="DY37" s="2" t="n"/>
      <c r="DZ37" s="2" t="n"/>
      <c r="EA37" s="2" t="n"/>
      <c r="EB37" s="2" t="n"/>
      <c r="EC37" s="2" t="n"/>
    </row>
    <row r="38" ht="6.75" customHeight="1" s="118">
      <c r="A38" s="2" t="n"/>
      <c r="B38" s="2" t="n"/>
      <c r="C38" s="2" t="n"/>
      <c r="D38" s="2" t="n"/>
      <c r="E38" s="141" t="n"/>
      <c r="K38" s="142" t="n"/>
      <c r="L38" s="141"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41" t="n"/>
      <c r="BV38" s="142" t="n"/>
      <c r="DU38" s="142" t="n"/>
      <c r="DV38" s="7" t="n"/>
      <c r="DW38" s="2" t="n"/>
      <c r="DX38" s="2" t="n"/>
      <c r="DY38" s="2" t="n"/>
      <c r="DZ38" s="2" t="n"/>
      <c r="EA38" s="2" t="n"/>
      <c r="EB38" s="2" t="n"/>
      <c r="EC38" s="2" t="n"/>
    </row>
    <row r="39" ht="6.75" customHeight="1" s="118">
      <c r="A39" s="2" t="n"/>
      <c r="B39" s="2" t="n"/>
      <c r="C39" s="2" t="n"/>
      <c r="D39" s="2" t="n"/>
      <c r="E39" s="141" t="n"/>
      <c r="K39" s="142" t="n"/>
      <c r="L39" s="141"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41" t="n"/>
      <c r="BV39" s="142" t="n"/>
      <c r="DU39" s="142" t="n"/>
      <c r="DV39" s="7" t="n"/>
      <c r="DW39" s="2" t="n"/>
      <c r="DX39" s="2" t="n"/>
      <c r="DY39" s="2" t="n"/>
      <c r="DZ39" s="2" t="n"/>
      <c r="EA39" s="2" t="n"/>
      <c r="EB39" s="2" t="n"/>
      <c r="EC39" s="2" t="n"/>
    </row>
    <row r="40" ht="6.75" customHeight="1" s="118">
      <c r="A40" s="2" t="n"/>
      <c r="B40" s="2" t="n"/>
      <c r="C40" s="2" t="n"/>
      <c r="D40" s="2" t="n"/>
      <c r="E40" s="141" t="n"/>
      <c r="K40" s="142" t="n"/>
      <c r="L40" s="171">
        <f>計算!$L$41</f>
        <v/>
      </c>
      <c r="BI40" s="142" t="n"/>
      <c r="BJ40" s="2" t="n"/>
      <c r="BK40" s="2" t="n"/>
      <c r="BL40" s="2" t="n"/>
      <c r="BM40" s="2" t="n"/>
      <c r="BN40" s="2" t="n"/>
      <c r="BO40" s="2" t="n"/>
      <c r="BP40" s="141" t="n"/>
      <c r="BV40" s="142" t="n"/>
      <c r="DU40" s="142" t="n"/>
      <c r="DV40" s="7" t="n"/>
      <c r="DW40" s="2" t="n"/>
      <c r="DX40" s="2" t="n"/>
      <c r="DY40" s="2" t="n"/>
      <c r="DZ40" s="2" t="n"/>
      <c r="EA40" s="2" t="n"/>
      <c r="EB40" s="2" t="n"/>
      <c r="EC40" s="2" t="n"/>
    </row>
    <row r="41" ht="6.75" customHeight="1" s="118">
      <c r="A41" s="2" t="n"/>
      <c r="B41" s="2" t="n"/>
      <c r="C41" s="2" t="n"/>
      <c r="D41" s="2" t="n"/>
      <c r="E41" s="144" t="n"/>
      <c r="F41" s="145" t="n"/>
      <c r="G41" s="145" t="n"/>
      <c r="H41" s="145" t="n"/>
      <c r="I41" s="145" t="n"/>
      <c r="J41" s="145" t="n"/>
      <c r="K41" s="146" t="n"/>
      <c r="L41" s="145" t="n"/>
      <c r="M41" s="145" t="n"/>
      <c r="N41" s="145" t="n"/>
      <c r="O41" s="145" t="n"/>
      <c r="P41" s="145" t="n"/>
      <c r="Q41" s="145" t="n"/>
      <c r="R41" s="145" t="n"/>
      <c r="S41" s="145" t="n"/>
      <c r="T41" s="145" t="n"/>
      <c r="U41" s="145" t="n"/>
      <c r="V41" s="145" t="n"/>
      <c r="W41" s="145" t="n"/>
      <c r="X41" s="145" t="n"/>
      <c r="Y41" s="145" t="n"/>
      <c r="Z41" s="145" t="n"/>
      <c r="AA41" s="145" t="n"/>
      <c r="AB41" s="145" t="n"/>
      <c r="AC41" s="145" t="n"/>
      <c r="AD41" s="145" t="n"/>
      <c r="AE41" s="145" t="n"/>
      <c r="AF41" s="145" t="n"/>
      <c r="AG41" s="145" t="n"/>
      <c r="AH41" s="145" t="n"/>
      <c r="AI41" s="145" t="n"/>
      <c r="AJ41" s="145" t="n"/>
      <c r="AK41" s="145" t="n"/>
      <c r="AL41" s="145" t="n"/>
      <c r="AM41" s="145" t="n"/>
      <c r="AN41" s="145" t="n"/>
      <c r="AO41" s="145" t="n"/>
      <c r="AP41" s="145" t="n"/>
      <c r="AQ41" s="145" t="n"/>
      <c r="AR41" s="145" t="n"/>
      <c r="AS41" s="145" t="n"/>
      <c r="AT41" s="145" t="n"/>
      <c r="AU41" s="145" t="n"/>
      <c r="AV41" s="145" t="n"/>
      <c r="AW41" s="145" t="n"/>
      <c r="AX41" s="145" t="n"/>
      <c r="AY41" s="145" t="n"/>
      <c r="AZ41" s="145" t="n"/>
      <c r="BA41" s="145" t="n"/>
      <c r="BB41" s="145" t="n"/>
      <c r="BC41" s="145" t="n"/>
      <c r="BD41" s="145" t="n"/>
      <c r="BE41" s="145" t="n"/>
      <c r="BF41" s="145" t="n"/>
      <c r="BG41" s="145" t="n"/>
      <c r="BH41" s="145" t="n"/>
      <c r="BI41" s="146" t="n"/>
      <c r="BJ41" s="2" t="n"/>
      <c r="BK41" s="2" t="n"/>
      <c r="BL41" s="2" t="n"/>
      <c r="BM41" s="2" t="n"/>
      <c r="BN41" s="2" t="n"/>
      <c r="BO41" s="2" t="n"/>
      <c r="BP41" s="141" t="n"/>
      <c r="BV41" s="142" t="n"/>
      <c r="DU41" s="142"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41" t="n"/>
      <c r="BV42" s="142" t="n"/>
      <c r="DU42" s="142"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41" t="n"/>
      <c r="BV43" s="142" t="n"/>
      <c r="DU43" s="142"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41" t="n"/>
      <c r="BV44" s="142" t="n"/>
      <c r="DU44" s="142"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41" t="n"/>
      <c r="BV45" s="142" t="n"/>
      <c r="DU45" s="142"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41" t="n"/>
      <c r="BV46" s="142" t="n"/>
      <c r="DU46" s="142"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2" t="n"/>
      <c r="BQ47" s="138" t="n"/>
      <c r="BR47" s="173" t="n"/>
      <c r="BS47" s="138" t="n"/>
      <c r="BT47" s="138" t="n"/>
      <c r="BU47" s="28" t="n"/>
      <c r="BV47" s="29" t="n"/>
      <c r="BW47" s="174">
        <f>計算!$Z$41</f>
        <v/>
      </c>
      <c r="BX47" s="138" t="n"/>
      <c r="BY47" s="138" t="n"/>
      <c r="BZ47" s="138" t="n"/>
      <c r="CA47" s="138" t="n"/>
      <c r="CB47" s="138" t="n"/>
      <c r="CC47" s="138" t="n"/>
      <c r="CD47" s="138" t="n"/>
      <c r="CE47" s="138" t="n"/>
      <c r="CF47" s="138" t="n"/>
      <c r="CG47" s="138" t="n"/>
      <c r="CH47" s="138" t="n"/>
      <c r="CI47" s="138" t="n"/>
      <c r="CJ47" s="138" t="n"/>
      <c r="CK47" s="138" t="n"/>
      <c r="CL47" s="138" t="n"/>
      <c r="CM47" s="138" t="n"/>
      <c r="CN47" s="138" t="n"/>
      <c r="CO47" s="138" t="n"/>
      <c r="CP47" s="138" t="n"/>
      <c r="CQ47" s="138" t="n"/>
      <c r="CR47" s="138" t="n"/>
      <c r="CS47" s="138" t="n"/>
      <c r="CT47" s="138" t="n"/>
      <c r="CU47" s="138" t="n"/>
      <c r="CV47" s="138" t="n"/>
      <c r="CW47" s="138" t="n"/>
      <c r="CX47" s="138" t="n"/>
      <c r="CY47" s="138" t="n"/>
      <c r="CZ47" s="138" t="n"/>
      <c r="DA47" s="138" t="n"/>
      <c r="DB47" s="138" t="n"/>
      <c r="DC47" s="138" t="n"/>
      <c r="DD47" s="138" t="n"/>
      <c r="DE47" s="138" t="n"/>
      <c r="DF47" s="138" t="n"/>
      <c r="DG47" s="138" t="n"/>
      <c r="DH47" s="138" t="n"/>
      <c r="DI47" s="138" t="n"/>
      <c r="DJ47" s="138" t="n"/>
      <c r="DK47" s="138" t="n"/>
      <c r="DL47" s="138" t="n"/>
      <c r="DM47" s="138" t="n"/>
      <c r="DN47" s="138" t="n"/>
      <c r="DO47" s="138" t="n"/>
      <c r="DP47" s="138" t="n"/>
      <c r="DQ47" s="138" t="n"/>
      <c r="DR47" s="138" t="n"/>
      <c r="DS47" s="138" t="n"/>
      <c r="DT47" s="138" t="n"/>
      <c r="DU47" s="139"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41" t="n"/>
      <c r="BU48" s="31" t="n"/>
      <c r="BV48" s="32" t="n"/>
      <c r="DU48" s="142"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41" t="n"/>
      <c r="BU49" s="72" t="n"/>
      <c r="BV49" s="142" t="n"/>
      <c r="DU49" s="142"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41" t="n"/>
      <c r="BV50" s="142" t="n"/>
      <c r="DU50" s="142"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41" t="n"/>
      <c r="BV51" s="142" t="n"/>
      <c r="DU51" s="142"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41" t="n"/>
      <c r="BV52" s="142" t="n"/>
      <c r="DU52" s="142" t="n"/>
      <c r="DV52" s="7" t="n"/>
      <c r="DW52" s="2" t="n"/>
      <c r="DX52" s="2" t="n"/>
      <c r="DY52" s="2" t="n"/>
      <c r="DZ52" s="2" t="n"/>
      <c r="EA52" s="2" t="n"/>
      <c r="EB52" s="2" t="n"/>
      <c r="EC52" s="2" t="n"/>
    </row>
    <row r="53" ht="6.75" customHeight="1" s="118">
      <c r="A53" s="2" t="n"/>
      <c r="B53" s="2" t="n"/>
      <c r="C53" s="2" t="n"/>
      <c r="D53" s="2" t="n"/>
      <c r="E53" s="175" t="inlineStr">
        <is>
          <t>在籍校</t>
        </is>
      </c>
      <c r="F53" s="138" t="n"/>
      <c r="G53" s="138" t="n"/>
      <c r="H53" s="138" t="n"/>
      <c r="I53" s="138" t="n"/>
      <c r="J53" s="138" t="n"/>
      <c r="K53" s="139"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8" t="n"/>
      <c r="AY53" s="138" t="n"/>
      <c r="AZ53" s="138" t="n"/>
      <c r="BA53" s="138" t="n"/>
      <c r="BB53" s="138" t="n"/>
      <c r="BC53" s="138" t="n"/>
      <c r="BD53" s="138" t="n"/>
      <c r="BE53" s="138" t="n"/>
      <c r="BF53" s="138" t="n"/>
      <c r="BG53" s="138" t="n"/>
      <c r="BH53" s="138" t="n"/>
      <c r="BI53" s="139" t="n"/>
      <c r="BJ53" s="2" t="n"/>
      <c r="BK53" s="2" t="n"/>
      <c r="BL53" s="2" t="n"/>
      <c r="BM53" s="2" t="n"/>
      <c r="BN53" s="2" t="n"/>
      <c r="BO53" s="2" t="n"/>
      <c r="BP53" s="141" t="n"/>
      <c r="BV53" s="142" t="n"/>
      <c r="DU53" s="142" t="n"/>
      <c r="DV53" s="2" t="n"/>
      <c r="DW53" s="2" t="n"/>
      <c r="DX53" s="2" t="n"/>
      <c r="DY53" s="2" t="n"/>
      <c r="DZ53" s="2" t="n"/>
      <c r="EA53" s="2" t="n"/>
      <c r="EB53" s="2" t="n"/>
      <c r="EC53" s="2" t="n"/>
    </row>
    <row r="54" ht="6.75" customHeight="1" s="118">
      <c r="A54" s="2" t="n"/>
      <c r="B54" s="2" t="n"/>
      <c r="C54" s="2" t="n"/>
      <c r="D54" s="2" t="n"/>
      <c r="E54" s="141" t="n"/>
      <c r="K54" s="142" t="n"/>
      <c r="L54" s="36" t="n"/>
      <c r="M54" s="19" t="n"/>
      <c r="N54" s="19" t="n"/>
      <c r="O54" s="19" t="n"/>
      <c r="P54" s="19" t="n"/>
      <c r="Q54" s="19" t="n"/>
      <c r="R54" s="19" t="n"/>
      <c r="S54" s="19" t="n"/>
      <c r="T54" s="19" t="n"/>
      <c r="U54" s="19" t="n"/>
      <c r="V54" s="19" t="n"/>
      <c r="W54" s="19" t="n"/>
      <c r="X54" s="37" t="n"/>
      <c r="Y54" s="176">
        <f>計算!$N$41</f>
        <v/>
      </c>
      <c r="BI54" s="142" t="n"/>
      <c r="BJ54" s="2" t="n"/>
      <c r="BK54" s="2" t="n"/>
      <c r="BL54" s="2" t="n"/>
      <c r="BM54" s="2" t="n"/>
      <c r="BN54" s="2" t="n"/>
      <c r="BO54" s="2" t="n"/>
      <c r="BP54" s="141" t="n"/>
      <c r="BV54" s="142" t="n"/>
      <c r="DU54" s="142" t="n"/>
      <c r="DV54" s="2" t="n"/>
      <c r="DW54" s="2" t="n"/>
      <c r="DX54" s="2" t="n"/>
      <c r="DY54" s="2" t="n"/>
      <c r="DZ54" s="2" t="n"/>
      <c r="EA54" s="2" t="n"/>
      <c r="EB54" s="2" t="n"/>
      <c r="EC54" s="2" t="n"/>
    </row>
    <row r="55" ht="6.75" customHeight="1" s="118">
      <c r="A55" s="2" t="n"/>
      <c r="B55" s="2" t="n"/>
      <c r="C55" s="2" t="n"/>
      <c r="D55" s="2" t="n"/>
      <c r="E55" s="141" t="n"/>
      <c r="K55" s="142" t="n"/>
      <c r="L55" s="36" t="n"/>
      <c r="M55" s="19" t="n"/>
      <c r="N55" s="19" t="n"/>
      <c r="O55" s="19" t="n"/>
      <c r="P55" s="177">
        <f>設定!$B$6</f>
        <v/>
      </c>
      <c r="S55" s="11" t="n"/>
      <c r="T55" s="11" t="n"/>
      <c r="U55" s="177">
        <f>設定!$B$7</f>
        <v/>
      </c>
      <c r="W55" s="11" t="n"/>
      <c r="X55" s="12" t="n"/>
      <c r="Y55" s="141" t="n"/>
      <c r="BI55" s="142" t="n"/>
      <c r="BJ55" s="2" t="n"/>
      <c r="BK55" s="2" t="n"/>
      <c r="BL55" s="2" t="n"/>
      <c r="BM55" s="2" t="n"/>
      <c r="BN55" s="2" t="n"/>
      <c r="BO55" s="2" t="n"/>
      <c r="BP55" s="141" t="n"/>
      <c r="BV55" s="142" t="n"/>
      <c r="DU55" s="142" t="n"/>
      <c r="DV55" s="2" t="n"/>
      <c r="DW55" s="2" t="n"/>
      <c r="DX55" s="2" t="n"/>
      <c r="DY55" s="2" t="n"/>
      <c r="DZ55" s="2" t="n"/>
      <c r="EA55" s="2" t="n"/>
      <c r="EB55" s="2" t="n"/>
      <c r="EC55" s="2" t="n"/>
    </row>
    <row r="56" ht="6.75" customHeight="1" s="118">
      <c r="A56" s="2" t="n"/>
      <c r="B56" s="2" t="n"/>
      <c r="C56" s="2" t="n"/>
      <c r="D56" s="2" t="n"/>
      <c r="E56" s="141" t="n"/>
      <c r="K56" s="142" t="n"/>
      <c r="L56" s="92" t="inlineStr">
        <is>
          <t>令和</t>
        </is>
      </c>
      <c r="S56" s="52" t="inlineStr">
        <is>
          <t>年</t>
        </is>
      </c>
      <c r="W56" s="53" t="inlineStr">
        <is>
          <t>月</t>
        </is>
      </c>
      <c r="X56" s="142" t="n"/>
      <c r="Y56" s="141" t="n"/>
      <c r="BI56" s="142" t="n"/>
      <c r="BJ56" s="2" t="n"/>
      <c r="BK56" s="2" t="n"/>
      <c r="BL56" s="2" t="n"/>
      <c r="BM56" s="2" t="n"/>
      <c r="BN56" s="2" t="n"/>
      <c r="BO56" s="2" t="n"/>
      <c r="BP56" s="141" t="n"/>
      <c r="BV56" s="142" t="n"/>
      <c r="DU56" s="142" t="n"/>
      <c r="DV56" s="2" t="n"/>
      <c r="DW56" s="2" t="n"/>
      <c r="DX56" s="2" t="n"/>
      <c r="DY56" s="2" t="n"/>
      <c r="DZ56" s="2" t="n"/>
      <c r="EA56" s="2" t="n"/>
      <c r="EB56" s="2" t="n"/>
      <c r="EC56" s="2" t="n"/>
    </row>
    <row r="57" ht="6.75" customHeight="1" s="118">
      <c r="A57" s="2" t="n"/>
      <c r="B57" s="2" t="n"/>
      <c r="C57" s="2" t="n"/>
      <c r="D57" s="2" t="n"/>
      <c r="E57" s="141" t="n"/>
      <c r="K57" s="142" t="n"/>
      <c r="L57" s="141" t="n"/>
      <c r="X57" s="142" t="n"/>
      <c r="Y57" s="141" t="n"/>
      <c r="AW57" s="75" t="inlineStr">
        <is>
          <t>卒業</t>
        </is>
      </c>
      <c r="BI57" s="142" t="n"/>
      <c r="BJ57" s="2" t="n"/>
      <c r="BK57" s="2" t="n"/>
      <c r="BL57" s="2" t="n"/>
      <c r="BM57" s="2" t="n"/>
      <c r="BN57" s="2" t="n"/>
      <c r="BO57" s="2" t="n"/>
      <c r="BP57" s="141" t="n"/>
      <c r="BV57" s="142" t="n"/>
      <c r="DU57" s="142" t="n"/>
      <c r="DV57" s="2" t="n"/>
      <c r="DW57" s="2" t="n"/>
      <c r="DX57" s="2" t="n"/>
      <c r="DY57" s="2" t="n"/>
      <c r="DZ57" s="2" t="n"/>
      <c r="EA57" s="2" t="n"/>
      <c r="EB57" s="2" t="n"/>
      <c r="EC57" s="2" t="n"/>
    </row>
    <row r="58" ht="6.75" customHeight="1" s="118">
      <c r="A58" s="2" t="n"/>
      <c r="B58" s="2" t="n"/>
      <c r="C58" s="2" t="n"/>
      <c r="D58" s="2" t="n"/>
      <c r="E58" s="141" t="n"/>
      <c r="K58" s="142" t="n"/>
      <c r="L58" s="36" t="n"/>
      <c r="M58" s="19" t="n"/>
      <c r="N58" s="19" t="n"/>
      <c r="O58" s="19" t="n"/>
      <c r="P58" s="19" t="n"/>
      <c r="Q58" s="19" t="n"/>
      <c r="R58" s="19" t="n"/>
      <c r="S58" s="19" t="n"/>
      <c r="T58" s="19" t="n"/>
      <c r="U58" s="19" t="n"/>
      <c r="V58" s="19" t="n"/>
      <c r="W58" s="19" t="n"/>
      <c r="X58" s="37" t="n"/>
      <c r="Y58" s="141" t="n"/>
      <c r="BI58" s="142" t="n"/>
      <c r="BJ58" s="2" t="n"/>
      <c r="BK58" s="2" t="n"/>
      <c r="BL58" s="2" t="n"/>
      <c r="BM58" s="2" t="n"/>
      <c r="BN58" s="2" t="n"/>
      <c r="BO58" s="2" t="n"/>
      <c r="BP58" s="141" t="n"/>
      <c r="BV58" s="142" t="n"/>
      <c r="DU58" s="142" t="n"/>
      <c r="DV58" s="2" t="n"/>
      <c r="DW58" s="2" t="n"/>
      <c r="DX58" s="2" t="n"/>
      <c r="DY58" s="2" t="n"/>
      <c r="DZ58" s="2" t="n"/>
      <c r="EA58" s="2" t="n"/>
      <c r="EB58" s="2" t="n"/>
      <c r="EC58" s="2" t="n"/>
    </row>
    <row r="59" ht="6.75" customHeight="1" s="118">
      <c r="A59" s="2" t="n"/>
      <c r="B59" s="2" t="n"/>
      <c r="C59" s="2" t="n"/>
      <c r="D59" s="2" t="n"/>
      <c r="E59" s="141" t="n"/>
      <c r="K59" s="142" t="n"/>
      <c r="L59" s="36" t="n"/>
      <c r="M59" s="19" t="n"/>
      <c r="N59" s="19" t="n"/>
      <c r="O59" s="19" t="n"/>
      <c r="P59" s="19" t="n"/>
      <c r="Q59" s="19" t="n"/>
      <c r="R59" s="19" t="n"/>
      <c r="S59" s="19" t="n"/>
      <c r="T59" s="19" t="n"/>
      <c r="U59" s="19" t="n"/>
      <c r="V59" s="19" t="n"/>
      <c r="W59" s="19" t="n"/>
      <c r="X59" s="37" t="n"/>
      <c r="Y59" s="141" t="n"/>
      <c r="BI59" s="142" t="n"/>
      <c r="BJ59" s="2" t="n"/>
      <c r="BK59" s="2" t="n"/>
      <c r="BL59" s="2" t="n"/>
      <c r="BM59" s="2" t="n"/>
      <c r="BN59" s="2" t="n"/>
      <c r="BO59" s="2" t="n"/>
      <c r="BP59" s="141" t="n"/>
      <c r="BV59" s="142" t="n"/>
      <c r="DU59" s="142" t="n"/>
      <c r="DV59" s="2" t="n"/>
      <c r="DW59" s="2" t="n"/>
      <c r="DX59" s="2" t="n"/>
      <c r="DY59" s="2" t="n"/>
      <c r="DZ59" s="2" t="n"/>
      <c r="EA59" s="2" t="n"/>
      <c r="EB59" s="2" t="n"/>
      <c r="EC59" s="2" t="n"/>
    </row>
    <row r="60" ht="6.75" customHeight="1" s="118">
      <c r="A60" s="2" t="n"/>
      <c r="B60" s="2" t="n"/>
      <c r="C60" s="2" t="n"/>
      <c r="D60" s="2" t="n"/>
      <c r="E60" s="144" t="n"/>
      <c r="F60" s="145" t="n"/>
      <c r="G60" s="145" t="n"/>
      <c r="H60" s="145" t="n"/>
      <c r="I60" s="145" t="n"/>
      <c r="J60" s="145" t="n"/>
      <c r="K60" s="146"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5" t="n"/>
      <c r="AX60" s="145" t="n"/>
      <c r="AY60" s="145" t="n"/>
      <c r="AZ60" s="145" t="n"/>
      <c r="BA60" s="145" t="n"/>
      <c r="BB60" s="145" t="n"/>
      <c r="BC60" s="145" t="n"/>
      <c r="BD60" s="145" t="n"/>
      <c r="BE60" s="145" t="n"/>
      <c r="BF60" s="145" t="n"/>
      <c r="BG60" s="145" t="n"/>
      <c r="BH60" s="145" t="n"/>
      <c r="BI60" s="146" t="n"/>
      <c r="BJ60" s="2" t="n"/>
      <c r="BK60" s="2" t="n"/>
      <c r="BL60" s="2" t="n"/>
      <c r="BM60" s="2" t="n"/>
      <c r="BN60" s="2" t="n"/>
      <c r="BO60" s="2" t="n"/>
      <c r="BP60" s="141" t="n"/>
      <c r="BV60" s="142" t="n"/>
      <c r="DU60" s="142"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8" t="n"/>
      <c r="U61" s="17" t="n"/>
      <c r="V61" s="17" t="n"/>
      <c r="W61" s="76" t="n"/>
      <c r="X61" s="138"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41" t="n"/>
      <c r="BV61" s="142" t="n"/>
      <c r="DU61" s="142"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41" t="n"/>
      <c r="BV62" s="142" t="n"/>
      <c r="DU62" s="142"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41" t="n"/>
      <c r="BV63" s="142" t="n"/>
      <c r="DU63" s="142" t="n"/>
      <c r="DV63" s="2" t="n"/>
      <c r="DW63" s="2" t="n"/>
      <c r="DX63" s="2" t="n"/>
      <c r="DY63" s="2" t="n"/>
      <c r="DZ63" s="2" t="n"/>
      <c r="EA63" s="2" t="n"/>
      <c r="EB63" s="2" t="n"/>
      <c r="EC63" s="2" t="n"/>
    </row>
    <row r="64" ht="6.75" customHeight="1" s="118">
      <c r="A64" s="2" t="n"/>
      <c r="B64" s="2" t="n"/>
      <c r="C64" s="2" t="n"/>
      <c r="D64" s="2" t="n"/>
      <c r="E64" s="178" t="inlineStr">
        <is>
          <t>職　歴</t>
        </is>
      </c>
      <c r="K64" s="142" t="n"/>
      <c r="L64" s="54" t="inlineStr">
        <is>
          <t>平成</t>
        </is>
      </c>
      <c r="M64" s="138" t="n"/>
      <c r="N64" s="138" t="n"/>
      <c r="O64" s="138" t="n"/>
      <c r="P64" s="19" t="n"/>
      <c r="Q64" s="19" t="n"/>
      <c r="R64" s="19" t="n"/>
      <c r="S64" s="19" t="n"/>
      <c r="T64" s="19" t="n"/>
      <c r="U64" s="19" t="n"/>
      <c r="V64" s="19" t="n"/>
      <c r="W64" s="19" t="n"/>
      <c r="X64" s="37" t="n"/>
      <c r="Y64" s="169">
        <f>計算!$AD$41</f>
        <v/>
      </c>
      <c r="BI64" s="142" t="n"/>
      <c r="BJ64" s="2" t="n"/>
      <c r="BK64" s="2" t="n"/>
      <c r="BL64" s="2" t="n"/>
      <c r="BM64" s="2" t="n"/>
      <c r="BN64" s="2" t="n"/>
      <c r="BO64" s="2" t="n"/>
      <c r="BP64" s="141" t="n"/>
      <c r="BV64" s="142" t="n"/>
      <c r="DU64" s="142" t="n"/>
      <c r="DV64" s="2" t="n"/>
      <c r="DW64" s="2" t="n"/>
      <c r="DX64" s="2" t="n"/>
      <c r="DY64" s="2" t="n"/>
      <c r="DZ64" s="2" t="n"/>
      <c r="EA64" s="2" t="n"/>
      <c r="EB64" s="2" t="n"/>
      <c r="EC64" s="2" t="n"/>
    </row>
    <row r="65" ht="6.75" customHeight="1" s="118">
      <c r="A65" s="2" t="n"/>
      <c r="B65" s="2" t="n"/>
      <c r="C65" s="2" t="n"/>
      <c r="D65" s="2" t="n"/>
      <c r="E65" s="141" t="n"/>
      <c r="K65" s="142" t="n"/>
      <c r="L65" s="141" t="n"/>
      <c r="P65" s="19" t="n"/>
      <c r="Q65" s="19" t="n"/>
      <c r="R65" s="19" t="n"/>
      <c r="S65" s="19" t="n"/>
      <c r="T65" s="19" t="n"/>
      <c r="U65" s="19" t="n"/>
      <c r="V65" s="19" t="n"/>
      <c r="W65" s="19" t="n"/>
      <c r="X65" s="37" t="n"/>
      <c r="Y65" s="141" t="n"/>
      <c r="BI65" s="142" t="n"/>
      <c r="BJ65" s="2" t="n"/>
      <c r="BK65" s="2" t="n"/>
      <c r="BL65" s="2" t="n"/>
      <c r="BM65" s="2" t="n"/>
      <c r="BN65" s="2" t="n"/>
      <c r="BO65" s="2" t="n"/>
      <c r="BP65" s="141" t="n"/>
      <c r="BV65" s="142" t="n"/>
      <c r="DU65" s="142" t="n"/>
      <c r="DV65" s="2" t="n"/>
      <c r="DW65" s="2" t="n"/>
      <c r="DX65" s="2" t="n"/>
      <c r="DY65" s="2" t="n"/>
      <c r="DZ65" s="2" t="n"/>
      <c r="EA65" s="2" t="n"/>
      <c r="EB65" s="2" t="n"/>
      <c r="EC65" s="2" t="n"/>
    </row>
    <row r="66" ht="6.75" customHeight="1" s="118">
      <c r="A66" s="2" t="n"/>
      <c r="B66" s="2" t="n"/>
      <c r="C66" s="2" t="n"/>
      <c r="D66" s="2" t="n"/>
      <c r="E66" s="141" t="n"/>
      <c r="K66" s="142" t="n"/>
      <c r="L66" s="141" t="n"/>
      <c r="P66" s="177">
        <f>計算!$AB$41</f>
        <v/>
      </c>
      <c r="S66" s="52" t="inlineStr">
        <is>
          <t>年</t>
        </is>
      </c>
      <c r="U66" s="177">
        <f>計算!$AC$41</f>
        <v/>
      </c>
      <c r="W66" s="53" t="inlineStr">
        <is>
          <t>月</t>
        </is>
      </c>
      <c r="X66" s="142" t="n"/>
      <c r="Y66" s="141" t="n"/>
      <c r="BI66" s="142" t="n"/>
      <c r="BJ66" s="2" t="n"/>
      <c r="BK66" s="2" t="n"/>
      <c r="BL66" s="2" t="n"/>
      <c r="BM66" s="2" t="n"/>
      <c r="BN66" s="2" t="n"/>
      <c r="BO66" s="2" t="n"/>
      <c r="BP66" s="141" t="n"/>
      <c r="BV66" s="142" t="n"/>
      <c r="DU66" s="142" t="n"/>
      <c r="DV66" s="2" t="n"/>
      <c r="DW66" s="2" t="n"/>
      <c r="DX66" s="2" t="n"/>
      <c r="DY66" s="2" t="n"/>
      <c r="DZ66" s="2" t="n"/>
      <c r="EA66" s="2" t="n"/>
      <c r="EB66" s="2" t="n"/>
      <c r="EC66" s="2" t="n"/>
    </row>
    <row r="67" ht="6.75" customHeight="1" s="118">
      <c r="A67" s="2" t="n"/>
      <c r="B67" s="2" t="n"/>
      <c r="C67" s="2" t="n"/>
      <c r="D67" s="2" t="n"/>
      <c r="E67" s="141" t="n"/>
      <c r="K67" s="142" t="n"/>
      <c r="L67" s="49" t="inlineStr">
        <is>
          <t>令和</t>
        </is>
      </c>
      <c r="X67" s="142" t="n"/>
      <c r="Y67" s="141" t="n"/>
      <c r="BI67" s="142" t="n"/>
      <c r="BJ67" s="2" t="n"/>
      <c r="BK67" s="2" t="n"/>
      <c r="BL67" s="2" t="n"/>
      <c r="BM67" s="2" t="n"/>
      <c r="BN67" s="2" t="n"/>
      <c r="BO67" s="2" t="n"/>
      <c r="BP67" s="141" t="n"/>
      <c r="BV67" s="142" t="n"/>
      <c r="DU67" s="142" t="n"/>
      <c r="DV67" s="2" t="n"/>
      <c r="DW67" s="2" t="n"/>
      <c r="DX67" s="2" t="n"/>
      <c r="DY67" s="2" t="n"/>
      <c r="DZ67" s="2" t="n"/>
      <c r="EA67" s="2" t="n"/>
      <c r="EB67" s="2" t="n"/>
      <c r="EC67" s="2" t="n"/>
    </row>
    <row r="68" ht="6.75" customHeight="1" s="118">
      <c r="A68" s="2" t="n"/>
      <c r="B68" s="2" t="n"/>
      <c r="C68" s="2" t="n"/>
      <c r="D68" s="2" t="n"/>
      <c r="E68" s="141" t="n"/>
      <c r="K68" s="142" t="n"/>
      <c r="L68" s="141" t="n"/>
      <c r="P68" s="19" t="n"/>
      <c r="Q68" s="19" t="n"/>
      <c r="R68" s="19" t="n"/>
      <c r="S68" s="19" t="n"/>
      <c r="T68" s="19" t="n"/>
      <c r="U68" s="19" t="n"/>
      <c r="V68" s="19" t="n"/>
      <c r="W68" s="19" t="n"/>
      <c r="X68" s="37" t="n"/>
      <c r="Y68" s="141" t="n"/>
      <c r="BI68" s="142" t="n"/>
      <c r="BJ68" s="2" t="n"/>
      <c r="BK68" s="2" t="n"/>
      <c r="BL68" s="2" t="n"/>
      <c r="BM68" s="2" t="n"/>
      <c r="BN68" s="2" t="n"/>
      <c r="BO68" s="2" t="n"/>
      <c r="BP68" s="141" t="n"/>
      <c r="BV68" s="142" t="n"/>
      <c r="DU68" s="142" t="n"/>
      <c r="DV68" s="2" t="n"/>
      <c r="DW68" s="2" t="n"/>
      <c r="DX68" s="2" t="n"/>
      <c r="DY68" s="2" t="n"/>
      <c r="DZ68" s="2" t="n"/>
      <c r="EA68" s="2" t="n"/>
      <c r="EB68" s="2" t="n"/>
      <c r="EC68" s="2" t="n"/>
    </row>
    <row r="69" ht="5.25" customHeight="1" s="118">
      <c r="A69" s="2" t="n"/>
      <c r="B69" s="2" t="n"/>
      <c r="C69" s="2" t="n"/>
      <c r="D69" s="2" t="n"/>
      <c r="E69" s="141" t="n"/>
      <c r="K69" s="142" t="n"/>
      <c r="L69" s="144" t="n"/>
      <c r="M69" s="145" t="n"/>
      <c r="N69" s="145" t="n"/>
      <c r="O69" s="145" t="n"/>
      <c r="P69" s="20" t="n"/>
      <c r="Q69" s="20" t="n"/>
      <c r="R69" s="20" t="n"/>
      <c r="S69" s="20" t="n"/>
      <c r="T69" s="20" t="n"/>
      <c r="U69" s="20" t="n"/>
      <c r="V69" s="20" t="n"/>
      <c r="W69" s="20" t="n"/>
      <c r="X69" s="39" t="n"/>
      <c r="Y69" s="144" t="n"/>
      <c r="Z69" s="145" t="n"/>
      <c r="AA69" s="145" t="n"/>
      <c r="AB69" s="145" t="n"/>
      <c r="AC69" s="145" t="n"/>
      <c r="AD69" s="145" t="n"/>
      <c r="AE69" s="145" t="n"/>
      <c r="AF69" s="145" t="n"/>
      <c r="AG69" s="145" t="n"/>
      <c r="AH69" s="145" t="n"/>
      <c r="AI69" s="145" t="n"/>
      <c r="AJ69" s="145" t="n"/>
      <c r="AK69" s="145" t="n"/>
      <c r="AL69" s="145" t="n"/>
      <c r="AM69" s="145" t="n"/>
      <c r="AN69" s="145" t="n"/>
      <c r="AO69" s="145" t="n"/>
      <c r="AP69" s="145" t="n"/>
      <c r="AQ69" s="145" t="n"/>
      <c r="AR69" s="145" t="n"/>
      <c r="AS69" s="145" t="n"/>
      <c r="AT69" s="145" t="n"/>
      <c r="AU69" s="145" t="n"/>
      <c r="AV69" s="145" t="n"/>
      <c r="AW69" s="145" t="n"/>
      <c r="AX69" s="145" t="n"/>
      <c r="AY69" s="145" t="n"/>
      <c r="AZ69" s="145" t="n"/>
      <c r="BA69" s="145" t="n"/>
      <c r="BB69" s="145" t="n"/>
      <c r="BC69" s="145" t="n"/>
      <c r="BD69" s="145" t="n"/>
      <c r="BE69" s="145" t="n"/>
      <c r="BF69" s="145" t="n"/>
      <c r="BG69" s="145" t="n"/>
      <c r="BH69" s="145" t="n"/>
      <c r="BI69" s="146" t="n"/>
      <c r="BJ69" s="2" t="n"/>
      <c r="BK69" s="2" t="n"/>
      <c r="BL69" s="2" t="n"/>
      <c r="BM69" s="2" t="n"/>
      <c r="BN69" s="2" t="n"/>
      <c r="BO69" s="2" t="n"/>
      <c r="BP69" s="141" t="n"/>
      <c r="BV69" s="142" t="n"/>
      <c r="DU69" s="142" t="n"/>
      <c r="DV69" s="2" t="n"/>
      <c r="DW69" s="2" t="n"/>
      <c r="DX69" s="2" t="n"/>
      <c r="DY69" s="2" t="n"/>
      <c r="DZ69" s="2" t="n"/>
      <c r="EA69" s="2" t="n"/>
      <c r="EB69" s="2" t="n"/>
      <c r="EC69" s="2" t="n"/>
    </row>
    <row r="70" ht="6.75" customHeight="1" s="118">
      <c r="A70" s="2" t="n"/>
      <c r="B70" s="2" t="n"/>
      <c r="C70" s="2" t="n"/>
      <c r="D70" s="2" t="n"/>
      <c r="E70" s="141" t="n"/>
      <c r="K70" s="142" t="n"/>
      <c r="L70" s="54" t="inlineStr">
        <is>
          <t>平成</t>
        </is>
      </c>
      <c r="M70" s="138" t="n"/>
      <c r="N70" s="138" t="n"/>
      <c r="O70" s="138" t="n"/>
      <c r="P70" s="18" t="n"/>
      <c r="Q70" s="18" t="n"/>
      <c r="R70" s="18" t="n"/>
      <c r="S70" s="18" t="n"/>
      <c r="T70" s="18" t="n"/>
      <c r="U70" s="18" t="n"/>
      <c r="V70" s="18" t="n"/>
      <c r="W70" s="18" t="n"/>
      <c r="X70" s="35" t="n"/>
      <c r="Y70" s="169">
        <f>計算!$AG$41</f>
        <v/>
      </c>
      <c r="BI70" s="142" t="n"/>
      <c r="BJ70" s="2" t="n"/>
      <c r="BK70" s="2" t="n"/>
      <c r="BL70" s="2" t="n"/>
      <c r="BM70" s="2" t="n"/>
      <c r="BN70" s="2" t="n"/>
      <c r="BO70" s="2" t="n"/>
      <c r="BP70" s="141" t="n"/>
      <c r="BV70" s="142" t="n"/>
      <c r="DU70" s="142" t="n"/>
      <c r="DV70" s="2" t="n"/>
      <c r="DW70" s="2" t="n"/>
      <c r="DX70" s="2" t="n"/>
      <c r="DY70" s="2" t="n"/>
      <c r="DZ70" s="2" t="n"/>
      <c r="EA70" s="2" t="n"/>
      <c r="EB70" s="2" t="n"/>
      <c r="EC70" s="2" t="n"/>
    </row>
    <row r="71" ht="6.75" customHeight="1" s="118">
      <c r="A71" s="2" t="n"/>
      <c r="B71" s="2" t="n"/>
      <c r="C71" s="2" t="n"/>
      <c r="D71" s="2" t="n"/>
      <c r="E71" s="141" t="n"/>
      <c r="K71" s="142" t="n"/>
      <c r="L71" s="141" t="n"/>
      <c r="P71" s="19" t="n"/>
      <c r="Q71" s="19" t="n"/>
      <c r="R71" s="19" t="n"/>
      <c r="S71" s="19" t="n"/>
      <c r="T71" s="19" t="n"/>
      <c r="U71" s="19" t="n"/>
      <c r="V71" s="19" t="n"/>
      <c r="W71" s="19" t="n"/>
      <c r="X71" s="37" t="n"/>
      <c r="Y71" s="141" t="n"/>
      <c r="BI71" s="142" t="n"/>
      <c r="BJ71" s="2" t="n"/>
      <c r="BK71" s="2" t="n"/>
      <c r="BL71" s="2" t="n"/>
      <c r="BM71" s="2" t="n"/>
      <c r="BN71" s="2" t="n"/>
      <c r="BO71" s="2" t="n"/>
      <c r="BP71" s="141" t="n"/>
      <c r="BV71" s="142" t="n"/>
      <c r="DU71" s="142" t="n"/>
      <c r="DV71" s="2" t="n"/>
      <c r="DW71" s="2" t="n"/>
      <c r="DX71" s="2" t="n"/>
      <c r="DY71" s="2" t="n"/>
      <c r="DZ71" s="2" t="n"/>
      <c r="EA71" s="2" t="n"/>
      <c r="EB71" s="2" t="n"/>
      <c r="EC71" s="2" t="n"/>
    </row>
    <row r="72" ht="6.75" customHeight="1" s="118">
      <c r="A72" s="2" t="n"/>
      <c r="B72" s="2" t="n"/>
      <c r="C72" s="2" t="n"/>
      <c r="D72" s="2" t="n"/>
      <c r="E72" s="141" t="n"/>
      <c r="K72" s="142" t="n"/>
      <c r="L72" s="141" t="n"/>
      <c r="P72" s="177">
        <f>計算!$AE$41</f>
        <v/>
      </c>
      <c r="S72" s="52" t="inlineStr">
        <is>
          <t>年</t>
        </is>
      </c>
      <c r="U72" s="177">
        <f>計算!$AF$41</f>
        <v/>
      </c>
      <c r="W72" s="53" t="inlineStr">
        <is>
          <t>月</t>
        </is>
      </c>
      <c r="X72" s="142" t="n"/>
      <c r="Y72" s="141" t="n"/>
      <c r="BI72" s="142" t="n"/>
      <c r="BJ72" s="2" t="n"/>
      <c r="BK72" s="2" t="n"/>
      <c r="BL72" s="2" t="n"/>
      <c r="BM72" s="2" t="n"/>
      <c r="BN72" s="2" t="n"/>
      <c r="BO72" s="2" t="n"/>
      <c r="BP72" s="141" t="n"/>
      <c r="BV72" s="142" t="n"/>
      <c r="DU72" s="142" t="n"/>
      <c r="DV72" s="2" t="n"/>
      <c r="DW72" s="2" t="n"/>
      <c r="DX72" s="2" t="n"/>
      <c r="DY72" s="2" t="n"/>
      <c r="DZ72" s="2" t="n"/>
      <c r="EA72" s="2" t="n"/>
      <c r="EB72" s="2" t="n"/>
      <c r="EC72" s="2" t="n"/>
    </row>
    <row r="73" ht="6.75" customHeight="1" s="118">
      <c r="A73" s="2" t="n"/>
      <c r="B73" s="2" t="n"/>
      <c r="C73" s="2" t="n"/>
      <c r="D73" s="2" t="n"/>
      <c r="E73" s="141" t="n"/>
      <c r="K73" s="142" t="n"/>
      <c r="L73" s="49" t="inlineStr">
        <is>
          <t>令和</t>
        </is>
      </c>
      <c r="X73" s="142" t="n"/>
      <c r="Y73" s="141" t="n"/>
      <c r="BI73" s="142" t="n"/>
      <c r="BJ73" s="2" t="n"/>
      <c r="BK73" s="2" t="n"/>
      <c r="BL73" s="2" t="n"/>
      <c r="BM73" s="2" t="n"/>
      <c r="BN73" s="2" t="n"/>
      <c r="BO73" s="2" t="n"/>
      <c r="BP73" s="141" t="n"/>
      <c r="BV73" s="142" t="n"/>
      <c r="DU73" s="142" t="n"/>
      <c r="DV73" s="2" t="n"/>
      <c r="DW73" s="2" t="n"/>
      <c r="DX73" s="2" t="n"/>
      <c r="DY73" s="2" t="n"/>
      <c r="DZ73" s="2" t="n"/>
      <c r="EA73" s="2" t="n"/>
      <c r="EB73" s="2" t="n"/>
      <c r="EC73" s="2" t="n"/>
    </row>
    <row r="74" ht="6.75" customHeight="1" s="118">
      <c r="A74" s="2" t="n"/>
      <c r="B74" s="2" t="n"/>
      <c r="C74" s="2" t="n"/>
      <c r="D74" s="2" t="n"/>
      <c r="E74" s="141" t="n"/>
      <c r="K74" s="142" t="n"/>
      <c r="L74" s="141" t="n"/>
      <c r="P74" s="19" t="n"/>
      <c r="Q74" s="19" t="n"/>
      <c r="R74" s="19" t="n"/>
      <c r="S74" s="19" t="n"/>
      <c r="T74" s="19" t="n"/>
      <c r="U74" s="19" t="n"/>
      <c r="V74" s="19" t="n"/>
      <c r="W74" s="19" t="n"/>
      <c r="X74" s="37" t="n"/>
      <c r="Y74" s="141" t="n"/>
      <c r="BI74" s="142" t="n"/>
      <c r="BJ74" s="2" t="n"/>
      <c r="BK74" s="2" t="n"/>
      <c r="BL74" s="2" t="n"/>
      <c r="BM74" s="2" t="n"/>
      <c r="BN74" s="2" t="n"/>
      <c r="BO74" s="2" t="n"/>
      <c r="BP74" s="141" t="n"/>
      <c r="BU74" s="43" t="n"/>
      <c r="BV74" s="44" t="n"/>
      <c r="DU74" s="142" t="n"/>
      <c r="DV74" s="2" t="n"/>
      <c r="DW74" s="2" t="n"/>
      <c r="DX74" s="2" t="n"/>
      <c r="DY74" s="2" t="n"/>
      <c r="DZ74" s="2" t="n"/>
      <c r="EA74" s="2" t="n"/>
      <c r="EB74" s="2" t="n"/>
      <c r="EC74" s="2" t="n"/>
    </row>
    <row r="75" ht="4.5" customHeight="1" s="118">
      <c r="A75" s="2" t="n"/>
      <c r="B75" s="2" t="n"/>
      <c r="C75" s="2" t="n"/>
      <c r="D75" s="2" t="n"/>
      <c r="E75" s="141" t="n"/>
      <c r="K75" s="142" t="n"/>
      <c r="L75" s="144" t="n"/>
      <c r="M75" s="145" t="n"/>
      <c r="N75" s="145" t="n"/>
      <c r="O75" s="145" t="n"/>
      <c r="P75" s="20" t="n"/>
      <c r="Q75" s="20" t="n"/>
      <c r="R75" s="20" t="n"/>
      <c r="S75" s="20" t="n"/>
      <c r="T75" s="20" t="n"/>
      <c r="U75" s="20" t="n"/>
      <c r="V75" s="20" t="n"/>
      <c r="W75" s="20" t="n"/>
      <c r="X75" s="39" t="n"/>
      <c r="Y75" s="144" t="n"/>
      <c r="Z75" s="145" t="n"/>
      <c r="AA75" s="145" t="n"/>
      <c r="AB75" s="145" t="n"/>
      <c r="AC75" s="145" t="n"/>
      <c r="AD75" s="145" t="n"/>
      <c r="AE75" s="145" t="n"/>
      <c r="AF75" s="145" t="n"/>
      <c r="AG75" s="145" t="n"/>
      <c r="AH75" s="145" t="n"/>
      <c r="AI75" s="145" t="n"/>
      <c r="AJ75" s="145" t="n"/>
      <c r="AK75" s="145" t="n"/>
      <c r="AL75" s="145" t="n"/>
      <c r="AM75" s="145" t="n"/>
      <c r="AN75" s="145" t="n"/>
      <c r="AO75" s="145" t="n"/>
      <c r="AP75" s="145" t="n"/>
      <c r="AQ75" s="145" t="n"/>
      <c r="AR75" s="145" t="n"/>
      <c r="AS75" s="145" t="n"/>
      <c r="AT75" s="145" t="n"/>
      <c r="AU75" s="145" t="n"/>
      <c r="AV75" s="145" t="n"/>
      <c r="AW75" s="145" t="n"/>
      <c r="AX75" s="145" t="n"/>
      <c r="AY75" s="145" t="n"/>
      <c r="AZ75" s="145" t="n"/>
      <c r="BA75" s="145" t="n"/>
      <c r="BB75" s="145" t="n"/>
      <c r="BC75" s="145" t="n"/>
      <c r="BD75" s="145" t="n"/>
      <c r="BE75" s="145" t="n"/>
      <c r="BF75" s="145" t="n"/>
      <c r="BG75" s="145" t="n"/>
      <c r="BH75" s="145" t="n"/>
      <c r="BI75" s="146" t="n"/>
      <c r="BJ75" s="2" t="n"/>
      <c r="BK75" s="2" t="n"/>
      <c r="BL75" s="2" t="n"/>
      <c r="BM75" s="2" t="n"/>
      <c r="BN75" s="2" t="n"/>
      <c r="BO75" s="2" t="n"/>
      <c r="BP75" s="144" t="n"/>
      <c r="BQ75" s="145" t="n"/>
      <c r="BR75" s="145" t="n"/>
      <c r="BS75" s="145" t="n"/>
      <c r="BT75" s="145" t="n"/>
      <c r="BU75" s="42" t="n"/>
      <c r="BV75" s="45" t="n"/>
      <c r="BW75" s="145" t="n"/>
      <c r="BX75" s="145" t="n"/>
      <c r="BY75" s="145" t="n"/>
      <c r="BZ75" s="145" t="n"/>
      <c r="CA75" s="145" t="n"/>
      <c r="CB75" s="145" t="n"/>
      <c r="CC75" s="145" t="n"/>
      <c r="CD75" s="145" t="n"/>
      <c r="CE75" s="145" t="n"/>
      <c r="CF75" s="145" t="n"/>
      <c r="CG75" s="145" t="n"/>
      <c r="CH75" s="145" t="n"/>
      <c r="CI75" s="145" t="n"/>
      <c r="CJ75" s="145" t="n"/>
      <c r="CK75" s="145" t="n"/>
      <c r="CL75" s="145" t="n"/>
      <c r="CM75" s="145" t="n"/>
      <c r="CN75" s="145" t="n"/>
      <c r="CO75" s="145" t="n"/>
      <c r="CP75" s="145" t="n"/>
      <c r="CQ75" s="145" t="n"/>
      <c r="CR75" s="145" t="n"/>
      <c r="CS75" s="145" t="n"/>
      <c r="CT75" s="145" t="n"/>
      <c r="CU75" s="145" t="n"/>
      <c r="CV75" s="145" t="n"/>
      <c r="CW75" s="145" t="n"/>
      <c r="CX75" s="145" t="n"/>
      <c r="CY75" s="145" t="n"/>
      <c r="CZ75" s="145" t="n"/>
      <c r="DA75" s="145" t="n"/>
      <c r="DB75" s="145" t="n"/>
      <c r="DC75" s="145" t="n"/>
      <c r="DD75" s="145" t="n"/>
      <c r="DE75" s="145" t="n"/>
      <c r="DF75" s="145" t="n"/>
      <c r="DG75" s="145" t="n"/>
      <c r="DH75" s="145" t="n"/>
      <c r="DI75" s="145" t="n"/>
      <c r="DJ75" s="145" t="n"/>
      <c r="DK75" s="145" t="n"/>
      <c r="DL75" s="145" t="n"/>
      <c r="DM75" s="145" t="n"/>
      <c r="DN75" s="145" t="n"/>
      <c r="DO75" s="145" t="n"/>
      <c r="DP75" s="145" t="n"/>
      <c r="DQ75" s="145" t="n"/>
      <c r="DR75" s="145" t="n"/>
      <c r="DS75" s="145" t="n"/>
      <c r="DT75" s="145" t="n"/>
      <c r="DU75" s="146" t="n"/>
      <c r="DV75" s="2" t="n"/>
      <c r="DW75" s="2" t="n"/>
      <c r="DX75" s="2" t="n"/>
      <c r="DY75" s="2" t="n"/>
      <c r="DZ75" s="2" t="n"/>
      <c r="EA75" s="2" t="n"/>
      <c r="EB75" s="2" t="n"/>
      <c r="EC75" s="2" t="n"/>
    </row>
    <row r="76" ht="6.75" customHeight="1" s="118">
      <c r="A76" s="2" t="n"/>
      <c r="B76" s="2" t="n"/>
      <c r="C76" s="2" t="n"/>
      <c r="D76" s="2" t="n"/>
      <c r="E76" s="141" t="n"/>
      <c r="K76" s="142" t="n"/>
      <c r="L76" s="54" t="inlineStr">
        <is>
          <t>平成</t>
        </is>
      </c>
      <c r="M76" s="138" t="n"/>
      <c r="N76" s="138" t="n"/>
      <c r="O76" s="138"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7" t="inlineStr">
        <is>
          <t>備　考</t>
        </is>
      </c>
      <c r="BQ76" s="138" t="n"/>
      <c r="BR76" s="138" t="n"/>
      <c r="BS76" s="138" t="n"/>
      <c r="BT76" s="138" t="n"/>
      <c r="BU76" s="138" t="n"/>
      <c r="BV76" s="139" t="n"/>
      <c r="BW76" s="174">
        <f>計算!$AA$41</f>
        <v/>
      </c>
      <c r="BX76" s="138" t="n"/>
      <c r="BY76" s="138" t="n"/>
      <c r="BZ76" s="138" t="n"/>
      <c r="CA76" s="138" t="n"/>
      <c r="CB76" s="138" t="n"/>
      <c r="CC76" s="138" t="n"/>
      <c r="CD76" s="138" t="n"/>
      <c r="CE76" s="138" t="n"/>
      <c r="CF76" s="138" t="n"/>
      <c r="CG76" s="138" t="n"/>
      <c r="CH76" s="138" t="n"/>
      <c r="CI76" s="138" t="n"/>
      <c r="CJ76" s="138" t="n"/>
      <c r="CK76" s="138" t="n"/>
      <c r="CL76" s="138" t="n"/>
      <c r="CM76" s="138" t="n"/>
      <c r="CN76" s="138" t="n"/>
      <c r="CO76" s="138" t="n"/>
      <c r="CP76" s="138" t="n"/>
      <c r="CQ76" s="138" t="n"/>
      <c r="CR76" s="138" t="n"/>
      <c r="CS76" s="138" t="n"/>
      <c r="CT76" s="138" t="n"/>
      <c r="CU76" s="138" t="n"/>
      <c r="CV76" s="138" t="n"/>
      <c r="CW76" s="138" t="n"/>
      <c r="CX76" s="138" t="n"/>
      <c r="CY76" s="138" t="n"/>
      <c r="CZ76" s="138" t="n"/>
      <c r="DA76" s="138" t="n"/>
      <c r="DB76" s="138" t="n"/>
      <c r="DC76" s="138" t="n"/>
      <c r="DD76" s="138" t="n"/>
      <c r="DE76" s="138" t="n"/>
      <c r="DF76" s="138" t="n"/>
      <c r="DG76" s="138" t="n"/>
      <c r="DH76" s="138" t="n"/>
      <c r="DI76" s="138" t="n"/>
      <c r="DJ76" s="138" t="n"/>
      <c r="DK76" s="138" t="n"/>
      <c r="DL76" s="138" t="n"/>
      <c r="DM76" s="138" t="n"/>
      <c r="DN76" s="138" t="n"/>
      <c r="DO76" s="138" t="n"/>
      <c r="DP76" s="138" t="n"/>
      <c r="DQ76" s="138" t="n"/>
      <c r="DR76" s="138" t="n"/>
      <c r="DS76" s="138" t="n"/>
      <c r="DT76" s="138" t="n"/>
      <c r="DU76" s="139" t="n"/>
      <c r="DV76" s="2" t="n"/>
      <c r="DW76" s="2" t="n"/>
      <c r="DX76" s="2" t="n"/>
      <c r="DY76" s="2" t="n"/>
      <c r="DZ76" s="2" t="n"/>
      <c r="EA76" s="2" t="n"/>
      <c r="EB76" s="2" t="n"/>
      <c r="EC76" s="2" t="n"/>
    </row>
    <row r="77" ht="6.75" customHeight="1" s="118">
      <c r="A77" s="2" t="n"/>
      <c r="B77" s="2" t="n"/>
      <c r="C77" s="2" t="n"/>
      <c r="D77" s="2" t="n"/>
      <c r="E77" s="141" t="n"/>
      <c r="K77" s="142" t="n"/>
      <c r="L77" s="141"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41" t="n"/>
      <c r="BV77" s="142" t="n"/>
      <c r="DU77" s="142" t="n"/>
      <c r="DV77" s="2" t="n"/>
      <c r="DW77" s="2" t="n"/>
      <c r="DX77" s="2" t="n"/>
      <c r="DY77" s="2" t="n"/>
      <c r="DZ77" s="2" t="n"/>
      <c r="EA77" s="2" t="n"/>
      <c r="EB77" s="2" t="n"/>
      <c r="EC77" s="2" t="n"/>
    </row>
    <row r="78" ht="6.75" customHeight="1" s="118">
      <c r="A78" s="2" t="n"/>
      <c r="B78" s="2" t="n"/>
      <c r="C78" s="2" t="n"/>
      <c r="D78" s="2" t="n"/>
      <c r="E78" s="141" t="n"/>
      <c r="K78" s="142" t="n"/>
      <c r="L78" s="141" t="n"/>
      <c r="P78" s="19" t="n"/>
      <c r="Q78" s="19" t="n"/>
      <c r="R78" s="19" t="n"/>
      <c r="S78" s="52" t="inlineStr">
        <is>
          <t>年</t>
        </is>
      </c>
      <c r="U78" s="11" t="n"/>
      <c r="V78" s="11" t="n"/>
      <c r="W78" s="53" t="inlineStr">
        <is>
          <t>月</t>
        </is>
      </c>
      <c r="X78" s="142"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41" t="n"/>
      <c r="BV78" s="142" t="n"/>
      <c r="DU78" s="142" t="n"/>
      <c r="DV78" s="2" t="n"/>
      <c r="DW78" s="2" t="n"/>
      <c r="DX78" s="2" t="n"/>
      <c r="DY78" s="2" t="n"/>
      <c r="DZ78" s="2" t="n"/>
      <c r="EA78" s="2" t="n"/>
      <c r="EB78" s="2" t="n"/>
      <c r="EC78" s="2" t="n"/>
    </row>
    <row r="79" ht="6.75" customHeight="1" s="118">
      <c r="A79" s="2" t="n"/>
      <c r="B79" s="2" t="n"/>
      <c r="C79" s="2" t="n"/>
      <c r="D79" s="2" t="n"/>
      <c r="E79" s="141" t="n"/>
      <c r="K79" s="142" t="n"/>
      <c r="L79" s="49" t="inlineStr">
        <is>
          <t>令和</t>
        </is>
      </c>
      <c r="P79" s="19" t="n"/>
      <c r="Q79" s="19" t="n"/>
      <c r="R79" s="19" t="n"/>
      <c r="U79" s="11" t="n"/>
      <c r="V79" s="11" t="n"/>
      <c r="X79" s="142"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41" t="n"/>
      <c r="BV79" s="142" t="n"/>
      <c r="DU79" s="142" t="n"/>
      <c r="DV79" s="2" t="n"/>
      <c r="DW79" s="2" t="n"/>
      <c r="DX79" s="2" t="n"/>
      <c r="DY79" s="2" t="n"/>
      <c r="DZ79" s="2" t="n"/>
      <c r="EA79" s="2" t="n"/>
      <c r="EB79" s="2" t="n"/>
      <c r="EC79" s="2" t="n"/>
    </row>
    <row r="80" ht="6.75" customHeight="1" s="118">
      <c r="A80" s="2" t="n"/>
      <c r="B80" s="2" t="n"/>
      <c r="C80" s="2" t="n"/>
      <c r="D80" s="2" t="n"/>
      <c r="E80" s="141" t="n"/>
      <c r="K80" s="142" t="n"/>
      <c r="L80" s="141"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41" t="n"/>
      <c r="BV80" s="142" t="n"/>
      <c r="DU80" s="142" t="n"/>
      <c r="DV80" s="2" t="n"/>
      <c r="DW80" s="2" t="n"/>
      <c r="DX80" s="2" t="n"/>
      <c r="DY80" s="2" t="n"/>
      <c r="DZ80" s="2" t="n"/>
      <c r="EA80" s="2" t="n"/>
      <c r="EB80" s="2" t="n"/>
      <c r="EC80" s="2" t="n"/>
    </row>
    <row r="81" ht="3.75" customHeight="1" s="118">
      <c r="A81" s="2" t="n"/>
      <c r="B81" s="2" t="n"/>
      <c r="C81" s="2" t="n"/>
      <c r="D81" s="2" t="n"/>
      <c r="E81" s="141" t="n"/>
      <c r="K81" s="142" t="n"/>
      <c r="L81" s="144" t="n"/>
      <c r="M81" s="145" t="n"/>
      <c r="N81" s="145" t="n"/>
      <c r="O81" s="145"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41" t="n"/>
      <c r="BV81" s="142" t="n"/>
      <c r="DU81" s="142" t="n"/>
      <c r="DV81" s="2" t="n"/>
      <c r="DW81" s="2" t="n"/>
      <c r="DX81" s="2" t="n"/>
      <c r="DY81" s="2" t="n"/>
      <c r="DZ81" s="2" t="n"/>
      <c r="EA81" s="2" t="n"/>
      <c r="EB81" s="2" t="n"/>
      <c r="EC81" s="2" t="n"/>
    </row>
    <row r="82" ht="6.75" customHeight="1" s="118">
      <c r="A82" s="2" t="n"/>
      <c r="B82" s="2" t="n"/>
      <c r="C82" s="2" t="n"/>
      <c r="D82" s="2" t="n"/>
      <c r="E82" s="141" t="n"/>
      <c r="K82" s="142" t="n"/>
      <c r="L82" s="54" t="inlineStr">
        <is>
          <t>平成</t>
        </is>
      </c>
      <c r="M82" s="138" t="n"/>
      <c r="N82" s="138" t="n"/>
      <c r="O82" s="138"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41" t="n"/>
      <c r="BV82" s="142" t="n"/>
      <c r="DU82" s="142" t="n"/>
      <c r="DV82" s="2" t="n"/>
      <c r="DW82" s="2" t="n"/>
      <c r="DX82" s="2" t="n"/>
      <c r="DY82" s="2" t="n"/>
      <c r="DZ82" s="2" t="n"/>
      <c r="EA82" s="2" t="n"/>
      <c r="EB82" s="2" t="n"/>
      <c r="EC82" s="2" t="n"/>
    </row>
    <row r="83" ht="6.75" customHeight="1" s="118">
      <c r="A83" s="2" t="n"/>
      <c r="B83" s="2" t="n"/>
      <c r="C83" s="2" t="n"/>
      <c r="D83" s="2" t="n"/>
      <c r="E83" s="141" t="n"/>
      <c r="K83" s="142" t="n"/>
      <c r="L83" s="141"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41" t="n"/>
      <c r="BV83" s="142" t="n"/>
      <c r="DU83" s="142" t="n"/>
      <c r="DV83" s="2" t="n"/>
      <c r="DW83" s="2" t="n"/>
      <c r="DX83" s="2" t="n"/>
      <c r="DY83" s="2" t="n"/>
      <c r="DZ83" s="2" t="n"/>
      <c r="EA83" s="2" t="n"/>
      <c r="EB83" s="2" t="n"/>
      <c r="EC83" s="2" t="n"/>
    </row>
    <row r="84" ht="6.75" customHeight="1" s="118">
      <c r="A84" s="2" t="n"/>
      <c r="B84" s="2" t="n"/>
      <c r="C84" s="2" t="n"/>
      <c r="D84" s="2" t="n"/>
      <c r="E84" s="141" t="n"/>
      <c r="K84" s="142" t="n"/>
      <c r="L84" s="141" t="n"/>
      <c r="P84" s="19" t="n"/>
      <c r="Q84" s="19" t="n"/>
      <c r="R84" s="19" t="n"/>
      <c r="S84" s="52" t="inlineStr">
        <is>
          <t>年</t>
        </is>
      </c>
      <c r="U84" s="11" t="n"/>
      <c r="V84" s="11" t="n"/>
      <c r="W84" s="53" t="inlineStr">
        <is>
          <t>月</t>
        </is>
      </c>
      <c r="X84" s="142"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41" t="n"/>
      <c r="BV84" s="142" t="n"/>
      <c r="DU84" s="142" t="n"/>
      <c r="DV84" s="2" t="n"/>
      <c r="DW84" s="2" t="n"/>
      <c r="DX84" s="2" t="n"/>
      <c r="DY84" s="2" t="n"/>
      <c r="DZ84" s="2" t="n"/>
      <c r="EA84" s="2" t="n"/>
      <c r="EB84" s="2" t="n"/>
      <c r="EC84" s="2" t="n"/>
    </row>
    <row r="85" ht="6.75" customHeight="1" s="118">
      <c r="A85" s="2" t="n"/>
      <c r="B85" s="2" t="n"/>
      <c r="C85" s="2" t="n"/>
      <c r="D85" s="2" t="n"/>
      <c r="E85" s="141" t="n"/>
      <c r="K85" s="142" t="n"/>
      <c r="L85" s="49" t="inlineStr">
        <is>
          <t>令和</t>
        </is>
      </c>
      <c r="P85" s="19" t="n"/>
      <c r="Q85" s="19" t="n"/>
      <c r="R85" s="19" t="n"/>
      <c r="U85" s="11" t="n"/>
      <c r="V85" s="11" t="n"/>
      <c r="X85" s="142"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41" t="n"/>
      <c r="BV85" s="142" t="n"/>
      <c r="DU85" s="142" t="n"/>
      <c r="DV85" s="2" t="n"/>
      <c r="DW85" s="2" t="n"/>
      <c r="DX85" s="2" t="n"/>
      <c r="DY85" s="2" t="n"/>
      <c r="DZ85" s="2" t="n"/>
      <c r="EA85" s="2" t="n"/>
      <c r="EB85" s="2" t="n"/>
      <c r="EC85" s="2" t="n"/>
    </row>
    <row r="86" ht="6.75" customHeight="1" s="118">
      <c r="A86" s="2" t="n"/>
      <c r="B86" s="2" t="n"/>
      <c r="C86" s="2" t="n"/>
      <c r="D86" s="2" t="n"/>
      <c r="E86" s="141" t="n"/>
      <c r="K86" s="142" t="n"/>
      <c r="L86" s="141"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41" t="n"/>
      <c r="BV86" s="142" t="n"/>
      <c r="DU86" s="142" t="n"/>
      <c r="DV86" s="2" t="n"/>
      <c r="DW86" s="2" t="n"/>
      <c r="DX86" s="2" t="n"/>
      <c r="DY86" s="2" t="n"/>
      <c r="DZ86" s="2" t="n"/>
      <c r="EA86" s="2" t="n"/>
      <c r="EB86" s="2" t="n"/>
      <c r="EC86" s="2" t="n"/>
    </row>
    <row r="87" ht="6.75" customHeight="1" s="118">
      <c r="A87" s="2" t="n"/>
      <c r="B87" s="2" t="n"/>
      <c r="C87" s="2" t="n"/>
      <c r="D87" s="2" t="n"/>
      <c r="E87" s="144" t="n"/>
      <c r="F87" s="145" t="n"/>
      <c r="G87" s="145" t="n"/>
      <c r="H87" s="145" t="n"/>
      <c r="I87" s="145" t="n"/>
      <c r="J87" s="145" t="n"/>
      <c r="K87" s="146" t="n"/>
      <c r="L87" s="144" t="n"/>
      <c r="M87" s="145" t="n"/>
      <c r="N87" s="145" t="n"/>
      <c r="O87" s="145"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4" t="n"/>
      <c r="BQ87" s="145" t="n"/>
      <c r="BR87" s="145" t="n"/>
      <c r="BS87" s="145" t="n"/>
      <c r="BT87" s="145" t="n"/>
      <c r="BU87" s="145" t="n"/>
      <c r="BV87" s="146" t="n"/>
      <c r="BW87" s="145" t="n"/>
      <c r="BX87" s="145" t="n"/>
      <c r="BY87" s="145" t="n"/>
      <c r="BZ87" s="145" t="n"/>
      <c r="CA87" s="145" t="n"/>
      <c r="CB87" s="145" t="n"/>
      <c r="CC87" s="145" t="n"/>
      <c r="CD87" s="145" t="n"/>
      <c r="CE87" s="145" t="n"/>
      <c r="CF87" s="145" t="n"/>
      <c r="CG87" s="145" t="n"/>
      <c r="CH87" s="145" t="n"/>
      <c r="CI87" s="145" t="n"/>
      <c r="CJ87" s="145" t="n"/>
      <c r="CK87" s="145" t="n"/>
      <c r="CL87" s="145" t="n"/>
      <c r="CM87" s="145" t="n"/>
      <c r="CN87" s="145" t="n"/>
      <c r="CO87" s="145" t="n"/>
      <c r="CP87" s="145" t="n"/>
      <c r="CQ87" s="145" t="n"/>
      <c r="CR87" s="145" t="n"/>
      <c r="CS87" s="145" t="n"/>
      <c r="CT87" s="145" t="n"/>
      <c r="CU87" s="145" t="n"/>
      <c r="CV87" s="145" t="n"/>
      <c r="CW87" s="145" t="n"/>
      <c r="CX87" s="145" t="n"/>
      <c r="CY87" s="145" t="n"/>
      <c r="CZ87" s="145" t="n"/>
      <c r="DA87" s="145" t="n"/>
      <c r="DB87" s="145" t="n"/>
      <c r="DC87" s="145" t="n"/>
      <c r="DD87" s="145" t="n"/>
      <c r="DE87" s="145" t="n"/>
      <c r="DF87" s="145" t="n"/>
      <c r="DG87" s="145" t="n"/>
      <c r="DH87" s="145" t="n"/>
      <c r="DI87" s="145" t="n"/>
      <c r="DJ87" s="145" t="n"/>
      <c r="DK87" s="145" t="n"/>
      <c r="DL87" s="145" t="n"/>
      <c r="DM87" s="145" t="n"/>
      <c r="DN87" s="145" t="n"/>
      <c r="DO87" s="145" t="n"/>
      <c r="DP87" s="145" t="n"/>
      <c r="DQ87" s="145" t="n"/>
      <c r="DR87" s="145" t="n"/>
      <c r="DS87" s="145" t="n"/>
      <c r="DT87" s="145" t="n"/>
      <c r="DU87" s="146"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xl/worksheets/sheet49.xml><?xml version="1.0" encoding="utf-8"?>
<worksheet xmlns="http://schemas.openxmlformats.org/spreadsheetml/2006/main" xmlns:r="http://schemas.openxmlformats.org/officeDocument/2006/relationships">
  <sheetPr>
    <outlinePr summaryBelow="1" summaryRight="1"/>
    <pageSetUpPr/>
  </sheetPr>
  <dimension ref="A1:EC91"/>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7" t="inlineStr">
        <is>
          <t xml:space="preserve">資 　格  等      </t>
        </is>
      </c>
      <c r="BQ5" s="138" t="n"/>
      <c r="BR5" s="138" t="n"/>
      <c r="BS5" s="138" t="n"/>
      <c r="BT5" s="138" t="n"/>
      <c r="BU5" s="138" t="n"/>
      <c r="BV5" s="139" t="n"/>
      <c r="BW5" s="140" t="inlineStr">
        <is>
          <t>取  得  年  月</t>
        </is>
      </c>
      <c r="BX5" s="138" t="n"/>
      <c r="BY5" s="138" t="n"/>
      <c r="BZ5" s="138" t="n"/>
      <c r="CA5" s="138" t="n"/>
      <c r="CB5" s="138" t="n"/>
      <c r="CC5" s="138" t="n"/>
      <c r="CD5" s="138" t="n"/>
      <c r="CE5" s="138" t="n"/>
      <c r="CF5" s="138" t="n"/>
      <c r="CG5" s="139" t="n"/>
      <c r="CH5" s="140" t="inlineStr">
        <is>
          <t>資       格       等       の       名       称</t>
        </is>
      </c>
      <c r="CI5" s="138" t="n"/>
      <c r="CJ5" s="138" t="n"/>
      <c r="CK5" s="138" t="n"/>
      <c r="CL5" s="138" t="n"/>
      <c r="CM5" s="138" t="n"/>
      <c r="CN5" s="138" t="n"/>
      <c r="CO5" s="138" t="n"/>
      <c r="CP5" s="138" t="n"/>
      <c r="CQ5" s="138" t="n"/>
      <c r="CR5" s="138" t="n"/>
      <c r="CS5" s="138" t="n"/>
      <c r="CT5" s="138" t="n"/>
      <c r="CU5" s="138" t="n"/>
      <c r="CV5" s="138" t="n"/>
      <c r="CW5" s="138" t="n"/>
      <c r="CX5" s="138" t="n"/>
      <c r="CY5" s="138" t="n"/>
      <c r="CZ5" s="138" t="n"/>
      <c r="DA5" s="138" t="n"/>
      <c r="DB5" s="138" t="n"/>
      <c r="DC5" s="138" t="n"/>
      <c r="DD5" s="138" t="n"/>
      <c r="DE5" s="138" t="n"/>
      <c r="DF5" s="138" t="n"/>
      <c r="DG5" s="138" t="n"/>
      <c r="DH5" s="138" t="n"/>
      <c r="DI5" s="138" t="n"/>
      <c r="DJ5" s="138" t="n"/>
      <c r="DK5" s="138" t="n"/>
      <c r="DL5" s="138" t="n"/>
      <c r="DM5" s="138" t="n"/>
      <c r="DN5" s="138" t="n"/>
      <c r="DO5" s="138" t="n"/>
      <c r="DP5" s="138" t="n"/>
      <c r="DQ5" s="138" t="n"/>
      <c r="DR5" s="138" t="n"/>
      <c r="DS5" s="138" t="n"/>
      <c r="DT5" s="138" t="n"/>
      <c r="DU5" s="139"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41" t="n"/>
      <c r="BV6" s="142" t="n"/>
      <c r="BW6" s="141" t="n"/>
      <c r="CG6" s="142" t="n"/>
      <c r="CH6" s="141" t="n"/>
      <c r="DU6" s="142"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41" t="n"/>
      <c r="BV7" s="142" t="n"/>
      <c r="BW7" s="141" t="n"/>
      <c r="CG7" s="142" t="n"/>
      <c r="CH7" s="141" t="n"/>
      <c r="DU7" s="142"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3">
        <f>IF(N(設定!$B$3)=0,"",YEAR(設定!$B$3)-2018)</f>
        <v/>
      </c>
      <c r="AG8" s="95" t="inlineStr">
        <is>
          <t>年</t>
        </is>
      </c>
      <c r="AI8" s="143">
        <f>IF(N(設定!$B$3)=0,"",MONTH(設定!$B$3))</f>
        <v/>
      </c>
      <c r="AL8" s="95" t="inlineStr">
        <is>
          <t>月</t>
        </is>
      </c>
      <c r="AN8" s="143">
        <f>IF(N(設定!$B$3)=0,"",DAY(設定!$B$3))</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41" t="n"/>
      <c r="BV8" s="142" t="n"/>
      <c r="BW8" s="144" t="n"/>
      <c r="BX8" s="145" t="n"/>
      <c r="BY8" s="145" t="n"/>
      <c r="BZ8" s="145" t="n"/>
      <c r="CA8" s="145" t="n"/>
      <c r="CB8" s="145" t="n"/>
      <c r="CC8" s="145" t="n"/>
      <c r="CD8" s="145" t="n"/>
      <c r="CE8" s="145" t="n"/>
      <c r="CF8" s="145" t="n"/>
      <c r="CG8" s="146" t="n"/>
      <c r="CH8" s="144" t="n"/>
      <c r="CI8" s="145" t="n"/>
      <c r="CJ8" s="145" t="n"/>
      <c r="CK8" s="145" t="n"/>
      <c r="CL8" s="145" t="n"/>
      <c r="CM8" s="145" t="n"/>
      <c r="CN8" s="145" t="n"/>
      <c r="CO8" s="145" t="n"/>
      <c r="CP8" s="145" t="n"/>
      <c r="CQ8" s="145" t="n"/>
      <c r="CR8" s="145" t="n"/>
      <c r="CS8" s="145" t="n"/>
      <c r="CT8" s="145" t="n"/>
      <c r="CU8" s="145" t="n"/>
      <c r="CV8" s="145" t="n"/>
      <c r="CW8" s="145" t="n"/>
      <c r="CX8" s="145" t="n"/>
      <c r="CY8" s="145" t="n"/>
      <c r="CZ8" s="145" t="n"/>
      <c r="DA8" s="145" t="n"/>
      <c r="DB8" s="145" t="n"/>
      <c r="DC8" s="145" t="n"/>
      <c r="DD8" s="145" t="n"/>
      <c r="DE8" s="145" t="n"/>
      <c r="DF8" s="145" t="n"/>
      <c r="DG8" s="145" t="n"/>
      <c r="DH8" s="145" t="n"/>
      <c r="DI8" s="145" t="n"/>
      <c r="DJ8" s="145" t="n"/>
      <c r="DK8" s="145" t="n"/>
      <c r="DL8" s="145" t="n"/>
      <c r="DM8" s="145" t="n"/>
      <c r="DN8" s="145" t="n"/>
      <c r="DO8" s="145" t="n"/>
      <c r="DP8" s="145" t="n"/>
      <c r="DQ8" s="145" t="n"/>
      <c r="DR8" s="145" t="n"/>
      <c r="DS8" s="145" t="n"/>
      <c r="DT8" s="145" t="n"/>
      <c r="DU8" s="146"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41" t="n"/>
      <c r="BV9" s="142" t="n"/>
      <c r="BW9" s="147">
        <f>計算!$O$42</f>
        <v/>
      </c>
      <c r="CG9" s="142" t="n"/>
      <c r="CH9" s="148">
        <f>計算!$P$42</f>
        <v/>
      </c>
      <c r="DU9" s="142"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5" t="n"/>
      <c r="AA10" s="145" t="n"/>
      <c r="AB10" s="145" t="n"/>
      <c r="AC10" s="145" t="n"/>
      <c r="AD10" s="145" t="n"/>
      <c r="AE10" s="145" t="n"/>
      <c r="AF10" s="145" t="n"/>
      <c r="AG10" s="145" t="n"/>
      <c r="AH10" s="145" t="n"/>
      <c r="AI10" s="145" t="n"/>
      <c r="AJ10" s="145" t="n"/>
      <c r="AK10" s="145" t="n"/>
      <c r="AL10" s="145" t="n"/>
      <c r="AM10" s="145" t="n"/>
      <c r="AN10" s="145" t="n"/>
      <c r="AO10" s="145" t="n"/>
      <c r="AP10" s="145" t="n"/>
      <c r="AQ10" s="145" t="n"/>
      <c r="AR10" s="145" t="n"/>
      <c r="AS10" s="145" t="n"/>
      <c r="AT10" s="145" t="n"/>
      <c r="AU10" s="12" t="n"/>
      <c r="AV10" s="7" t="n"/>
      <c r="BI10" s="8" t="n"/>
      <c r="BJ10" s="7" t="n"/>
      <c r="BK10" s="2" t="n"/>
      <c r="BL10" s="2" t="n"/>
      <c r="BM10" s="2" t="n"/>
      <c r="BN10" s="2" t="n"/>
      <c r="BO10" s="2" t="n"/>
      <c r="BP10" s="141" t="n"/>
      <c r="BV10" s="142" t="n"/>
      <c r="BW10" s="141" t="n"/>
      <c r="CG10" s="142" t="n"/>
      <c r="DU10" s="142" t="n"/>
      <c r="DV10" s="2" t="n"/>
      <c r="DW10" s="2" t="n"/>
      <c r="DX10" s="2" t="n"/>
      <c r="DY10" s="2" t="n"/>
      <c r="DZ10" s="2" t="n"/>
      <c r="EA10" s="2" t="n"/>
      <c r="EB10" s="2" t="n"/>
      <c r="EC10" s="2" t="n"/>
    </row>
    <row r="11" ht="6.75" customHeight="1" s="118">
      <c r="A11" s="2" t="n"/>
      <c r="B11" s="2" t="n"/>
      <c r="C11" s="2" t="n"/>
      <c r="D11" s="2" t="n"/>
      <c r="E11" s="140" t="inlineStr">
        <is>
          <t>ふ り が な</t>
        </is>
      </c>
      <c r="F11" s="138" t="n"/>
      <c r="G11" s="138" t="n"/>
      <c r="H11" s="138" t="n"/>
      <c r="I11" s="138" t="n"/>
      <c r="J11" s="138" t="n"/>
      <c r="K11" s="139" t="n"/>
      <c r="L11" s="149">
        <f>計算!$C$42</f>
        <v/>
      </c>
      <c r="M11" s="138" t="n"/>
      <c r="N11" s="138" t="n"/>
      <c r="O11" s="138" t="n"/>
      <c r="P11" s="138" t="n"/>
      <c r="Q11" s="138" t="n"/>
      <c r="R11" s="138" t="n"/>
      <c r="S11" s="138" t="n"/>
      <c r="T11" s="138" t="n"/>
      <c r="U11" s="138" t="n"/>
      <c r="V11" s="138" t="n"/>
      <c r="W11" s="138" t="n"/>
      <c r="X11" s="138" t="n"/>
      <c r="Y11" s="138" t="n"/>
      <c r="Z11" s="138" t="n"/>
      <c r="AA11" s="138" t="n"/>
      <c r="AB11" s="138" t="n"/>
      <c r="AC11" s="138" t="n"/>
      <c r="AD11" s="138" t="n"/>
      <c r="AE11" s="138" t="n"/>
      <c r="AF11" s="138" t="n"/>
      <c r="AG11" s="138" t="n"/>
      <c r="AH11" s="138" t="n"/>
      <c r="AI11" s="138" t="n"/>
      <c r="AJ11" s="138" t="n"/>
      <c r="AK11" s="138" t="n"/>
      <c r="AL11" s="138" t="n"/>
      <c r="AM11" s="138" t="n"/>
      <c r="AN11" s="138" t="n"/>
      <c r="AO11" s="138" t="n"/>
      <c r="AP11" s="138" t="n"/>
      <c r="AQ11" s="138" t="n"/>
      <c r="AR11" s="138" t="n"/>
      <c r="AS11" s="138" t="n"/>
      <c r="AT11" s="139"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41" t="n"/>
      <c r="BV11" s="142" t="n"/>
      <c r="BW11" s="141" t="n"/>
      <c r="CG11" s="142" t="n"/>
      <c r="DU11" s="142" t="n"/>
      <c r="DV11" s="2" t="n"/>
      <c r="DW11" s="2" t="n"/>
      <c r="DX11" s="2" t="n"/>
      <c r="DY11" s="2" t="n"/>
      <c r="DZ11" s="2" t="n"/>
      <c r="EA11" s="2" t="n"/>
      <c r="EB11" s="2" t="n"/>
      <c r="EC11" s="2" t="n"/>
    </row>
    <row r="12" ht="6.75" customHeight="1" s="118">
      <c r="A12" s="2" t="n"/>
      <c r="B12" s="2" t="n"/>
      <c r="C12" s="2" t="n"/>
      <c r="D12" s="2" t="n"/>
      <c r="E12" s="141" t="n"/>
      <c r="K12" s="142" t="n"/>
      <c r="AT12" s="142"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41" t="n"/>
      <c r="BV12" s="142" t="n"/>
      <c r="BW12" s="141" t="n"/>
      <c r="CG12" s="142" t="n"/>
      <c r="DU12" s="142" t="n"/>
      <c r="DV12" s="2" t="n"/>
      <c r="DW12" s="2" t="n"/>
      <c r="DX12" s="2" t="n"/>
      <c r="DY12" s="2" t="n"/>
      <c r="DZ12" s="2" t="n"/>
      <c r="EA12" s="2" t="n"/>
      <c r="EB12" s="2" t="n"/>
      <c r="EC12" s="2" t="n"/>
    </row>
    <row r="13" ht="6.75" customHeight="1" s="118">
      <c r="A13" s="2" t="n"/>
      <c r="B13" s="2" t="n"/>
      <c r="C13" s="2" t="n"/>
      <c r="D13" s="2" t="n"/>
      <c r="E13" s="141" t="n"/>
      <c r="K13" s="142" t="n"/>
      <c r="AT13" s="142"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41" t="n"/>
      <c r="BV13" s="142" t="n"/>
      <c r="BW13" s="147">
        <f>計算!$Q$42</f>
        <v/>
      </c>
      <c r="CG13" s="142" t="n"/>
      <c r="CH13" s="148">
        <f>計算!$R$42</f>
        <v/>
      </c>
      <c r="DU13" s="142" t="n"/>
      <c r="DV13" s="2" t="n"/>
      <c r="DW13" s="2" t="n"/>
      <c r="DX13" s="2" t="n"/>
      <c r="DY13" s="2" t="n"/>
      <c r="DZ13" s="2" t="n"/>
      <c r="EA13" s="2" t="n"/>
      <c r="EB13" s="2" t="n"/>
      <c r="EC13" s="2" t="n"/>
    </row>
    <row r="14" ht="6.75" customHeight="1" s="118">
      <c r="A14" s="2" t="n"/>
      <c r="B14" s="2" t="n"/>
      <c r="C14" s="2" t="n"/>
      <c r="D14" s="2" t="n"/>
      <c r="E14" s="144" t="n"/>
      <c r="F14" s="145" t="n"/>
      <c r="G14" s="145" t="n"/>
      <c r="H14" s="145" t="n"/>
      <c r="I14" s="145" t="n"/>
      <c r="J14" s="145" t="n"/>
      <c r="K14" s="146" t="n"/>
      <c r="L14" s="145" t="n"/>
      <c r="M14" s="145" t="n"/>
      <c r="N14" s="145" t="n"/>
      <c r="O14" s="145" t="n"/>
      <c r="P14" s="145" t="n"/>
      <c r="Q14" s="145" t="n"/>
      <c r="R14" s="145" t="n"/>
      <c r="S14" s="145" t="n"/>
      <c r="T14" s="145" t="n"/>
      <c r="U14" s="145" t="n"/>
      <c r="V14" s="145" t="n"/>
      <c r="W14" s="145" t="n"/>
      <c r="X14" s="145" t="n"/>
      <c r="Y14" s="145" t="n"/>
      <c r="Z14" s="145" t="n"/>
      <c r="AA14" s="145" t="n"/>
      <c r="AB14" s="145" t="n"/>
      <c r="AC14" s="145" t="n"/>
      <c r="AD14" s="145" t="n"/>
      <c r="AE14" s="145" t="n"/>
      <c r="AF14" s="145" t="n"/>
      <c r="AG14" s="145" t="n"/>
      <c r="AH14" s="145" t="n"/>
      <c r="AI14" s="145" t="n"/>
      <c r="AJ14" s="145" t="n"/>
      <c r="AK14" s="145" t="n"/>
      <c r="AL14" s="145" t="n"/>
      <c r="AM14" s="145" t="n"/>
      <c r="AN14" s="145" t="n"/>
      <c r="AO14" s="145" t="n"/>
      <c r="AP14" s="145" t="n"/>
      <c r="AQ14" s="145" t="n"/>
      <c r="AR14" s="145" t="n"/>
      <c r="AS14" s="145" t="n"/>
      <c r="AT14" s="146"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41" t="n"/>
      <c r="BV14" s="142" t="n"/>
      <c r="BW14" s="141" t="n"/>
      <c r="CG14" s="142" t="n"/>
      <c r="DU14" s="142" t="n"/>
      <c r="DV14" s="2" t="n"/>
      <c r="DW14" s="2" t="n"/>
      <c r="DX14" s="2" t="n"/>
      <c r="DY14" s="2" t="n"/>
      <c r="DZ14" s="2" t="n"/>
      <c r="EA14" s="2" t="n"/>
      <c r="EB14" s="2" t="n"/>
      <c r="EC14" s="2" t="n"/>
    </row>
    <row r="15" ht="6.75" customHeight="1" s="118">
      <c r="A15" s="2" t="n"/>
      <c r="B15" s="2" t="n"/>
      <c r="C15" s="2" t="n"/>
      <c r="D15" s="2" t="n"/>
      <c r="E15" s="150" t="inlineStr">
        <is>
          <t>名　前</t>
        </is>
      </c>
      <c r="F15" s="138" t="n"/>
      <c r="G15" s="138" t="n"/>
      <c r="H15" s="138" t="n"/>
      <c r="I15" s="138" t="n"/>
      <c r="J15" s="138" t="n"/>
      <c r="K15" s="139" t="n"/>
      <c r="L15" s="151">
        <f>計算!$B$42</f>
        <v/>
      </c>
      <c r="M15" s="138" t="n"/>
      <c r="N15" s="138" t="n"/>
      <c r="O15" s="138" t="n"/>
      <c r="P15" s="138" t="n"/>
      <c r="Q15" s="138" t="n"/>
      <c r="R15" s="138" t="n"/>
      <c r="S15" s="138" t="n"/>
      <c r="T15" s="138" t="n"/>
      <c r="U15" s="138" t="n"/>
      <c r="V15" s="138" t="n"/>
      <c r="W15" s="138" t="n"/>
      <c r="X15" s="138" t="n"/>
      <c r="Y15" s="138" t="n"/>
      <c r="Z15" s="138" t="n"/>
      <c r="AA15" s="138" t="n"/>
      <c r="AB15" s="138" t="n"/>
      <c r="AC15" s="138" t="n"/>
      <c r="AD15" s="138" t="n"/>
      <c r="AE15" s="138" t="n"/>
      <c r="AF15" s="138" t="n"/>
      <c r="AG15" s="138" t="n"/>
      <c r="AH15" s="138" t="n"/>
      <c r="AI15" s="138" t="n"/>
      <c r="AJ15" s="138" t="n"/>
      <c r="AK15" s="138" t="n"/>
      <c r="AL15" s="138" t="n"/>
      <c r="AM15" s="138" t="n"/>
      <c r="AN15" s="138" t="n"/>
      <c r="AO15" s="138" t="n"/>
      <c r="AP15" s="138" t="n"/>
      <c r="AQ15" s="138" t="n"/>
      <c r="AR15" s="138" t="n"/>
      <c r="AS15" s="138" t="n"/>
      <c r="AT15" s="139"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41" t="n"/>
      <c r="BV15" s="142" t="n"/>
      <c r="BW15" s="141" t="n"/>
      <c r="CG15" s="142" t="n"/>
      <c r="DU15" s="142" t="n"/>
      <c r="DV15" s="2" t="n"/>
      <c r="DW15" s="2" t="n"/>
      <c r="DX15" s="2" t="n"/>
      <c r="DY15" s="2" t="n"/>
      <c r="DZ15" s="2" t="n"/>
      <c r="EA15" s="2" t="n"/>
      <c r="EB15" s="2" t="n"/>
      <c r="EC15" s="2" t="n"/>
    </row>
    <row r="16" ht="6.75" customHeight="1" s="118">
      <c r="A16" s="2" t="n"/>
      <c r="B16" s="2" t="n"/>
      <c r="C16" s="2" t="n"/>
      <c r="D16" s="2" t="n"/>
      <c r="E16" s="141" t="n"/>
      <c r="K16" s="142" t="n"/>
      <c r="L16" s="141" t="n"/>
      <c r="AT16" s="142" t="n"/>
      <c r="AU16" s="8" t="n"/>
      <c r="AV16" s="7" t="n"/>
      <c r="AW16" s="2" t="n"/>
      <c r="AX16" s="52" t="inlineStr">
        <is>
          <t>（30×40mm）</t>
        </is>
      </c>
      <c r="BH16" s="2" t="n"/>
      <c r="BI16" s="8" t="n"/>
      <c r="BJ16" s="7" t="n"/>
      <c r="BK16" s="2" t="n"/>
      <c r="BL16" s="2" t="n"/>
      <c r="BM16" s="2" t="n"/>
      <c r="BN16" s="2" t="n"/>
      <c r="BO16" s="2" t="n"/>
      <c r="BP16" s="141" t="n"/>
      <c r="BV16" s="142" t="n"/>
      <c r="BW16" s="141" t="n"/>
      <c r="CG16" s="142" t="n"/>
      <c r="DU16" s="142" t="n"/>
      <c r="DV16" s="2" t="n"/>
      <c r="DW16" s="2" t="n"/>
      <c r="DX16" s="2" t="n"/>
      <c r="DY16" s="2" t="n"/>
      <c r="DZ16" s="2" t="n"/>
      <c r="EA16" s="2" t="n"/>
      <c r="EB16" s="2" t="n"/>
      <c r="EC16" s="2" t="n"/>
    </row>
    <row r="17" ht="6.75" customHeight="1" s="118">
      <c r="A17" s="2" t="n"/>
      <c r="B17" s="2" t="n"/>
      <c r="C17" s="2" t="n"/>
      <c r="D17" s="2" t="n"/>
      <c r="E17" s="141" t="n"/>
      <c r="K17" s="142" t="n"/>
      <c r="L17" s="141" t="n"/>
      <c r="AT17" s="142" t="n"/>
      <c r="AU17" s="8" t="n"/>
      <c r="AV17" s="7" t="n"/>
      <c r="AW17" s="2" t="n"/>
      <c r="BH17" s="2" t="n"/>
      <c r="BI17" s="8" t="n"/>
      <c r="BJ17" s="7" t="n"/>
      <c r="BK17" s="2" t="n"/>
      <c r="BL17" s="2" t="n"/>
      <c r="BM17" s="2" t="n"/>
      <c r="BN17" s="2" t="n"/>
      <c r="BO17" s="2" t="n"/>
      <c r="BP17" s="141" t="n"/>
      <c r="BV17" s="142" t="n"/>
      <c r="BW17" s="147">
        <f>計算!$S$42</f>
        <v/>
      </c>
      <c r="CG17" s="142" t="n"/>
      <c r="CH17" s="148">
        <f>計算!$T$42</f>
        <v/>
      </c>
      <c r="DU17" s="142" t="n"/>
      <c r="DV17" s="2" t="n"/>
      <c r="DW17" s="2" t="n"/>
      <c r="DX17" s="2" t="n"/>
      <c r="DY17" s="2" t="n"/>
      <c r="DZ17" s="2" t="n"/>
      <c r="EA17" s="2" t="n"/>
      <c r="EB17" s="2" t="n"/>
      <c r="EC17" s="2" t="n"/>
    </row>
    <row r="18" ht="6.75" customHeight="1" s="118">
      <c r="A18" s="2" t="n"/>
      <c r="B18" s="2" t="n"/>
      <c r="C18" s="2" t="n"/>
      <c r="D18" s="2" t="n"/>
      <c r="E18" s="141" t="n"/>
      <c r="K18" s="142" t="n"/>
      <c r="L18" s="141" t="n"/>
      <c r="AT18" s="142"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41" t="n"/>
      <c r="BV18" s="142" t="n"/>
      <c r="BW18" s="141" t="n"/>
      <c r="CG18" s="142" t="n"/>
      <c r="DU18" s="142" t="n"/>
      <c r="DV18" s="2" t="n"/>
      <c r="DW18" s="2" t="n"/>
      <c r="DX18" s="2" t="n"/>
      <c r="DY18" s="2" t="n"/>
      <c r="DZ18" s="2" t="n"/>
      <c r="EA18" s="2" t="n"/>
      <c r="EB18" s="2" t="n"/>
      <c r="EC18" s="2" t="n"/>
    </row>
    <row r="19" ht="6.75" customHeight="1" s="118">
      <c r="A19" s="2" t="n"/>
      <c r="B19" s="2" t="n"/>
      <c r="C19" s="2" t="n"/>
      <c r="D19" s="2" t="n"/>
      <c r="E19" s="141" t="n"/>
      <c r="K19" s="142" t="n"/>
      <c r="L19" s="141" t="n"/>
      <c r="AT19" s="142"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41" t="n"/>
      <c r="BV19" s="142" t="n"/>
      <c r="BW19" s="141" t="n"/>
      <c r="CG19" s="142" t="n"/>
      <c r="DU19" s="142" t="n"/>
      <c r="DV19" s="2" t="n"/>
      <c r="DW19" s="2" t="n"/>
      <c r="DX19" s="2" t="n"/>
      <c r="DY19" s="2" t="n"/>
      <c r="DZ19" s="2" t="n"/>
      <c r="EA19" s="2" t="n"/>
      <c r="EB19" s="2" t="n"/>
      <c r="EC19" s="2" t="n"/>
    </row>
    <row r="20" ht="4.5" customHeight="1" s="118">
      <c r="A20" s="2" t="n"/>
      <c r="B20" s="2" t="n"/>
      <c r="C20" s="2" t="n"/>
      <c r="D20" s="2" t="n"/>
      <c r="E20" s="144" t="n"/>
      <c r="F20" s="145" t="n"/>
      <c r="G20" s="145" t="n"/>
      <c r="H20" s="145" t="n"/>
      <c r="I20" s="145" t="n"/>
      <c r="J20" s="145" t="n"/>
      <c r="K20" s="146" t="n"/>
      <c r="L20" s="144" t="n"/>
      <c r="M20" s="145" t="n"/>
      <c r="N20" s="145" t="n"/>
      <c r="O20" s="145" t="n"/>
      <c r="P20" s="145" t="n"/>
      <c r="Q20" s="145" t="n"/>
      <c r="R20" s="145" t="n"/>
      <c r="S20" s="145" t="n"/>
      <c r="T20" s="145" t="n"/>
      <c r="U20" s="145" t="n"/>
      <c r="V20" s="145" t="n"/>
      <c r="W20" s="145" t="n"/>
      <c r="X20" s="145" t="n"/>
      <c r="Y20" s="145" t="n"/>
      <c r="Z20" s="145" t="n"/>
      <c r="AA20" s="145" t="n"/>
      <c r="AB20" s="145" t="n"/>
      <c r="AC20" s="145" t="n"/>
      <c r="AD20" s="145" t="n"/>
      <c r="AE20" s="145" t="n"/>
      <c r="AF20" s="145" t="n"/>
      <c r="AG20" s="145" t="n"/>
      <c r="AH20" s="145" t="n"/>
      <c r="AI20" s="145" t="n"/>
      <c r="AJ20" s="145" t="n"/>
      <c r="AK20" s="145" t="n"/>
      <c r="AL20" s="145" t="n"/>
      <c r="AM20" s="145" t="n"/>
      <c r="AN20" s="145" t="n"/>
      <c r="AO20" s="145" t="n"/>
      <c r="AP20" s="145" t="n"/>
      <c r="AQ20" s="145" t="n"/>
      <c r="AR20" s="145" t="n"/>
      <c r="AS20" s="145" t="n"/>
      <c r="AT20" s="146"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41" t="n"/>
      <c r="BV20" s="142" t="n"/>
      <c r="BW20" s="141" t="n"/>
      <c r="CG20" s="142" t="n"/>
      <c r="DU20" s="142" t="n"/>
      <c r="DV20" s="2" t="n"/>
      <c r="DW20" s="2" t="n"/>
      <c r="DX20" s="2" t="n"/>
      <c r="DY20" s="2" t="n"/>
      <c r="DZ20" s="2" t="n"/>
      <c r="EA20" s="2" t="n"/>
      <c r="EB20" s="2" t="n"/>
      <c r="EC20" s="2" t="n"/>
    </row>
    <row r="21" ht="6.75" customHeight="1" s="118">
      <c r="A21" s="2" t="n"/>
      <c r="B21" s="2" t="n"/>
      <c r="C21" s="2" t="n"/>
      <c r="D21" s="2" t="n"/>
      <c r="E21" s="150" t="inlineStr">
        <is>
          <t>生年月日</t>
        </is>
      </c>
      <c r="F21" s="138" t="n"/>
      <c r="G21" s="138" t="n"/>
      <c r="H21" s="138" t="n"/>
      <c r="I21" s="138" t="n"/>
      <c r="J21" s="138" t="n"/>
      <c r="K21" s="139" t="n"/>
      <c r="L21" s="152" t="inlineStr">
        <is>
          <t>昭和 ・ 平成</t>
        </is>
      </c>
      <c r="M21" s="138" t="n"/>
      <c r="N21" s="138" t="n"/>
      <c r="O21" s="138" t="n"/>
      <c r="P21" s="138" t="n"/>
      <c r="Q21" s="138" t="n"/>
      <c r="R21" s="138" t="n"/>
      <c r="S21" s="138" t="n"/>
      <c r="T21" s="138" t="n"/>
      <c r="U21" s="138" t="n"/>
      <c r="V21" s="153">
        <f>計算!$D$42</f>
        <v/>
      </c>
      <c r="W21" s="138" t="n"/>
      <c r="X21" s="154" t="inlineStr">
        <is>
          <t>年</t>
        </is>
      </c>
      <c r="Y21" s="138" t="n"/>
      <c r="Z21" s="153">
        <f>計算!$E$42</f>
        <v/>
      </c>
      <c r="AA21" s="138" t="n"/>
      <c r="AB21" s="138" t="n"/>
      <c r="AC21" s="154" t="inlineStr">
        <is>
          <t>月</t>
        </is>
      </c>
      <c r="AD21" s="138" t="n"/>
      <c r="AE21" s="153">
        <f>計算!$F$42</f>
        <v/>
      </c>
      <c r="AF21" s="138" t="n"/>
      <c r="AG21" s="138" t="n"/>
      <c r="AH21" s="154" t="inlineStr">
        <is>
          <t>日　生 （満</t>
        </is>
      </c>
      <c r="AI21" s="138" t="n"/>
      <c r="AJ21" s="138" t="n"/>
      <c r="AK21" s="138" t="n"/>
      <c r="AL21" s="138" t="n"/>
      <c r="AM21" s="138" t="n"/>
      <c r="AN21" s="138" t="n"/>
      <c r="AO21" s="138" t="n"/>
      <c r="AP21" s="155">
        <f>計算!$G$42</f>
        <v/>
      </c>
      <c r="AQ21" s="138" t="n"/>
      <c r="AR21" s="156" t="inlineStr">
        <is>
          <t>歳）</t>
        </is>
      </c>
      <c r="AS21" s="138" t="n"/>
      <c r="AT21" s="139"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41" t="n"/>
      <c r="BV21" s="142" t="n"/>
      <c r="BW21" s="147">
        <f>計算!$U$42</f>
        <v/>
      </c>
      <c r="CG21" s="142" t="n"/>
      <c r="CH21" s="148">
        <f>計算!$V$42</f>
        <v/>
      </c>
      <c r="DU21" s="142" t="n"/>
      <c r="DV21" s="2" t="n"/>
      <c r="DW21" s="2" t="n"/>
      <c r="DX21" s="2" t="n"/>
      <c r="DY21" s="2" t="n"/>
      <c r="DZ21" s="2" t="n"/>
      <c r="EA21" s="2" t="n"/>
      <c r="EB21" s="2" t="n"/>
      <c r="EC21" s="2" t="n"/>
    </row>
    <row r="22" ht="6.75" customHeight="1" s="118">
      <c r="A22" s="2" t="n"/>
      <c r="B22" s="2" t="n"/>
      <c r="C22" s="2" t="n"/>
      <c r="D22" s="2" t="n"/>
      <c r="E22" s="141" t="n"/>
      <c r="K22" s="142" t="n"/>
      <c r="L22" s="141" t="n"/>
      <c r="AT22" s="142"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41" t="n"/>
      <c r="BV22" s="142" t="n"/>
      <c r="BW22" s="141" t="n"/>
      <c r="CG22" s="142" t="n"/>
      <c r="DU22" s="142" t="n"/>
      <c r="DV22" s="2" t="n"/>
      <c r="DW22" s="2" t="n"/>
      <c r="DX22" s="2" t="n"/>
      <c r="DY22" s="2" t="n"/>
      <c r="DZ22" s="2" t="n"/>
      <c r="EA22" s="2" t="n"/>
      <c r="EB22" s="2" t="n"/>
      <c r="EC22" s="2" t="n"/>
    </row>
    <row r="23" ht="6.75" customHeight="1" s="118">
      <c r="A23" s="2" t="n"/>
      <c r="B23" s="2" t="n"/>
      <c r="C23" s="2" t="n"/>
      <c r="D23" s="2" t="n"/>
      <c r="E23" s="141" t="n"/>
      <c r="K23" s="142" t="n"/>
      <c r="L23" s="141" t="n"/>
      <c r="AT23" s="142"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41" t="n"/>
      <c r="BV23" s="142" t="n"/>
      <c r="BW23" s="141" t="n"/>
      <c r="CG23" s="142" t="n"/>
      <c r="DU23" s="142" t="n"/>
      <c r="DV23" s="2" t="n"/>
      <c r="DW23" s="2" t="n"/>
      <c r="DX23" s="2" t="n"/>
      <c r="DY23" s="2" t="n"/>
      <c r="DZ23" s="2" t="n"/>
      <c r="EA23" s="2" t="n"/>
      <c r="EB23" s="2" t="n"/>
      <c r="EC23" s="2" t="n"/>
    </row>
    <row r="24" ht="3.75" customHeight="1" s="118">
      <c r="A24" s="2" t="n"/>
      <c r="B24" s="2" t="n"/>
      <c r="C24" s="2" t="n"/>
      <c r="D24" s="2" t="n"/>
      <c r="E24" s="144" t="n"/>
      <c r="F24" s="145" t="n"/>
      <c r="G24" s="145" t="n"/>
      <c r="H24" s="145" t="n"/>
      <c r="I24" s="145" t="n"/>
      <c r="J24" s="145" t="n"/>
      <c r="K24" s="146" t="n"/>
      <c r="L24" s="144" t="n"/>
      <c r="M24" s="145" t="n"/>
      <c r="N24" s="145" t="n"/>
      <c r="O24" s="145" t="n"/>
      <c r="P24" s="145" t="n"/>
      <c r="Q24" s="145" t="n"/>
      <c r="R24" s="145" t="n"/>
      <c r="S24" s="145" t="n"/>
      <c r="T24" s="145" t="n"/>
      <c r="U24" s="145" t="n"/>
      <c r="X24" s="145" t="n"/>
      <c r="Y24" s="145" t="n"/>
      <c r="AC24" s="145" t="n"/>
      <c r="AD24" s="145" t="n"/>
      <c r="AH24" s="145" t="n"/>
      <c r="AI24" s="145" t="n"/>
      <c r="AJ24" s="145" t="n"/>
      <c r="AK24" s="145" t="n"/>
      <c r="AL24" s="145" t="n"/>
      <c r="AM24" s="145" t="n"/>
      <c r="AN24" s="145" t="n"/>
      <c r="AO24" s="145" t="n"/>
      <c r="AP24" s="145" t="n"/>
      <c r="AQ24" s="145" t="n"/>
      <c r="AR24" s="145" t="n"/>
      <c r="AS24" s="145" t="n"/>
      <c r="AT24" s="146"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41" t="n"/>
      <c r="BV24" s="142" t="n"/>
      <c r="BW24" s="141" t="n"/>
      <c r="CG24" s="142" t="n"/>
      <c r="DU24" s="142" t="n"/>
      <c r="DV24" s="2" t="n"/>
      <c r="DW24" s="2" t="n"/>
      <c r="DX24" s="2" t="n"/>
      <c r="DY24" s="2" t="n"/>
      <c r="DZ24" s="2" t="n"/>
      <c r="EA24" s="2" t="n"/>
      <c r="EB24" s="2" t="n"/>
      <c r="EC24" s="2" t="n"/>
    </row>
    <row r="25" ht="6.75" customHeight="1" s="118">
      <c r="A25" s="2" t="n"/>
      <c r="B25" s="2" t="n"/>
      <c r="C25" s="2" t="n"/>
      <c r="D25" s="2" t="n"/>
      <c r="E25" s="157" t="inlineStr">
        <is>
          <t>ふ り が な</t>
        </is>
      </c>
      <c r="F25" s="138" t="n"/>
      <c r="G25" s="138" t="n"/>
      <c r="H25" s="138" t="n"/>
      <c r="I25" s="138" t="n"/>
      <c r="J25" s="138" t="n"/>
      <c r="K25" s="139" t="n"/>
      <c r="L25" s="158">
        <f>計算!$J$42</f>
        <v/>
      </c>
      <c r="M25" s="138" t="n"/>
      <c r="N25" s="138" t="n"/>
      <c r="O25" s="138" t="n"/>
      <c r="P25" s="138" t="n"/>
      <c r="Q25" s="138" t="n"/>
      <c r="R25" s="138" t="n"/>
      <c r="S25" s="138" t="n"/>
      <c r="T25" s="138" t="n"/>
      <c r="U25" s="138" t="n"/>
      <c r="V25" s="138" t="n"/>
      <c r="W25" s="138" t="n"/>
      <c r="X25" s="138" t="n"/>
      <c r="Y25" s="138" t="n"/>
      <c r="Z25" s="138" t="n"/>
      <c r="AA25" s="138" t="n"/>
      <c r="AB25" s="138" t="n"/>
      <c r="AC25" s="138" t="n"/>
      <c r="AD25" s="138" t="n"/>
      <c r="AE25" s="138" t="n"/>
      <c r="AF25" s="138" t="n"/>
      <c r="AG25" s="138" t="n"/>
      <c r="AH25" s="138" t="n"/>
      <c r="AI25" s="138" t="n"/>
      <c r="AJ25" s="138" t="n"/>
      <c r="AK25" s="138" t="n"/>
      <c r="AL25" s="138" t="n"/>
      <c r="AM25" s="138" t="n"/>
      <c r="AN25" s="138" t="n"/>
      <c r="AO25" s="138" t="n"/>
      <c r="AP25" s="138" t="n"/>
      <c r="AQ25" s="138" t="n"/>
      <c r="AR25" s="138" t="n"/>
      <c r="AS25" s="138" t="n"/>
      <c r="AT25" s="138" t="n"/>
      <c r="AU25" s="138" t="n"/>
      <c r="AV25" s="138" t="n"/>
      <c r="AW25" s="138" t="n"/>
      <c r="AX25" s="138" t="n"/>
      <c r="AY25" s="138" t="n"/>
      <c r="AZ25" s="138" t="n"/>
      <c r="BA25" s="138" t="n"/>
      <c r="BB25" s="138" t="n"/>
      <c r="BC25" s="138" t="n"/>
      <c r="BD25" s="138" t="n"/>
      <c r="BE25" s="138" t="n"/>
      <c r="BF25" s="138" t="n"/>
      <c r="BG25" s="138" t="n"/>
      <c r="BH25" s="138" t="n"/>
      <c r="BI25" s="139" t="n"/>
      <c r="BJ25" s="2" t="n"/>
      <c r="BK25" s="2" t="n"/>
      <c r="BL25" s="2" t="n"/>
      <c r="BM25" s="2" t="n"/>
      <c r="BN25" s="2" t="n"/>
      <c r="BO25" s="2" t="n"/>
      <c r="BP25" s="141" t="n"/>
      <c r="BV25" s="142" t="n"/>
      <c r="BW25" s="159">
        <f>計算!$W$42</f>
        <v/>
      </c>
      <c r="CG25" s="142" t="n"/>
      <c r="CH25" s="148">
        <f>計算!$X$42</f>
        <v/>
      </c>
      <c r="DU25" s="142" t="n"/>
      <c r="DV25" s="2" t="n"/>
      <c r="DW25" s="2" t="n"/>
      <c r="DX25" s="2" t="n"/>
      <c r="DY25" s="2" t="n"/>
      <c r="DZ25" s="2" t="n"/>
      <c r="EA25" s="2" t="n"/>
      <c r="EB25" s="2" t="n"/>
      <c r="EC25" s="2" t="n"/>
    </row>
    <row r="26" ht="6.75" customHeight="1" s="118">
      <c r="A26" s="2" t="n"/>
      <c r="B26" s="2" t="n"/>
      <c r="C26" s="2" t="n"/>
      <c r="D26" s="2" t="n"/>
      <c r="E26" s="141" t="n"/>
      <c r="K26" s="142" t="n"/>
      <c r="BI26" s="142" t="n"/>
      <c r="BJ26" s="2" t="n"/>
      <c r="BK26" s="2" t="n"/>
      <c r="BL26" s="2" t="n"/>
      <c r="BM26" s="2" t="n"/>
      <c r="BN26" s="2" t="n"/>
      <c r="BO26" s="2" t="n"/>
      <c r="BP26" s="141" t="n"/>
      <c r="BV26" s="142" t="n"/>
      <c r="BW26" s="141" t="n"/>
      <c r="CG26" s="142" t="n"/>
      <c r="DU26" s="142" t="n"/>
      <c r="DV26" s="2" t="n"/>
      <c r="DW26" s="2" t="n"/>
      <c r="DX26" s="2" t="n"/>
      <c r="DY26" s="2" t="n"/>
      <c r="DZ26" s="2" t="n"/>
      <c r="EA26" s="2" t="n"/>
      <c r="EB26" s="2" t="n"/>
      <c r="EC26" s="2" t="n"/>
    </row>
    <row r="27" ht="6.75" customHeight="1" s="118">
      <c r="A27" s="2" t="n"/>
      <c r="B27" s="2" t="n"/>
      <c r="C27" s="2" t="n"/>
      <c r="D27" s="2" t="n"/>
      <c r="E27" s="160" t="n"/>
      <c r="F27" s="161" t="n"/>
      <c r="G27" s="161" t="n"/>
      <c r="H27" s="161" t="n"/>
      <c r="I27" s="161" t="n"/>
      <c r="J27" s="161" t="n"/>
      <c r="K27" s="162" t="n"/>
      <c r="L27" s="161" t="n"/>
      <c r="M27" s="161" t="n"/>
      <c r="N27" s="161" t="n"/>
      <c r="O27" s="161" t="n"/>
      <c r="P27" s="161" t="n"/>
      <c r="Q27" s="161" t="n"/>
      <c r="R27" s="161" t="n"/>
      <c r="S27" s="161" t="n"/>
      <c r="T27" s="161" t="n"/>
      <c r="U27" s="161" t="n"/>
      <c r="V27" s="161" t="n"/>
      <c r="W27" s="161" t="n"/>
      <c r="X27" s="161" t="n"/>
      <c r="Y27" s="161" t="n"/>
      <c r="Z27" s="161" t="n"/>
      <c r="AA27" s="161" t="n"/>
      <c r="AB27" s="161" t="n"/>
      <c r="AC27" s="161" t="n"/>
      <c r="AD27" s="161" t="n"/>
      <c r="AE27" s="161" t="n"/>
      <c r="AF27" s="161" t="n"/>
      <c r="AG27" s="161" t="n"/>
      <c r="AH27" s="161" t="n"/>
      <c r="AI27" s="161" t="n"/>
      <c r="AJ27" s="161" t="n"/>
      <c r="AK27" s="161" t="n"/>
      <c r="AL27" s="161" t="n"/>
      <c r="AM27" s="161" t="n"/>
      <c r="AN27" s="161" t="n"/>
      <c r="AO27" s="161" t="n"/>
      <c r="AP27" s="161" t="n"/>
      <c r="AQ27" s="161" t="n"/>
      <c r="AR27" s="161" t="n"/>
      <c r="AS27" s="161" t="n"/>
      <c r="AT27" s="161" t="n"/>
      <c r="AU27" s="161" t="n"/>
      <c r="AV27" s="161" t="n"/>
      <c r="AW27" s="161" t="n"/>
      <c r="AX27" s="161" t="n"/>
      <c r="AY27" s="161" t="n"/>
      <c r="AZ27" s="161" t="n"/>
      <c r="BA27" s="161" t="n"/>
      <c r="BB27" s="161" t="n"/>
      <c r="BC27" s="161" t="n"/>
      <c r="BD27" s="161" t="n"/>
      <c r="BE27" s="161" t="n"/>
      <c r="BF27" s="161" t="n"/>
      <c r="BG27" s="161" t="n"/>
      <c r="BH27" s="161" t="n"/>
      <c r="BI27" s="162" t="n"/>
      <c r="BJ27" s="2" t="n"/>
      <c r="BK27" s="2" t="n"/>
      <c r="BL27" s="2" t="n"/>
      <c r="BM27" s="2" t="n"/>
      <c r="BN27" s="2" t="n"/>
      <c r="BO27" s="2" t="n"/>
      <c r="BP27" s="141" t="n"/>
      <c r="BV27" s="142" t="n"/>
      <c r="BW27" s="141" t="n"/>
      <c r="CG27" s="142" t="n"/>
      <c r="DU27" s="142" t="n"/>
      <c r="DV27" s="2" t="n"/>
      <c r="DW27" s="2" t="n"/>
      <c r="DX27" s="2" t="n"/>
      <c r="DY27" s="2" t="n"/>
      <c r="DZ27" s="2" t="n"/>
      <c r="EA27" s="2" t="n"/>
      <c r="EB27" s="2" t="n"/>
      <c r="EC27" s="2" t="n"/>
    </row>
    <row r="28" ht="6.75" customHeight="1" s="118">
      <c r="A28" s="2" t="n"/>
      <c r="B28" s="2" t="n"/>
      <c r="C28" s="2" t="n"/>
      <c r="D28" s="2" t="n"/>
      <c r="E28" s="163" t="inlineStr">
        <is>
          <t>現住所</t>
        </is>
      </c>
      <c r="F28" s="164" t="n"/>
      <c r="G28" s="164" t="n"/>
      <c r="H28" s="164" t="n"/>
      <c r="I28" s="164" t="n"/>
      <c r="J28" s="164" t="n"/>
      <c r="K28" s="165" t="n"/>
      <c r="L28" s="107" t="inlineStr">
        <is>
          <t>〒</t>
        </is>
      </c>
      <c r="M28" s="164" t="n"/>
      <c r="N28" s="164" t="n"/>
      <c r="O28" s="164" t="n"/>
      <c r="P28" s="166">
        <f>計算!$H$42</f>
        <v/>
      </c>
      <c r="Q28" s="164" t="n"/>
      <c r="R28" s="164" t="n"/>
      <c r="S28" s="164" t="n"/>
      <c r="T28" s="164" t="n"/>
      <c r="U28" s="164" t="n"/>
      <c r="V28" s="164" t="n"/>
      <c r="W28" s="164" t="n"/>
      <c r="X28" s="164" t="n"/>
      <c r="Y28" s="164" t="n"/>
      <c r="Z28" s="164" t="n"/>
      <c r="AA28" s="164" t="n"/>
      <c r="AB28" s="164" t="n"/>
      <c r="AC28" s="164" t="n"/>
      <c r="AD28" s="164" t="n"/>
      <c r="AE28" s="164" t="n"/>
      <c r="AF28" s="164" t="n"/>
      <c r="AG28" s="164" t="n"/>
      <c r="AH28" s="164" t="n"/>
      <c r="AI28" s="164" t="n"/>
      <c r="AJ28" s="164"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41" t="n"/>
      <c r="BV28" s="142" t="n"/>
      <c r="BW28" s="141" t="n"/>
      <c r="CG28" s="142" t="n"/>
      <c r="DU28" s="142" t="n"/>
      <c r="DV28" s="2" t="n"/>
      <c r="DW28" s="2" t="n"/>
      <c r="DX28" s="2" t="n"/>
      <c r="DY28" s="2" t="n"/>
      <c r="DZ28" s="2" t="n"/>
      <c r="EA28" s="2" t="n"/>
      <c r="EB28" s="2" t="n"/>
      <c r="EC28" s="2" t="n"/>
    </row>
    <row r="29" ht="4.5" customHeight="1" s="118">
      <c r="A29" s="2" t="n"/>
      <c r="B29" s="2" t="n"/>
      <c r="C29" s="2" t="n"/>
      <c r="D29" s="2" t="n"/>
      <c r="E29" s="141" t="n"/>
      <c r="K29" s="142" t="n"/>
      <c r="L29" s="141"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4" t="n"/>
      <c r="BQ29" s="145" t="n"/>
      <c r="BR29" s="145" t="n"/>
      <c r="BS29" s="145" t="n"/>
      <c r="BT29" s="145" t="n"/>
      <c r="BU29" s="145" t="n"/>
      <c r="BV29" s="146" t="n"/>
      <c r="BW29" s="144" t="n"/>
      <c r="BX29" s="145" t="n"/>
      <c r="BY29" s="145" t="n"/>
      <c r="BZ29" s="145" t="n"/>
      <c r="CA29" s="145" t="n"/>
      <c r="CB29" s="145" t="n"/>
      <c r="CC29" s="145" t="n"/>
      <c r="CD29" s="145" t="n"/>
      <c r="CE29" s="145" t="n"/>
      <c r="CF29" s="145" t="n"/>
      <c r="CG29" s="146" t="n"/>
      <c r="DU29" s="142" t="n"/>
      <c r="DV29" s="2" t="n"/>
      <c r="DW29" s="2" t="n"/>
      <c r="DX29" s="2" t="n"/>
      <c r="DY29" s="2" t="n"/>
      <c r="DZ29" s="2" t="n"/>
      <c r="EA29" s="2" t="n"/>
      <c r="EB29" s="2" t="n"/>
      <c r="EC29" s="2" t="n"/>
    </row>
    <row r="30" ht="6.75" customHeight="1" s="118">
      <c r="A30" s="2" t="n"/>
      <c r="B30" s="2" t="n"/>
      <c r="C30" s="2" t="n"/>
      <c r="D30" s="2" t="n"/>
      <c r="E30" s="141" t="n"/>
      <c r="K30" s="142" t="n"/>
      <c r="L30" s="141"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67" t="inlineStr">
        <is>
          <t>校内外の諸活動</t>
        </is>
      </c>
      <c r="BQ30" s="138" t="n"/>
      <c r="BR30" s="138" t="n"/>
      <c r="BS30" s="138" t="n"/>
      <c r="BT30" s="138" t="n"/>
      <c r="BU30" s="138" t="n"/>
      <c r="BV30" s="139" t="n"/>
      <c r="BW30" s="168">
        <f>計算!$Y$42</f>
        <v/>
      </c>
      <c r="BX30" s="138" t="n"/>
      <c r="BY30" s="138" t="n"/>
      <c r="BZ30" s="138" t="n"/>
      <c r="CA30" s="138" t="n"/>
      <c r="CB30" s="138" t="n"/>
      <c r="CC30" s="138" t="n"/>
      <c r="CD30" s="138" t="n"/>
      <c r="CE30" s="138" t="n"/>
      <c r="CF30" s="138" t="n"/>
      <c r="CG30" s="138" t="n"/>
      <c r="CH30" s="138" t="n"/>
      <c r="CI30" s="138" t="n"/>
      <c r="CJ30" s="138" t="n"/>
      <c r="CK30" s="138" t="n"/>
      <c r="CL30" s="138" t="n"/>
      <c r="CM30" s="138" t="n"/>
      <c r="CN30" s="138" t="n"/>
      <c r="CO30" s="138" t="n"/>
      <c r="CP30" s="138" t="n"/>
      <c r="CQ30" s="138" t="n"/>
      <c r="CR30" s="138" t="n"/>
      <c r="CS30" s="138" t="n"/>
      <c r="CT30" s="138" t="n"/>
      <c r="CU30" s="138" t="n"/>
      <c r="CV30" s="138" t="n"/>
      <c r="CW30" s="138" t="n"/>
      <c r="CX30" s="138" t="n"/>
      <c r="CY30" s="138" t="n"/>
      <c r="CZ30" s="138" t="n"/>
      <c r="DA30" s="138" t="n"/>
      <c r="DB30" s="138" t="n"/>
      <c r="DC30" s="138" t="n"/>
      <c r="DD30" s="138" t="n"/>
      <c r="DE30" s="138" t="n"/>
      <c r="DF30" s="138" t="n"/>
      <c r="DG30" s="138" t="n"/>
      <c r="DH30" s="138" t="n"/>
      <c r="DI30" s="138" t="n"/>
      <c r="DJ30" s="138" t="n"/>
      <c r="DK30" s="138" t="n"/>
      <c r="DL30" s="138" t="n"/>
      <c r="DM30" s="138" t="n"/>
      <c r="DN30" s="138" t="n"/>
      <c r="DO30" s="138" t="n"/>
      <c r="DP30" s="138" t="n"/>
      <c r="DQ30" s="138" t="n"/>
      <c r="DR30" s="138" t="n"/>
      <c r="DS30" s="138" t="n"/>
      <c r="DT30" s="138" t="n"/>
      <c r="DU30" s="139" t="n"/>
      <c r="DV30" s="7" t="n"/>
      <c r="DW30" s="2" t="n"/>
      <c r="DX30" s="2" t="n"/>
      <c r="DY30" s="2" t="n"/>
      <c r="DZ30" s="2" t="n"/>
      <c r="EA30" s="2" t="n"/>
      <c r="EB30" s="2" t="n"/>
      <c r="EC30" s="2" t="n"/>
    </row>
    <row r="31" ht="6.75" customHeight="1" s="118">
      <c r="A31" s="2" t="n"/>
      <c r="B31" s="2" t="n"/>
      <c r="C31" s="2" t="n"/>
      <c r="D31" s="2" t="n"/>
      <c r="E31" s="141" t="n"/>
      <c r="K31" s="142" t="n"/>
      <c r="L31" s="169">
        <f>計算!$I$42</f>
        <v/>
      </c>
      <c r="BI31" s="142" t="n"/>
      <c r="BJ31" s="2" t="n"/>
      <c r="BK31" s="2" t="n"/>
      <c r="BL31" s="2" t="n"/>
      <c r="BM31" s="2" t="n"/>
      <c r="BN31" s="2" t="n"/>
      <c r="BO31" s="2" t="n"/>
      <c r="BP31" s="141" t="n"/>
      <c r="BV31" s="142" t="n"/>
      <c r="DU31" s="142" t="n"/>
      <c r="DV31" s="7" t="n"/>
      <c r="DW31" s="2" t="n"/>
      <c r="DX31" s="2" t="n"/>
      <c r="DY31" s="2" t="n"/>
      <c r="DZ31" s="2" t="n"/>
      <c r="EA31" s="2" t="n"/>
      <c r="EB31" s="2" t="n"/>
      <c r="EC31" s="2" t="n"/>
    </row>
    <row r="32" ht="6.75" customHeight="1" s="118">
      <c r="A32" s="2" t="n"/>
      <c r="B32" s="2" t="n"/>
      <c r="C32" s="2" t="n"/>
      <c r="D32" s="2" t="n"/>
      <c r="E32" s="141" t="n"/>
      <c r="K32" s="142" t="n"/>
      <c r="L32" s="141" t="n"/>
      <c r="BI32" s="142" t="n"/>
      <c r="BJ32" s="2" t="n"/>
      <c r="BK32" s="2" t="n"/>
      <c r="BL32" s="2" t="n"/>
      <c r="BM32" s="2" t="n"/>
      <c r="BN32" s="2" t="n"/>
      <c r="BO32" s="2" t="n"/>
      <c r="BP32" s="141" t="n"/>
      <c r="BV32" s="142" t="n"/>
      <c r="DU32" s="142" t="n"/>
      <c r="DV32" s="7" t="n"/>
      <c r="DW32" s="2" t="n"/>
      <c r="DX32" s="2" t="n"/>
      <c r="DY32" s="2" t="n"/>
      <c r="DZ32" s="2" t="n"/>
      <c r="EA32" s="2" t="n"/>
      <c r="EB32" s="2" t="n"/>
      <c r="EC32" s="2" t="n"/>
    </row>
    <row r="33" ht="6.75" customHeight="1" s="118">
      <c r="A33" s="2" t="n"/>
      <c r="B33" s="2" t="n"/>
      <c r="C33" s="2" t="n"/>
      <c r="D33" s="2" t="n"/>
      <c r="E33" s="144" t="n"/>
      <c r="F33" s="145" t="n"/>
      <c r="G33" s="145" t="n"/>
      <c r="H33" s="145" t="n"/>
      <c r="I33" s="145" t="n"/>
      <c r="J33" s="145" t="n"/>
      <c r="K33" s="146" t="n"/>
      <c r="L33" s="144" t="n"/>
      <c r="M33" s="145" t="n"/>
      <c r="N33" s="145" t="n"/>
      <c r="O33" s="145" t="n"/>
      <c r="P33" s="145" t="n"/>
      <c r="Q33" s="145" t="n"/>
      <c r="R33" s="145" t="n"/>
      <c r="S33" s="145" t="n"/>
      <c r="T33" s="145" t="n"/>
      <c r="U33" s="145" t="n"/>
      <c r="V33" s="145" t="n"/>
      <c r="W33" s="145" t="n"/>
      <c r="X33" s="145" t="n"/>
      <c r="Y33" s="145" t="n"/>
      <c r="Z33" s="145" t="n"/>
      <c r="AA33" s="145" t="n"/>
      <c r="AB33" s="145" t="n"/>
      <c r="AC33" s="145" t="n"/>
      <c r="AD33" s="145" t="n"/>
      <c r="AE33" s="145" t="n"/>
      <c r="AF33" s="145" t="n"/>
      <c r="AG33" s="145" t="n"/>
      <c r="AH33" s="145" t="n"/>
      <c r="AI33" s="145" t="n"/>
      <c r="AJ33" s="145" t="n"/>
      <c r="AK33" s="145" t="n"/>
      <c r="AL33" s="145" t="n"/>
      <c r="AM33" s="145" t="n"/>
      <c r="AN33" s="145" t="n"/>
      <c r="AO33" s="145" t="n"/>
      <c r="AP33" s="145" t="n"/>
      <c r="AQ33" s="145" t="n"/>
      <c r="AR33" s="145" t="n"/>
      <c r="AS33" s="145" t="n"/>
      <c r="AT33" s="145" t="n"/>
      <c r="AU33" s="145" t="n"/>
      <c r="AV33" s="145" t="n"/>
      <c r="AW33" s="145" t="n"/>
      <c r="AX33" s="145" t="n"/>
      <c r="AY33" s="145" t="n"/>
      <c r="AZ33" s="145" t="n"/>
      <c r="BA33" s="145" t="n"/>
      <c r="BB33" s="145" t="n"/>
      <c r="BC33" s="145" t="n"/>
      <c r="BD33" s="145" t="n"/>
      <c r="BE33" s="145" t="n"/>
      <c r="BF33" s="145" t="n"/>
      <c r="BG33" s="145" t="n"/>
      <c r="BH33" s="145" t="n"/>
      <c r="BI33" s="146" t="n"/>
      <c r="BJ33" s="2" t="n"/>
      <c r="BK33" s="2" t="n"/>
      <c r="BL33" s="2" t="n"/>
      <c r="BM33" s="2" t="n"/>
      <c r="BN33" s="2" t="n"/>
      <c r="BO33" s="2" t="n"/>
      <c r="BP33" s="141" t="n"/>
      <c r="BV33" s="142" t="n"/>
      <c r="DU33" s="142" t="n"/>
      <c r="DV33" s="7" t="n"/>
      <c r="DW33" s="2" t="n"/>
      <c r="DX33" s="2" t="n"/>
      <c r="DY33" s="2" t="n"/>
      <c r="DZ33" s="2" t="n"/>
      <c r="EA33" s="2" t="n"/>
      <c r="EB33" s="2" t="n"/>
      <c r="EC33" s="2" t="n"/>
    </row>
    <row r="34" ht="6.75" customHeight="1" s="118">
      <c r="A34" s="2" t="n"/>
      <c r="B34" s="2" t="n"/>
      <c r="C34" s="2" t="n"/>
      <c r="D34" s="2" t="n"/>
      <c r="E34" s="157" t="inlineStr">
        <is>
          <t>ふ り が な</t>
        </is>
      </c>
      <c r="F34" s="138" t="n"/>
      <c r="G34" s="138" t="n"/>
      <c r="H34" s="138" t="n"/>
      <c r="I34" s="138" t="n"/>
      <c r="J34" s="138" t="n"/>
      <c r="K34" s="139" t="n"/>
      <c r="L34" s="158">
        <f>計算!$M$42</f>
        <v/>
      </c>
      <c r="M34" s="138" t="n"/>
      <c r="N34" s="138" t="n"/>
      <c r="O34" s="138" t="n"/>
      <c r="P34" s="138" t="n"/>
      <c r="Q34" s="138" t="n"/>
      <c r="R34" s="138" t="n"/>
      <c r="S34" s="138" t="n"/>
      <c r="T34" s="138" t="n"/>
      <c r="U34" s="138" t="n"/>
      <c r="V34" s="138" t="n"/>
      <c r="W34" s="138" t="n"/>
      <c r="X34" s="138" t="n"/>
      <c r="Y34" s="138" t="n"/>
      <c r="Z34" s="138" t="n"/>
      <c r="AA34" s="138" t="n"/>
      <c r="AB34" s="138" t="n"/>
      <c r="AC34" s="138" t="n"/>
      <c r="AD34" s="138" t="n"/>
      <c r="AE34" s="138" t="n"/>
      <c r="AF34" s="138" t="n"/>
      <c r="AG34" s="138" t="n"/>
      <c r="AH34" s="138" t="n"/>
      <c r="AI34" s="138" t="n"/>
      <c r="AJ34" s="138" t="n"/>
      <c r="AK34" s="138" t="n"/>
      <c r="AL34" s="138" t="n"/>
      <c r="AM34" s="138" t="n"/>
      <c r="AN34" s="138" t="n"/>
      <c r="AO34" s="138" t="n"/>
      <c r="AP34" s="138" t="n"/>
      <c r="AQ34" s="138" t="n"/>
      <c r="AR34" s="138" t="n"/>
      <c r="AS34" s="138" t="n"/>
      <c r="AT34" s="138" t="n"/>
      <c r="AU34" s="138" t="n"/>
      <c r="AV34" s="138" t="n"/>
      <c r="AW34" s="138" t="n"/>
      <c r="AX34" s="138" t="n"/>
      <c r="AY34" s="138" t="n"/>
      <c r="AZ34" s="138" t="n"/>
      <c r="BA34" s="138" t="n"/>
      <c r="BB34" s="138" t="n"/>
      <c r="BC34" s="138" t="n"/>
      <c r="BD34" s="138" t="n"/>
      <c r="BE34" s="138" t="n"/>
      <c r="BF34" s="138" t="n"/>
      <c r="BG34" s="138" t="n"/>
      <c r="BH34" s="138" t="n"/>
      <c r="BI34" s="139" t="n"/>
      <c r="BJ34" s="2" t="n"/>
      <c r="BK34" s="2" t="n"/>
      <c r="BL34" s="2" t="n"/>
      <c r="BM34" s="2" t="n"/>
      <c r="BN34" s="2" t="n"/>
      <c r="BO34" s="2" t="n"/>
      <c r="BP34" s="141" t="n"/>
      <c r="BV34" s="142" t="n"/>
      <c r="DU34" s="142" t="n"/>
      <c r="DV34" s="7" t="n"/>
      <c r="DW34" s="2" t="n"/>
      <c r="DX34" s="2" t="n"/>
      <c r="DY34" s="2" t="n"/>
      <c r="DZ34" s="2" t="n"/>
      <c r="EA34" s="2" t="n"/>
      <c r="EB34" s="2" t="n"/>
      <c r="EC34" s="2" t="n"/>
    </row>
    <row r="35" ht="6.75" customHeight="1" s="118">
      <c r="A35" s="2" t="n"/>
      <c r="B35" s="2" t="n"/>
      <c r="C35" s="2" t="n"/>
      <c r="D35" s="2" t="n"/>
      <c r="E35" s="141" t="n"/>
      <c r="K35" s="142" t="n"/>
      <c r="BI35" s="142" t="n"/>
      <c r="BJ35" s="2" t="n"/>
      <c r="BK35" s="2" t="n"/>
      <c r="BL35" s="2" t="n"/>
      <c r="BM35" s="2" t="n"/>
      <c r="BN35" s="2" t="n"/>
      <c r="BO35" s="2" t="n"/>
      <c r="BP35" s="141" t="n"/>
      <c r="BV35" s="142" t="n"/>
      <c r="DU35" s="142" t="n"/>
      <c r="DV35" s="7" t="n"/>
      <c r="DW35" s="2" t="n"/>
      <c r="DX35" s="2" t="n"/>
      <c r="DY35" s="2" t="n"/>
      <c r="DZ35" s="2" t="n"/>
      <c r="EA35" s="2" t="n"/>
      <c r="EB35" s="2" t="n"/>
      <c r="EC35" s="2" t="n"/>
    </row>
    <row r="36" ht="6.75" customHeight="1" s="118">
      <c r="A36" s="2" t="n"/>
      <c r="B36" s="2" t="n"/>
      <c r="C36" s="2" t="n"/>
      <c r="D36" s="2" t="n"/>
      <c r="E36" s="160" t="n"/>
      <c r="F36" s="161" t="n"/>
      <c r="G36" s="161" t="n"/>
      <c r="H36" s="161" t="n"/>
      <c r="I36" s="161" t="n"/>
      <c r="J36" s="161" t="n"/>
      <c r="K36" s="162" t="n"/>
      <c r="L36" s="161" t="n"/>
      <c r="M36" s="161" t="n"/>
      <c r="N36" s="161" t="n"/>
      <c r="O36" s="161" t="n"/>
      <c r="P36" s="161" t="n"/>
      <c r="Q36" s="161" t="n"/>
      <c r="R36" s="161" t="n"/>
      <c r="S36" s="161" t="n"/>
      <c r="T36" s="161" t="n"/>
      <c r="U36" s="161" t="n"/>
      <c r="V36" s="161" t="n"/>
      <c r="W36" s="161" t="n"/>
      <c r="X36" s="161" t="n"/>
      <c r="Y36" s="161" t="n"/>
      <c r="Z36" s="161" t="n"/>
      <c r="AA36" s="161" t="n"/>
      <c r="AB36" s="161" t="n"/>
      <c r="AC36" s="161" t="n"/>
      <c r="AD36" s="161" t="n"/>
      <c r="AE36" s="161" t="n"/>
      <c r="AF36" s="161" t="n"/>
      <c r="AG36" s="161" t="n"/>
      <c r="AH36" s="161" t="n"/>
      <c r="AI36" s="161" t="n"/>
      <c r="AJ36" s="161" t="n"/>
      <c r="AK36" s="161" t="n"/>
      <c r="AL36" s="161" t="n"/>
      <c r="AM36" s="161" t="n"/>
      <c r="AN36" s="161" t="n"/>
      <c r="AO36" s="161" t="n"/>
      <c r="AP36" s="161" t="n"/>
      <c r="AQ36" s="161" t="n"/>
      <c r="AR36" s="161" t="n"/>
      <c r="AS36" s="161" t="n"/>
      <c r="AT36" s="161" t="n"/>
      <c r="AU36" s="161" t="n"/>
      <c r="AV36" s="161" t="n"/>
      <c r="AW36" s="161" t="n"/>
      <c r="AX36" s="161" t="n"/>
      <c r="AY36" s="161" t="n"/>
      <c r="AZ36" s="161" t="n"/>
      <c r="BA36" s="161" t="n"/>
      <c r="BB36" s="161" t="n"/>
      <c r="BC36" s="161" t="n"/>
      <c r="BD36" s="161" t="n"/>
      <c r="BE36" s="161" t="n"/>
      <c r="BF36" s="161" t="n"/>
      <c r="BG36" s="161" t="n"/>
      <c r="BH36" s="161" t="n"/>
      <c r="BI36" s="162" t="n"/>
      <c r="BJ36" s="2" t="n"/>
      <c r="BK36" s="2" t="n"/>
      <c r="BL36" s="2" t="n"/>
      <c r="BM36" s="2" t="n"/>
      <c r="BN36" s="2" t="n"/>
      <c r="BO36" s="2" t="n"/>
      <c r="BP36" s="141" t="n"/>
      <c r="BV36" s="142" t="n"/>
      <c r="DU36" s="142" t="n"/>
      <c r="DV36" s="7" t="n"/>
      <c r="DW36" s="2" t="n"/>
      <c r="DX36" s="2" t="n"/>
      <c r="DY36" s="2" t="n"/>
      <c r="DZ36" s="2" t="n"/>
      <c r="EA36" s="2" t="n"/>
      <c r="EB36" s="2" t="n"/>
      <c r="EC36" s="2" t="n"/>
    </row>
    <row r="37" ht="6.75" customHeight="1" s="118">
      <c r="A37" s="2" t="n"/>
      <c r="B37" s="2" t="n"/>
      <c r="C37" s="2" t="n"/>
      <c r="D37" s="2" t="n"/>
      <c r="E37" s="163" t="inlineStr">
        <is>
          <t>連絡先</t>
        </is>
      </c>
      <c r="F37" s="164" t="n"/>
      <c r="G37" s="164" t="n"/>
      <c r="H37" s="164" t="n"/>
      <c r="I37" s="164" t="n"/>
      <c r="J37" s="164" t="n"/>
      <c r="K37" s="165" t="n"/>
      <c r="L37" s="107" t="inlineStr">
        <is>
          <t>〒</t>
        </is>
      </c>
      <c r="M37" s="164" t="n"/>
      <c r="N37" s="164" t="n"/>
      <c r="O37" s="164" t="n"/>
      <c r="P37" s="170">
        <f>計算!$K$42</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41" t="n"/>
      <c r="BV37" s="142" t="n"/>
      <c r="DU37" s="142" t="n"/>
      <c r="DV37" s="7" t="n"/>
      <c r="DW37" s="2" t="n"/>
      <c r="DX37" s="2" t="n"/>
      <c r="DY37" s="2" t="n"/>
      <c r="DZ37" s="2" t="n"/>
      <c r="EA37" s="2" t="n"/>
      <c r="EB37" s="2" t="n"/>
      <c r="EC37" s="2" t="n"/>
    </row>
    <row r="38" ht="6.75" customHeight="1" s="118">
      <c r="A38" s="2" t="n"/>
      <c r="B38" s="2" t="n"/>
      <c r="C38" s="2" t="n"/>
      <c r="D38" s="2" t="n"/>
      <c r="E38" s="141" t="n"/>
      <c r="K38" s="142" t="n"/>
      <c r="L38" s="141"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41" t="n"/>
      <c r="BV38" s="142" t="n"/>
      <c r="DU38" s="142" t="n"/>
      <c r="DV38" s="7" t="n"/>
      <c r="DW38" s="2" t="n"/>
      <c r="DX38" s="2" t="n"/>
      <c r="DY38" s="2" t="n"/>
      <c r="DZ38" s="2" t="n"/>
      <c r="EA38" s="2" t="n"/>
      <c r="EB38" s="2" t="n"/>
      <c r="EC38" s="2" t="n"/>
    </row>
    <row r="39" ht="6.75" customHeight="1" s="118">
      <c r="A39" s="2" t="n"/>
      <c r="B39" s="2" t="n"/>
      <c r="C39" s="2" t="n"/>
      <c r="D39" s="2" t="n"/>
      <c r="E39" s="141" t="n"/>
      <c r="K39" s="142" t="n"/>
      <c r="L39" s="141"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41" t="n"/>
      <c r="BV39" s="142" t="n"/>
      <c r="DU39" s="142" t="n"/>
      <c r="DV39" s="7" t="n"/>
      <c r="DW39" s="2" t="n"/>
      <c r="DX39" s="2" t="n"/>
      <c r="DY39" s="2" t="n"/>
      <c r="DZ39" s="2" t="n"/>
      <c r="EA39" s="2" t="n"/>
      <c r="EB39" s="2" t="n"/>
      <c r="EC39" s="2" t="n"/>
    </row>
    <row r="40" ht="6.75" customHeight="1" s="118">
      <c r="A40" s="2" t="n"/>
      <c r="B40" s="2" t="n"/>
      <c r="C40" s="2" t="n"/>
      <c r="D40" s="2" t="n"/>
      <c r="E40" s="141" t="n"/>
      <c r="K40" s="142" t="n"/>
      <c r="L40" s="171">
        <f>計算!$L$42</f>
        <v/>
      </c>
      <c r="BI40" s="142" t="n"/>
      <c r="BJ40" s="2" t="n"/>
      <c r="BK40" s="2" t="n"/>
      <c r="BL40" s="2" t="n"/>
      <c r="BM40" s="2" t="n"/>
      <c r="BN40" s="2" t="n"/>
      <c r="BO40" s="2" t="n"/>
      <c r="BP40" s="141" t="n"/>
      <c r="BV40" s="142" t="n"/>
      <c r="DU40" s="142" t="n"/>
      <c r="DV40" s="7" t="n"/>
      <c r="DW40" s="2" t="n"/>
      <c r="DX40" s="2" t="n"/>
      <c r="DY40" s="2" t="n"/>
      <c r="DZ40" s="2" t="n"/>
      <c r="EA40" s="2" t="n"/>
      <c r="EB40" s="2" t="n"/>
      <c r="EC40" s="2" t="n"/>
    </row>
    <row r="41" ht="6.75" customHeight="1" s="118">
      <c r="A41" s="2" t="n"/>
      <c r="B41" s="2" t="n"/>
      <c r="C41" s="2" t="n"/>
      <c r="D41" s="2" t="n"/>
      <c r="E41" s="144" t="n"/>
      <c r="F41" s="145" t="n"/>
      <c r="G41" s="145" t="n"/>
      <c r="H41" s="145" t="n"/>
      <c r="I41" s="145" t="n"/>
      <c r="J41" s="145" t="n"/>
      <c r="K41" s="146" t="n"/>
      <c r="L41" s="145" t="n"/>
      <c r="M41" s="145" t="n"/>
      <c r="N41" s="145" t="n"/>
      <c r="O41" s="145" t="n"/>
      <c r="P41" s="145" t="n"/>
      <c r="Q41" s="145" t="n"/>
      <c r="R41" s="145" t="n"/>
      <c r="S41" s="145" t="n"/>
      <c r="T41" s="145" t="n"/>
      <c r="U41" s="145" t="n"/>
      <c r="V41" s="145" t="n"/>
      <c r="W41" s="145" t="n"/>
      <c r="X41" s="145" t="n"/>
      <c r="Y41" s="145" t="n"/>
      <c r="Z41" s="145" t="n"/>
      <c r="AA41" s="145" t="n"/>
      <c r="AB41" s="145" t="n"/>
      <c r="AC41" s="145" t="n"/>
      <c r="AD41" s="145" t="n"/>
      <c r="AE41" s="145" t="n"/>
      <c r="AF41" s="145" t="n"/>
      <c r="AG41" s="145" t="n"/>
      <c r="AH41" s="145" t="n"/>
      <c r="AI41" s="145" t="n"/>
      <c r="AJ41" s="145" t="n"/>
      <c r="AK41" s="145" t="n"/>
      <c r="AL41" s="145" t="n"/>
      <c r="AM41" s="145" t="n"/>
      <c r="AN41" s="145" t="n"/>
      <c r="AO41" s="145" t="n"/>
      <c r="AP41" s="145" t="n"/>
      <c r="AQ41" s="145" t="n"/>
      <c r="AR41" s="145" t="n"/>
      <c r="AS41" s="145" t="n"/>
      <c r="AT41" s="145" t="n"/>
      <c r="AU41" s="145" t="n"/>
      <c r="AV41" s="145" t="n"/>
      <c r="AW41" s="145" t="n"/>
      <c r="AX41" s="145" t="n"/>
      <c r="AY41" s="145" t="n"/>
      <c r="AZ41" s="145" t="n"/>
      <c r="BA41" s="145" t="n"/>
      <c r="BB41" s="145" t="n"/>
      <c r="BC41" s="145" t="n"/>
      <c r="BD41" s="145" t="n"/>
      <c r="BE41" s="145" t="n"/>
      <c r="BF41" s="145" t="n"/>
      <c r="BG41" s="145" t="n"/>
      <c r="BH41" s="145" t="n"/>
      <c r="BI41" s="146" t="n"/>
      <c r="BJ41" s="2" t="n"/>
      <c r="BK41" s="2" t="n"/>
      <c r="BL41" s="2" t="n"/>
      <c r="BM41" s="2" t="n"/>
      <c r="BN41" s="2" t="n"/>
      <c r="BO41" s="2" t="n"/>
      <c r="BP41" s="141" t="n"/>
      <c r="BV41" s="142" t="n"/>
      <c r="DU41" s="142"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41" t="n"/>
      <c r="BV42" s="142" t="n"/>
      <c r="DU42" s="142"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41" t="n"/>
      <c r="BV43" s="142" t="n"/>
      <c r="DU43" s="142"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41" t="n"/>
      <c r="BV44" s="142" t="n"/>
      <c r="DU44" s="142"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41" t="n"/>
      <c r="BV45" s="142" t="n"/>
      <c r="DU45" s="142"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41" t="n"/>
      <c r="BV46" s="142" t="n"/>
      <c r="DU46" s="142"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2" t="n"/>
      <c r="BQ47" s="138" t="n"/>
      <c r="BR47" s="173" t="n"/>
      <c r="BS47" s="138" t="n"/>
      <c r="BT47" s="138" t="n"/>
      <c r="BU47" s="28" t="n"/>
      <c r="BV47" s="29" t="n"/>
      <c r="BW47" s="174">
        <f>計算!$Z$42</f>
        <v/>
      </c>
      <c r="BX47" s="138" t="n"/>
      <c r="BY47" s="138" t="n"/>
      <c r="BZ47" s="138" t="n"/>
      <c r="CA47" s="138" t="n"/>
      <c r="CB47" s="138" t="n"/>
      <c r="CC47" s="138" t="n"/>
      <c r="CD47" s="138" t="n"/>
      <c r="CE47" s="138" t="n"/>
      <c r="CF47" s="138" t="n"/>
      <c r="CG47" s="138" t="n"/>
      <c r="CH47" s="138" t="n"/>
      <c r="CI47" s="138" t="n"/>
      <c r="CJ47" s="138" t="n"/>
      <c r="CK47" s="138" t="n"/>
      <c r="CL47" s="138" t="n"/>
      <c r="CM47" s="138" t="n"/>
      <c r="CN47" s="138" t="n"/>
      <c r="CO47" s="138" t="n"/>
      <c r="CP47" s="138" t="n"/>
      <c r="CQ47" s="138" t="n"/>
      <c r="CR47" s="138" t="n"/>
      <c r="CS47" s="138" t="n"/>
      <c r="CT47" s="138" t="n"/>
      <c r="CU47" s="138" t="n"/>
      <c r="CV47" s="138" t="n"/>
      <c r="CW47" s="138" t="n"/>
      <c r="CX47" s="138" t="n"/>
      <c r="CY47" s="138" t="n"/>
      <c r="CZ47" s="138" t="n"/>
      <c r="DA47" s="138" t="n"/>
      <c r="DB47" s="138" t="n"/>
      <c r="DC47" s="138" t="n"/>
      <c r="DD47" s="138" t="n"/>
      <c r="DE47" s="138" t="n"/>
      <c r="DF47" s="138" t="n"/>
      <c r="DG47" s="138" t="n"/>
      <c r="DH47" s="138" t="n"/>
      <c r="DI47" s="138" t="n"/>
      <c r="DJ47" s="138" t="n"/>
      <c r="DK47" s="138" t="n"/>
      <c r="DL47" s="138" t="n"/>
      <c r="DM47" s="138" t="n"/>
      <c r="DN47" s="138" t="n"/>
      <c r="DO47" s="138" t="n"/>
      <c r="DP47" s="138" t="n"/>
      <c r="DQ47" s="138" t="n"/>
      <c r="DR47" s="138" t="n"/>
      <c r="DS47" s="138" t="n"/>
      <c r="DT47" s="138" t="n"/>
      <c r="DU47" s="139"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41" t="n"/>
      <c r="BU48" s="31" t="n"/>
      <c r="BV48" s="32" t="n"/>
      <c r="DU48" s="142"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41" t="n"/>
      <c r="BU49" s="72" t="n"/>
      <c r="BV49" s="142" t="n"/>
      <c r="DU49" s="142"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41" t="n"/>
      <c r="BV50" s="142" t="n"/>
      <c r="DU50" s="142"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41" t="n"/>
      <c r="BV51" s="142" t="n"/>
      <c r="DU51" s="142"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41" t="n"/>
      <c r="BV52" s="142" t="n"/>
      <c r="DU52" s="142" t="n"/>
      <c r="DV52" s="7" t="n"/>
      <c r="DW52" s="2" t="n"/>
      <c r="DX52" s="2" t="n"/>
      <c r="DY52" s="2" t="n"/>
      <c r="DZ52" s="2" t="n"/>
      <c r="EA52" s="2" t="n"/>
      <c r="EB52" s="2" t="n"/>
      <c r="EC52" s="2" t="n"/>
    </row>
    <row r="53" ht="6.75" customHeight="1" s="118">
      <c r="A53" s="2" t="n"/>
      <c r="B53" s="2" t="n"/>
      <c r="C53" s="2" t="n"/>
      <c r="D53" s="2" t="n"/>
      <c r="E53" s="175" t="inlineStr">
        <is>
          <t>在籍校</t>
        </is>
      </c>
      <c r="F53" s="138" t="n"/>
      <c r="G53" s="138" t="n"/>
      <c r="H53" s="138" t="n"/>
      <c r="I53" s="138" t="n"/>
      <c r="J53" s="138" t="n"/>
      <c r="K53" s="139"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38" t="n"/>
      <c r="AY53" s="138" t="n"/>
      <c r="AZ53" s="138" t="n"/>
      <c r="BA53" s="138" t="n"/>
      <c r="BB53" s="138" t="n"/>
      <c r="BC53" s="138" t="n"/>
      <c r="BD53" s="138" t="n"/>
      <c r="BE53" s="138" t="n"/>
      <c r="BF53" s="138" t="n"/>
      <c r="BG53" s="138" t="n"/>
      <c r="BH53" s="138" t="n"/>
      <c r="BI53" s="139" t="n"/>
      <c r="BJ53" s="2" t="n"/>
      <c r="BK53" s="2" t="n"/>
      <c r="BL53" s="2" t="n"/>
      <c r="BM53" s="2" t="n"/>
      <c r="BN53" s="2" t="n"/>
      <c r="BO53" s="2" t="n"/>
      <c r="BP53" s="141" t="n"/>
      <c r="BV53" s="142" t="n"/>
      <c r="DU53" s="142" t="n"/>
      <c r="DV53" s="2" t="n"/>
      <c r="DW53" s="2" t="n"/>
      <c r="DX53" s="2" t="n"/>
      <c r="DY53" s="2" t="n"/>
      <c r="DZ53" s="2" t="n"/>
      <c r="EA53" s="2" t="n"/>
      <c r="EB53" s="2" t="n"/>
      <c r="EC53" s="2" t="n"/>
    </row>
    <row r="54" ht="6.75" customHeight="1" s="118">
      <c r="A54" s="2" t="n"/>
      <c r="B54" s="2" t="n"/>
      <c r="C54" s="2" t="n"/>
      <c r="D54" s="2" t="n"/>
      <c r="E54" s="141" t="n"/>
      <c r="K54" s="142" t="n"/>
      <c r="L54" s="36" t="n"/>
      <c r="M54" s="19" t="n"/>
      <c r="N54" s="19" t="n"/>
      <c r="O54" s="19" t="n"/>
      <c r="P54" s="19" t="n"/>
      <c r="Q54" s="19" t="n"/>
      <c r="R54" s="19" t="n"/>
      <c r="S54" s="19" t="n"/>
      <c r="T54" s="19" t="n"/>
      <c r="U54" s="19" t="n"/>
      <c r="V54" s="19" t="n"/>
      <c r="W54" s="19" t="n"/>
      <c r="X54" s="37" t="n"/>
      <c r="Y54" s="176">
        <f>計算!$N$42</f>
        <v/>
      </c>
      <c r="BI54" s="142" t="n"/>
      <c r="BJ54" s="2" t="n"/>
      <c r="BK54" s="2" t="n"/>
      <c r="BL54" s="2" t="n"/>
      <c r="BM54" s="2" t="n"/>
      <c r="BN54" s="2" t="n"/>
      <c r="BO54" s="2" t="n"/>
      <c r="BP54" s="141" t="n"/>
      <c r="BV54" s="142" t="n"/>
      <c r="DU54" s="142" t="n"/>
      <c r="DV54" s="2" t="n"/>
      <c r="DW54" s="2" t="n"/>
      <c r="DX54" s="2" t="n"/>
      <c r="DY54" s="2" t="n"/>
      <c r="DZ54" s="2" t="n"/>
      <c r="EA54" s="2" t="n"/>
      <c r="EB54" s="2" t="n"/>
      <c r="EC54" s="2" t="n"/>
    </row>
    <row r="55" ht="6.75" customHeight="1" s="118">
      <c r="A55" s="2" t="n"/>
      <c r="B55" s="2" t="n"/>
      <c r="C55" s="2" t="n"/>
      <c r="D55" s="2" t="n"/>
      <c r="E55" s="141" t="n"/>
      <c r="K55" s="142" t="n"/>
      <c r="L55" s="36" t="n"/>
      <c r="M55" s="19" t="n"/>
      <c r="N55" s="19" t="n"/>
      <c r="O55" s="19" t="n"/>
      <c r="P55" s="177">
        <f>設定!$B$6</f>
        <v/>
      </c>
      <c r="S55" s="11" t="n"/>
      <c r="T55" s="11" t="n"/>
      <c r="U55" s="177">
        <f>設定!$B$7</f>
        <v/>
      </c>
      <c r="W55" s="11" t="n"/>
      <c r="X55" s="12" t="n"/>
      <c r="Y55" s="141" t="n"/>
      <c r="BI55" s="142" t="n"/>
      <c r="BJ55" s="2" t="n"/>
      <c r="BK55" s="2" t="n"/>
      <c r="BL55" s="2" t="n"/>
      <c r="BM55" s="2" t="n"/>
      <c r="BN55" s="2" t="n"/>
      <c r="BO55" s="2" t="n"/>
      <c r="BP55" s="141" t="n"/>
      <c r="BV55" s="142" t="n"/>
      <c r="DU55" s="142" t="n"/>
      <c r="DV55" s="2" t="n"/>
      <c r="DW55" s="2" t="n"/>
      <c r="DX55" s="2" t="n"/>
      <c r="DY55" s="2" t="n"/>
      <c r="DZ55" s="2" t="n"/>
      <c r="EA55" s="2" t="n"/>
      <c r="EB55" s="2" t="n"/>
      <c r="EC55" s="2" t="n"/>
    </row>
    <row r="56" ht="6.75" customHeight="1" s="118">
      <c r="A56" s="2" t="n"/>
      <c r="B56" s="2" t="n"/>
      <c r="C56" s="2" t="n"/>
      <c r="D56" s="2" t="n"/>
      <c r="E56" s="141" t="n"/>
      <c r="K56" s="142" t="n"/>
      <c r="L56" s="92" t="inlineStr">
        <is>
          <t>令和</t>
        </is>
      </c>
      <c r="S56" s="52" t="inlineStr">
        <is>
          <t>年</t>
        </is>
      </c>
      <c r="W56" s="53" t="inlineStr">
        <is>
          <t>月</t>
        </is>
      </c>
      <c r="X56" s="142" t="n"/>
      <c r="Y56" s="141" t="n"/>
      <c r="BI56" s="142" t="n"/>
      <c r="BJ56" s="2" t="n"/>
      <c r="BK56" s="2" t="n"/>
      <c r="BL56" s="2" t="n"/>
      <c r="BM56" s="2" t="n"/>
      <c r="BN56" s="2" t="n"/>
      <c r="BO56" s="2" t="n"/>
      <c r="BP56" s="141" t="n"/>
      <c r="BV56" s="142" t="n"/>
      <c r="DU56" s="142" t="n"/>
      <c r="DV56" s="2" t="n"/>
      <c r="DW56" s="2" t="n"/>
      <c r="DX56" s="2" t="n"/>
      <c r="DY56" s="2" t="n"/>
      <c r="DZ56" s="2" t="n"/>
      <c r="EA56" s="2" t="n"/>
      <c r="EB56" s="2" t="n"/>
      <c r="EC56" s="2" t="n"/>
    </row>
    <row r="57" ht="6.75" customHeight="1" s="118">
      <c r="A57" s="2" t="n"/>
      <c r="B57" s="2" t="n"/>
      <c r="C57" s="2" t="n"/>
      <c r="D57" s="2" t="n"/>
      <c r="E57" s="141" t="n"/>
      <c r="K57" s="142" t="n"/>
      <c r="L57" s="141" t="n"/>
      <c r="X57" s="142" t="n"/>
      <c r="Y57" s="141" t="n"/>
      <c r="AW57" s="75" t="inlineStr">
        <is>
          <t>卒業</t>
        </is>
      </c>
      <c r="BI57" s="142" t="n"/>
      <c r="BJ57" s="2" t="n"/>
      <c r="BK57" s="2" t="n"/>
      <c r="BL57" s="2" t="n"/>
      <c r="BM57" s="2" t="n"/>
      <c r="BN57" s="2" t="n"/>
      <c r="BO57" s="2" t="n"/>
      <c r="BP57" s="141" t="n"/>
      <c r="BV57" s="142" t="n"/>
      <c r="DU57" s="142" t="n"/>
      <c r="DV57" s="2" t="n"/>
      <c r="DW57" s="2" t="n"/>
      <c r="DX57" s="2" t="n"/>
      <c r="DY57" s="2" t="n"/>
      <c r="DZ57" s="2" t="n"/>
      <c r="EA57" s="2" t="n"/>
      <c r="EB57" s="2" t="n"/>
      <c r="EC57" s="2" t="n"/>
    </row>
    <row r="58" ht="6.75" customHeight="1" s="118">
      <c r="A58" s="2" t="n"/>
      <c r="B58" s="2" t="n"/>
      <c r="C58" s="2" t="n"/>
      <c r="D58" s="2" t="n"/>
      <c r="E58" s="141" t="n"/>
      <c r="K58" s="142" t="n"/>
      <c r="L58" s="36" t="n"/>
      <c r="M58" s="19" t="n"/>
      <c r="N58" s="19" t="n"/>
      <c r="O58" s="19" t="n"/>
      <c r="P58" s="19" t="n"/>
      <c r="Q58" s="19" t="n"/>
      <c r="R58" s="19" t="n"/>
      <c r="S58" s="19" t="n"/>
      <c r="T58" s="19" t="n"/>
      <c r="U58" s="19" t="n"/>
      <c r="V58" s="19" t="n"/>
      <c r="W58" s="19" t="n"/>
      <c r="X58" s="37" t="n"/>
      <c r="Y58" s="141" t="n"/>
      <c r="BI58" s="142" t="n"/>
      <c r="BJ58" s="2" t="n"/>
      <c r="BK58" s="2" t="n"/>
      <c r="BL58" s="2" t="n"/>
      <c r="BM58" s="2" t="n"/>
      <c r="BN58" s="2" t="n"/>
      <c r="BO58" s="2" t="n"/>
      <c r="BP58" s="141" t="n"/>
      <c r="BV58" s="142" t="n"/>
      <c r="DU58" s="142" t="n"/>
      <c r="DV58" s="2" t="n"/>
      <c r="DW58" s="2" t="n"/>
      <c r="DX58" s="2" t="n"/>
      <c r="DY58" s="2" t="n"/>
      <c r="DZ58" s="2" t="n"/>
      <c r="EA58" s="2" t="n"/>
      <c r="EB58" s="2" t="n"/>
      <c r="EC58" s="2" t="n"/>
    </row>
    <row r="59" ht="6.75" customHeight="1" s="118">
      <c r="A59" s="2" t="n"/>
      <c r="B59" s="2" t="n"/>
      <c r="C59" s="2" t="n"/>
      <c r="D59" s="2" t="n"/>
      <c r="E59" s="141" t="n"/>
      <c r="K59" s="142" t="n"/>
      <c r="L59" s="36" t="n"/>
      <c r="M59" s="19" t="n"/>
      <c r="N59" s="19" t="n"/>
      <c r="O59" s="19" t="n"/>
      <c r="P59" s="19" t="n"/>
      <c r="Q59" s="19" t="n"/>
      <c r="R59" s="19" t="n"/>
      <c r="S59" s="19" t="n"/>
      <c r="T59" s="19" t="n"/>
      <c r="U59" s="19" t="n"/>
      <c r="V59" s="19" t="n"/>
      <c r="W59" s="19" t="n"/>
      <c r="X59" s="37" t="n"/>
      <c r="Y59" s="141" t="n"/>
      <c r="BI59" s="142" t="n"/>
      <c r="BJ59" s="2" t="n"/>
      <c r="BK59" s="2" t="n"/>
      <c r="BL59" s="2" t="n"/>
      <c r="BM59" s="2" t="n"/>
      <c r="BN59" s="2" t="n"/>
      <c r="BO59" s="2" t="n"/>
      <c r="BP59" s="141" t="n"/>
      <c r="BV59" s="142" t="n"/>
      <c r="DU59" s="142" t="n"/>
      <c r="DV59" s="2" t="n"/>
      <c r="DW59" s="2" t="n"/>
      <c r="DX59" s="2" t="n"/>
      <c r="DY59" s="2" t="n"/>
      <c r="DZ59" s="2" t="n"/>
      <c r="EA59" s="2" t="n"/>
      <c r="EB59" s="2" t="n"/>
      <c r="EC59" s="2" t="n"/>
    </row>
    <row r="60" ht="6.75" customHeight="1" s="118">
      <c r="A60" s="2" t="n"/>
      <c r="B60" s="2" t="n"/>
      <c r="C60" s="2" t="n"/>
      <c r="D60" s="2" t="n"/>
      <c r="E60" s="144" t="n"/>
      <c r="F60" s="145" t="n"/>
      <c r="G60" s="145" t="n"/>
      <c r="H60" s="145" t="n"/>
      <c r="I60" s="145" t="n"/>
      <c r="J60" s="145" t="n"/>
      <c r="K60" s="146"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5" t="n"/>
      <c r="AX60" s="145" t="n"/>
      <c r="AY60" s="145" t="n"/>
      <c r="AZ60" s="145" t="n"/>
      <c r="BA60" s="145" t="n"/>
      <c r="BB60" s="145" t="n"/>
      <c r="BC60" s="145" t="n"/>
      <c r="BD60" s="145" t="n"/>
      <c r="BE60" s="145" t="n"/>
      <c r="BF60" s="145" t="n"/>
      <c r="BG60" s="145" t="n"/>
      <c r="BH60" s="145" t="n"/>
      <c r="BI60" s="146" t="n"/>
      <c r="BJ60" s="2" t="n"/>
      <c r="BK60" s="2" t="n"/>
      <c r="BL60" s="2" t="n"/>
      <c r="BM60" s="2" t="n"/>
      <c r="BN60" s="2" t="n"/>
      <c r="BO60" s="2" t="n"/>
      <c r="BP60" s="141" t="n"/>
      <c r="BV60" s="142" t="n"/>
      <c r="DU60" s="142"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38" t="n"/>
      <c r="U61" s="17" t="n"/>
      <c r="V61" s="17" t="n"/>
      <c r="W61" s="76" t="n"/>
      <c r="X61" s="138"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41" t="n"/>
      <c r="BV61" s="142" t="n"/>
      <c r="DU61" s="142"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41" t="n"/>
      <c r="BV62" s="142" t="n"/>
      <c r="DU62" s="142"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41" t="n"/>
      <c r="BV63" s="142" t="n"/>
      <c r="DU63" s="142" t="n"/>
      <c r="DV63" s="2" t="n"/>
      <c r="DW63" s="2" t="n"/>
      <c r="DX63" s="2" t="n"/>
      <c r="DY63" s="2" t="n"/>
      <c r="DZ63" s="2" t="n"/>
      <c r="EA63" s="2" t="n"/>
      <c r="EB63" s="2" t="n"/>
      <c r="EC63" s="2" t="n"/>
    </row>
    <row r="64" ht="6.75" customHeight="1" s="118">
      <c r="A64" s="2" t="n"/>
      <c r="B64" s="2" t="n"/>
      <c r="C64" s="2" t="n"/>
      <c r="D64" s="2" t="n"/>
      <c r="E64" s="178" t="inlineStr">
        <is>
          <t>職　歴</t>
        </is>
      </c>
      <c r="K64" s="142" t="n"/>
      <c r="L64" s="54" t="inlineStr">
        <is>
          <t>平成</t>
        </is>
      </c>
      <c r="M64" s="138" t="n"/>
      <c r="N64" s="138" t="n"/>
      <c r="O64" s="138" t="n"/>
      <c r="P64" s="19" t="n"/>
      <c r="Q64" s="19" t="n"/>
      <c r="R64" s="19" t="n"/>
      <c r="S64" s="19" t="n"/>
      <c r="T64" s="19" t="n"/>
      <c r="U64" s="19" t="n"/>
      <c r="V64" s="19" t="n"/>
      <c r="W64" s="19" t="n"/>
      <c r="X64" s="37" t="n"/>
      <c r="Y64" s="169">
        <f>計算!$AD$42</f>
        <v/>
      </c>
      <c r="BI64" s="142" t="n"/>
      <c r="BJ64" s="2" t="n"/>
      <c r="BK64" s="2" t="n"/>
      <c r="BL64" s="2" t="n"/>
      <c r="BM64" s="2" t="n"/>
      <c r="BN64" s="2" t="n"/>
      <c r="BO64" s="2" t="n"/>
      <c r="BP64" s="141" t="n"/>
      <c r="BV64" s="142" t="n"/>
      <c r="DU64" s="142" t="n"/>
      <c r="DV64" s="2" t="n"/>
      <c r="DW64" s="2" t="n"/>
      <c r="DX64" s="2" t="n"/>
      <c r="DY64" s="2" t="n"/>
      <c r="DZ64" s="2" t="n"/>
      <c r="EA64" s="2" t="n"/>
      <c r="EB64" s="2" t="n"/>
      <c r="EC64" s="2" t="n"/>
    </row>
    <row r="65" ht="6.75" customHeight="1" s="118">
      <c r="A65" s="2" t="n"/>
      <c r="B65" s="2" t="n"/>
      <c r="C65" s="2" t="n"/>
      <c r="D65" s="2" t="n"/>
      <c r="E65" s="141" t="n"/>
      <c r="K65" s="142" t="n"/>
      <c r="L65" s="141" t="n"/>
      <c r="P65" s="19" t="n"/>
      <c r="Q65" s="19" t="n"/>
      <c r="R65" s="19" t="n"/>
      <c r="S65" s="19" t="n"/>
      <c r="T65" s="19" t="n"/>
      <c r="U65" s="19" t="n"/>
      <c r="V65" s="19" t="n"/>
      <c r="W65" s="19" t="n"/>
      <c r="X65" s="37" t="n"/>
      <c r="Y65" s="141" t="n"/>
      <c r="BI65" s="142" t="n"/>
      <c r="BJ65" s="2" t="n"/>
      <c r="BK65" s="2" t="n"/>
      <c r="BL65" s="2" t="n"/>
      <c r="BM65" s="2" t="n"/>
      <c r="BN65" s="2" t="n"/>
      <c r="BO65" s="2" t="n"/>
      <c r="BP65" s="141" t="n"/>
      <c r="BV65" s="142" t="n"/>
      <c r="DU65" s="142" t="n"/>
      <c r="DV65" s="2" t="n"/>
      <c r="DW65" s="2" t="n"/>
      <c r="DX65" s="2" t="n"/>
      <c r="DY65" s="2" t="n"/>
      <c r="DZ65" s="2" t="n"/>
      <c r="EA65" s="2" t="n"/>
      <c r="EB65" s="2" t="n"/>
      <c r="EC65" s="2" t="n"/>
    </row>
    <row r="66" ht="6.75" customHeight="1" s="118">
      <c r="A66" s="2" t="n"/>
      <c r="B66" s="2" t="n"/>
      <c r="C66" s="2" t="n"/>
      <c r="D66" s="2" t="n"/>
      <c r="E66" s="141" t="n"/>
      <c r="K66" s="142" t="n"/>
      <c r="L66" s="141" t="n"/>
      <c r="P66" s="177">
        <f>計算!$AB$42</f>
        <v/>
      </c>
      <c r="S66" s="52" t="inlineStr">
        <is>
          <t>年</t>
        </is>
      </c>
      <c r="U66" s="177">
        <f>計算!$AC$42</f>
        <v/>
      </c>
      <c r="W66" s="53" t="inlineStr">
        <is>
          <t>月</t>
        </is>
      </c>
      <c r="X66" s="142" t="n"/>
      <c r="Y66" s="141" t="n"/>
      <c r="BI66" s="142" t="n"/>
      <c r="BJ66" s="2" t="n"/>
      <c r="BK66" s="2" t="n"/>
      <c r="BL66" s="2" t="n"/>
      <c r="BM66" s="2" t="n"/>
      <c r="BN66" s="2" t="n"/>
      <c r="BO66" s="2" t="n"/>
      <c r="BP66" s="141" t="n"/>
      <c r="BV66" s="142" t="n"/>
      <c r="DU66" s="142" t="n"/>
      <c r="DV66" s="2" t="n"/>
      <c r="DW66" s="2" t="n"/>
      <c r="DX66" s="2" t="n"/>
      <c r="DY66" s="2" t="n"/>
      <c r="DZ66" s="2" t="n"/>
      <c r="EA66" s="2" t="n"/>
      <c r="EB66" s="2" t="n"/>
      <c r="EC66" s="2" t="n"/>
    </row>
    <row r="67" ht="6.75" customHeight="1" s="118">
      <c r="A67" s="2" t="n"/>
      <c r="B67" s="2" t="n"/>
      <c r="C67" s="2" t="n"/>
      <c r="D67" s="2" t="n"/>
      <c r="E67" s="141" t="n"/>
      <c r="K67" s="142" t="n"/>
      <c r="L67" s="49" t="inlineStr">
        <is>
          <t>令和</t>
        </is>
      </c>
      <c r="X67" s="142" t="n"/>
      <c r="Y67" s="141" t="n"/>
      <c r="BI67" s="142" t="n"/>
      <c r="BJ67" s="2" t="n"/>
      <c r="BK67" s="2" t="n"/>
      <c r="BL67" s="2" t="n"/>
      <c r="BM67" s="2" t="n"/>
      <c r="BN67" s="2" t="n"/>
      <c r="BO67" s="2" t="n"/>
      <c r="BP67" s="141" t="n"/>
      <c r="BV67" s="142" t="n"/>
      <c r="DU67" s="142" t="n"/>
      <c r="DV67" s="2" t="n"/>
      <c r="DW67" s="2" t="n"/>
      <c r="DX67" s="2" t="n"/>
      <c r="DY67" s="2" t="n"/>
      <c r="DZ67" s="2" t="n"/>
      <c r="EA67" s="2" t="n"/>
      <c r="EB67" s="2" t="n"/>
      <c r="EC67" s="2" t="n"/>
    </row>
    <row r="68" ht="6.75" customHeight="1" s="118">
      <c r="A68" s="2" t="n"/>
      <c r="B68" s="2" t="n"/>
      <c r="C68" s="2" t="n"/>
      <c r="D68" s="2" t="n"/>
      <c r="E68" s="141" t="n"/>
      <c r="K68" s="142" t="n"/>
      <c r="L68" s="141" t="n"/>
      <c r="P68" s="19" t="n"/>
      <c r="Q68" s="19" t="n"/>
      <c r="R68" s="19" t="n"/>
      <c r="S68" s="19" t="n"/>
      <c r="T68" s="19" t="n"/>
      <c r="U68" s="19" t="n"/>
      <c r="V68" s="19" t="n"/>
      <c r="W68" s="19" t="n"/>
      <c r="X68" s="37" t="n"/>
      <c r="Y68" s="141" t="n"/>
      <c r="BI68" s="142" t="n"/>
      <c r="BJ68" s="2" t="n"/>
      <c r="BK68" s="2" t="n"/>
      <c r="BL68" s="2" t="n"/>
      <c r="BM68" s="2" t="n"/>
      <c r="BN68" s="2" t="n"/>
      <c r="BO68" s="2" t="n"/>
      <c r="BP68" s="141" t="n"/>
      <c r="BV68" s="142" t="n"/>
      <c r="DU68" s="142" t="n"/>
      <c r="DV68" s="2" t="n"/>
      <c r="DW68" s="2" t="n"/>
      <c r="DX68" s="2" t="n"/>
      <c r="DY68" s="2" t="n"/>
      <c r="DZ68" s="2" t="n"/>
      <c r="EA68" s="2" t="n"/>
      <c r="EB68" s="2" t="n"/>
      <c r="EC68" s="2" t="n"/>
    </row>
    <row r="69" ht="5.25" customHeight="1" s="118">
      <c r="A69" s="2" t="n"/>
      <c r="B69" s="2" t="n"/>
      <c r="C69" s="2" t="n"/>
      <c r="D69" s="2" t="n"/>
      <c r="E69" s="141" t="n"/>
      <c r="K69" s="142" t="n"/>
      <c r="L69" s="144" t="n"/>
      <c r="M69" s="145" t="n"/>
      <c r="N69" s="145" t="n"/>
      <c r="O69" s="145" t="n"/>
      <c r="P69" s="20" t="n"/>
      <c r="Q69" s="20" t="n"/>
      <c r="R69" s="20" t="n"/>
      <c r="S69" s="20" t="n"/>
      <c r="T69" s="20" t="n"/>
      <c r="U69" s="20" t="n"/>
      <c r="V69" s="20" t="n"/>
      <c r="W69" s="20" t="n"/>
      <c r="X69" s="39" t="n"/>
      <c r="Y69" s="144" t="n"/>
      <c r="Z69" s="145" t="n"/>
      <c r="AA69" s="145" t="n"/>
      <c r="AB69" s="145" t="n"/>
      <c r="AC69" s="145" t="n"/>
      <c r="AD69" s="145" t="n"/>
      <c r="AE69" s="145" t="n"/>
      <c r="AF69" s="145" t="n"/>
      <c r="AG69" s="145" t="n"/>
      <c r="AH69" s="145" t="n"/>
      <c r="AI69" s="145" t="n"/>
      <c r="AJ69" s="145" t="n"/>
      <c r="AK69" s="145" t="n"/>
      <c r="AL69" s="145" t="n"/>
      <c r="AM69" s="145" t="n"/>
      <c r="AN69" s="145" t="n"/>
      <c r="AO69" s="145" t="n"/>
      <c r="AP69" s="145" t="n"/>
      <c r="AQ69" s="145" t="n"/>
      <c r="AR69" s="145" t="n"/>
      <c r="AS69" s="145" t="n"/>
      <c r="AT69" s="145" t="n"/>
      <c r="AU69" s="145" t="n"/>
      <c r="AV69" s="145" t="n"/>
      <c r="AW69" s="145" t="n"/>
      <c r="AX69" s="145" t="n"/>
      <c r="AY69" s="145" t="n"/>
      <c r="AZ69" s="145" t="n"/>
      <c r="BA69" s="145" t="n"/>
      <c r="BB69" s="145" t="n"/>
      <c r="BC69" s="145" t="n"/>
      <c r="BD69" s="145" t="n"/>
      <c r="BE69" s="145" t="n"/>
      <c r="BF69" s="145" t="n"/>
      <c r="BG69" s="145" t="n"/>
      <c r="BH69" s="145" t="n"/>
      <c r="BI69" s="146" t="n"/>
      <c r="BJ69" s="2" t="n"/>
      <c r="BK69" s="2" t="n"/>
      <c r="BL69" s="2" t="n"/>
      <c r="BM69" s="2" t="n"/>
      <c r="BN69" s="2" t="n"/>
      <c r="BO69" s="2" t="n"/>
      <c r="BP69" s="141" t="n"/>
      <c r="BV69" s="142" t="n"/>
      <c r="DU69" s="142" t="n"/>
      <c r="DV69" s="2" t="n"/>
      <c r="DW69" s="2" t="n"/>
      <c r="DX69" s="2" t="n"/>
      <c r="DY69" s="2" t="n"/>
      <c r="DZ69" s="2" t="n"/>
      <c r="EA69" s="2" t="n"/>
      <c r="EB69" s="2" t="n"/>
      <c r="EC69" s="2" t="n"/>
    </row>
    <row r="70" ht="6.75" customHeight="1" s="118">
      <c r="A70" s="2" t="n"/>
      <c r="B70" s="2" t="n"/>
      <c r="C70" s="2" t="n"/>
      <c r="D70" s="2" t="n"/>
      <c r="E70" s="141" t="n"/>
      <c r="K70" s="142" t="n"/>
      <c r="L70" s="54" t="inlineStr">
        <is>
          <t>平成</t>
        </is>
      </c>
      <c r="M70" s="138" t="n"/>
      <c r="N70" s="138" t="n"/>
      <c r="O70" s="138" t="n"/>
      <c r="P70" s="18" t="n"/>
      <c r="Q70" s="18" t="n"/>
      <c r="R70" s="18" t="n"/>
      <c r="S70" s="18" t="n"/>
      <c r="T70" s="18" t="n"/>
      <c r="U70" s="18" t="n"/>
      <c r="V70" s="18" t="n"/>
      <c r="W70" s="18" t="n"/>
      <c r="X70" s="35" t="n"/>
      <c r="Y70" s="169">
        <f>計算!$AG$42</f>
        <v/>
      </c>
      <c r="BI70" s="142" t="n"/>
      <c r="BJ70" s="2" t="n"/>
      <c r="BK70" s="2" t="n"/>
      <c r="BL70" s="2" t="n"/>
      <c r="BM70" s="2" t="n"/>
      <c r="BN70" s="2" t="n"/>
      <c r="BO70" s="2" t="n"/>
      <c r="BP70" s="141" t="n"/>
      <c r="BV70" s="142" t="n"/>
      <c r="DU70" s="142" t="n"/>
      <c r="DV70" s="2" t="n"/>
      <c r="DW70" s="2" t="n"/>
      <c r="DX70" s="2" t="n"/>
      <c r="DY70" s="2" t="n"/>
      <c r="DZ70" s="2" t="n"/>
      <c r="EA70" s="2" t="n"/>
      <c r="EB70" s="2" t="n"/>
      <c r="EC70" s="2" t="n"/>
    </row>
    <row r="71" ht="6.75" customHeight="1" s="118">
      <c r="A71" s="2" t="n"/>
      <c r="B71" s="2" t="n"/>
      <c r="C71" s="2" t="n"/>
      <c r="D71" s="2" t="n"/>
      <c r="E71" s="141" t="n"/>
      <c r="K71" s="142" t="n"/>
      <c r="L71" s="141" t="n"/>
      <c r="P71" s="19" t="n"/>
      <c r="Q71" s="19" t="n"/>
      <c r="R71" s="19" t="n"/>
      <c r="S71" s="19" t="n"/>
      <c r="T71" s="19" t="n"/>
      <c r="U71" s="19" t="n"/>
      <c r="V71" s="19" t="n"/>
      <c r="W71" s="19" t="n"/>
      <c r="X71" s="37" t="n"/>
      <c r="Y71" s="141" t="n"/>
      <c r="BI71" s="142" t="n"/>
      <c r="BJ71" s="2" t="n"/>
      <c r="BK71" s="2" t="n"/>
      <c r="BL71" s="2" t="n"/>
      <c r="BM71" s="2" t="n"/>
      <c r="BN71" s="2" t="n"/>
      <c r="BO71" s="2" t="n"/>
      <c r="BP71" s="141" t="n"/>
      <c r="BV71" s="142" t="n"/>
      <c r="DU71" s="142" t="n"/>
      <c r="DV71" s="2" t="n"/>
      <c r="DW71" s="2" t="n"/>
      <c r="DX71" s="2" t="n"/>
      <c r="DY71" s="2" t="n"/>
      <c r="DZ71" s="2" t="n"/>
      <c r="EA71" s="2" t="n"/>
      <c r="EB71" s="2" t="n"/>
      <c r="EC71" s="2" t="n"/>
    </row>
    <row r="72" ht="6.75" customHeight="1" s="118">
      <c r="A72" s="2" t="n"/>
      <c r="B72" s="2" t="n"/>
      <c r="C72" s="2" t="n"/>
      <c r="D72" s="2" t="n"/>
      <c r="E72" s="141" t="n"/>
      <c r="K72" s="142" t="n"/>
      <c r="L72" s="141" t="n"/>
      <c r="P72" s="177">
        <f>計算!$AE$42</f>
        <v/>
      </c>
      <c r="S72" s="52" t="inlineStr">
        <is>
          <t>年</t>
        </is>
      </c>
      <c r="U72" s="177">
        <f>計算!$AF$42</f>
        <v/>
      </c>
      <c r="W72" s="53" t="inlineStr">
        <is>
          <t>月</t>
        </is>
      </c>
      <c r="X72" s="142" t="n"/>
      <c r="Y72" s="141" t="n"/>
      <c r="BI72" s="142" t="n"/>
      <c r="BJ72" s="2" t="n"/>
      <c r="BK72" s="2" t="n"/>
      <c r="BL72" s="2" t="n"/>
      <c r="BM72" s="2" t="n"/>
      <c r="BN72" s="2" t="n"/>
      <c r="BO72" s="2" t="n"/>
      <c r="BP72" s="141" t="n"/>
      <c r="BV72" s="142" t="n"/>
      <c r="DU72" s="142" t="n"/>
      <c r="DV72" s="2" t="n"/>
      <c r="DW72" s="2" t="n"/>
      <c r="DX72" s="2" t="n"/>
      <c r="DY72" s="2" t="n"/>
      <c r="DZ72" s="2" t="n"/>
      <c r="EA72" s="2" t="n"/>
      <c r="EB72" s="2" t="n"/>
      <c r="EC72" s="2" t="n"/>
    </row>
    <row r="73" ht="6.75" customHeight="1" s="118">
      <c r="A73" s="2" t="n"/>
      <c r="B73" s="2" t="n"/>
      <c r="C73" s="2" t="n"/>
      <c r="D73" s="2" t="n"/>
      <c r="E73" s="141" t="n"/>
      <c r="K73" s="142" t="n"/>
      <c r="L73" s="49" t="inlineStr">
        <is>
          <t>令和</t>
        </is>
      </c>
      <c r="X73" s="142" t="n"/>
      <c r="Y73" s="141" t="n"/>
      <c r="BI73" s="142" t="n"/>
      <c r="BJ73" s="2" t="n"/>
      <c r="BK73" s="2" t="n"/>
      <c r="BL73" s="2" t="n"/>
      <c r="BM73" s="2" t="n"/>
      <c r="BN73" s="2" t="n"/>
      <c r="BO73" s="2" t="n"/>
      <c r="BP73" s="141" t="n"/>
      <c r="BV73" s="142" t="n"/>
      <c r="DU73" s="142" t="n"/>
      <c r="DV73" s="2" t="n"/>
      <c r="DW73" s="2" t="n"/>
      <c r="DX73" s="2" t="n"/>
      <c r="DY73" s="2" t="n"/>
      <c r="DZ73" s="2" t="n"/>
      <c r="EA73" s="2" t="n"/>
      <c r="EB73" s="2" t="n"/>
      <c r="EC73" s="2" t="n"/>
    </row>
    <row r="74" ht="6.75" customHeight="1" s="118">
      <c r="A74" s="2" t="n"/>
      <c r="B74" s="2" t="n"/>
      <c r="C74" s="2" t="n"/>
      <c r="D74" s="2" t="n"/>
      <c r="E74" s="141" t="n"/>
      <c r="K74" s="142" t="n"/>
      <c r="L74" s="141" t="n"/>
      <c r="P74" s="19" t="n"/>
      <c r="Q74" s="19" t="n"/>
      <c r="R74" s="19" t="n"/>
      <c r="S74" s="19" t="n"/>
      <c r="T74" s="19" t="n"/>
      <c r="U74" s="19" t="n"/>
      <c r="V74" s="19" t="n"/>
      <c r="W74" s="19" t="n"/>
      <c r="X74" s="37" t="n"/>
      <c r="Y74" s="141" t="n"/>
      <c r="BI74" s="142" t="n"/>
      <c r="BJ74" s="2" t="n"/>
      <c r="BK74" s="2" t="n"/>
      <c r="BL74" s="2" t="n"/>
      <c r="BM74" s="2" t="n"/>
      <c r="BN74" s="2" t="n"/>
      <c r="BO74" s="2" t="n"/>
      <c r="BP74" s="141" t="n"/>
      <c r="BU74" s="43" t="n"/>
      <c r="BV74" s="44" t="n"/>
      <c r="DU74" s="142" t="n"/>
      <c r="DV74" s="2" t="n"/>
      <c r="DW74" s="2" t="n"/>
      <c r="DX74" s="2" t="n"/>
      <c r="DY74" s="2" t="n"/>
      <c r="DZ74" s="2" t="n"/>
      <c r="EA74" s="2" t="n"/>
      <c r="EB74" s="2" t="n"/>
      <c r="EC74" s="2" t="n"/>
    </row>
    <row r="75" ht="4.5" customHeight="1" s="118">
      <c r="A75" s="2" t="n"/>
      <c r="B75" s="2" t="n"/>
      <c r="C75" s="2" t="n"/>
      <c r="D75" s="2" t="n"/>
      <c r="E75" s="141" t="n"/>
      <c r="K75" s="142" t="n"/>
      <c r="L75" s="144" t="n"/>
      <c r="M75" s="145" t="n"/>
      <c r="N75" s="145" t="n"/>
      <c r="O75" s="145" t="n"/>
      <c r="P75" s="20" t="n"/>
      <c r="Q75" s="20" t="n"/>
      <c r="R75" s="20" t="n"/>
      <c r="S75" s="20" t="n"/>
      <c r="T75" s="20" t="n"/>
      <c r="U75" s="20" t="n"/>
      <c r="V75" s="20" t="n"/>
      <c r="W75" s="20" t="n"/>
      <c r="X75" s="39" t="n"/>
      <c r="Y75" s="144" t="n"/>
      <c r="Z75" s="145" t="n"/>
      <c r="AA75" s="145" t="n"/>
      <c r="AB75" s="145" t="n"/>
      <c r="AC75" s="145" t="n"/>
      <c r="AD75" s="145" t="n"/>
      <c r="AE75" s="145" t="n"/>
      <c r="AF75" s="145" t="n"/>
      <c r="AG75" s="145" t="n"/>
      <c r="AH75" s="145" t="n"/>
      <c r="AI75" s="145" t="n"/>
      <c r="AJ75" s="145" t="n"/>
      <c r="AK75" s="145" t="n"/>
      <c r="AL75" s="145" t="n"/>
      <c r="AM75" s="145" t="n"/>
      <c r="AN75" s="145" t="n"/>
      <c r="AO75" s="145" t="n"/>
      <c r="AP75" s="145" t="n"/>
      <c r="AQ75" s="145" t="n"/>
      <c r="AR75" s="145" t="n"/>
      <c r="AS75" s="145" t="n"/>
      <c r="AT75" s="145" t="n"/>
      <c r="AU75" s="145" t="n"/>
      <c r="AV75" s="145" t="n"/>
      <c r="AW75" s="145" t="n"/>
      <c r="AX75" s="145" t="n"/>
      <c r="AY75" s="145" t="n"/>
      <c r="AZ75" s="145" t="n"/>
      <c r="BA75" s="145" t="n"/>
      <c r="BB75" s="145" t="n"/>
      <c r="BC75" s="145" t="n"/>
      <c r="BD75" s="145" t="n"/>
      <c r="BE75" s="145" t="n"/>
      <c r="BF75" s="145" t="n"/>
      <c r="BG75" s="145" t="n"/>
      <c r="BH75" s="145" t="n"/>
      <c r="BI75" s="146" t="n"/>
      <c r="BJ75" s="2" t="n"/>
      <c r="BK75" s="2" t="n"/>
      <c r="BL75" s="2" t="n"/>
      <c r="BM75" s="2" t="n"/>
      <c r="BN75" s="2" t="n"/>
      <c r="BO75" s="2" t="n"/>
      <c r="BP75" s="144" t="n"/>
      <c r="BQ75" s="145" t="n"/>
      <c r="BR75" s="145" t="n"/>
      <c r="BS75" s="145" t="n"/>
      <c r="BT75" s="145" t="n"/>
      <c r="BU75" s="42" t="n"/>
      <c r="BV75" s="45" t="n"/>
      <c r="BW75" s="145" t="n"/>
      <c r="BX75" s="145" t="n"/>
      <c r="BY75" s="145" t="n"/>
      <c r="BZ75" s="145" t="n"/>
      <c r="CA75" s="145" t="n"/>
      <c r="CB75" s="145" t="n"/>
      <c r="CC75" s="145" t="n"/>
      <c r="CD75" s="145" t="n"/>
      <c r="CE75" s="145" t="n"/>
      <c r="CF75" s="145" t="n"/>
      <c r="CG75" s="145" t="n"/>
      <c r="CH75" s="145" t="n"/>
      <c r="CI75" s="145" t="n"/>
      <c r="CJ75" s="145" t="n"/>
      <c r="CK75" s="145" t="n"/>
      <c r="CL75" s="145" t="n"/>
      <c r="CM75" s="145" t="n"/>
      <c r="CN75" s="145" t="n"/>
      <c r="CO75" s="145" t="n"/>
      <c r="CP75" s="145" t="n"/>
      <c r="CQ75" s="145" t="n"/>
      <c r="CR75" s="145" t="n"/>
      <c r="CS75" s="145" t="n"/>
      <c r="CT75" s="145" t="n"/>
      <c r="CU75" s="145" t="n"/>
      <c r="CV75" s="145" t="n"/>
      <c r="CW75" s="145" t="n"/>
      <c r="CX75" s="145" t="n"/>
      <c r="CY75" s="145" t="n"/>
      <c r="CZ75" s="145" t="n"/>
      <c r="DA75" s="145" t="n"/>
      <c r="DB75" s="145" t="n"/>
      <c r="DC75" s="145" t="n"/>
      <c r="DD75" s="145" t="n"/>
      <c r="DE75" s="145" t="n"/>
      <c r="DF75" s="145" t="n"/>
      <c r="DG75" s="145" t="n"/>
      <c r="DH75" s="145" t="n"/>
      <c r="DI75" s="145" t="n"/>
      <c r="DJ75" s="145" t="n"/>
      <c r="DK75" s="145" t="n"/>
      <c r="DL75" s="145" t="n"/>
      <c r="DM75" s="145" t="n"/>
      <c r="DN75" s="145" t="n"/>
      <c r="DO75" s="145" t="n"/>
      <c r="DP75" s="145" t="n"/>
      <c r="DQ75" s="145" t="n"/>
      <c r="DR75" s="145" t="n"/>
      <c r="DS75" s="145" t="n"/>
      <c r="DT75" s="145" t="n"/>
      <c r="DU75" s="146" t="n"/>
      <c r="DV75" s="2" t="n"/>
      <c r="DW75" s="2" t="n"/>
      <c r="DX75" s="2" t="n"/>
      <c r="DY75" s="2" t="n"/>
      <c r="DZ75" s="2" t="n"/>
      <c r="EA75" s="2" t="n"/>
      <c r="EB75" s="2" t="n"/>
      <c r="EC75" s="2" t="n"/>
    </row>
    <row r="76" ht="6.75" customHeight="1" s="118">
      <c r="A76" s="2" t="n"/>
      <c r="B76" s="2" t="n"/>
      <c r="C76" s="2" t="n"/>
      <c r="D76" s="2" t="n"/>
      <c r="E76" s="141" t="n"/>
      <c r="K76" s="142" t="n"/>
      <c r="L76" s="54" t="inlineStr">
        <is>
          <t>平成</t>
        </is>
      </c>
      <c r="M76" s="138" t="n"/>
      <c r="N76" s="138" t="n"/>
      <c r="O76" s="138"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7" t="inlineStr">
        <is>
          <t>備　考</t>
        </is>
      </c>
      <c r="BQ76" s="138" t="n"/>
      <c r="BR76" s="138" t="n"/>
      <c r="BS76" s="138" t="n"/>
      <c r="BT76" s="138" t="n"/>
      <c r="BU76" s="138" t="n"/>
      <c r="BV76" s="139" t="n"/>
      <c r="BW76" s="174">
        <f>計算!$AA$42</f>
        <v/>
      </c>
      <c r="BX76" s="138" t="n"/>
      <c r="BY76" s="138" t="n"/>
      <c r="BZ76" s="138" t="n"/>
      <c r="CA76" s="138" t="n"/>
      <c r="CB76" s="138" t="n"/>
      <c r="CC76" s="138" t="n"/>
      <c r="CD76" s="138" t="n"/>
      <c r="CE76" s="138" t="n"/>
      <c r="CF76" s="138" t="n"/>
      <c r="CG76" s="138" t="n"/>
      <c r="CH76" s="138" t="n"/>
      <c r="CI76" s="138" t="n"/>
      <c r="CJ76" s="138" t="n"/>
      <c r="CK76" s="138" t="n"/>
      <c r="CL76" s="138" t="n"/>
      <c r="CM76" s="138" t="n"/>
      <c r="CN76" s="138" t="n"/>
      <c r="CO76" s="138" t="n"/>
      <c r="CP76" s="138" t="n"/>
      <c r="CQ76" s="138" t="n"/>
      <c r="CR76" s="138" t="n"/>
      <c r="CS76" s="138" t="n"/>
      <c r="CT76" s="138" t="n"/>
      <c r="CU76" s="138" t="n"/>
      <c r="CV76" s="138" t="n"/>
      <c r="CW76" s="138" t="n"/>
      <c r="CX76" s="138" t="n"/>
      <c r="CY76" s="138" t="n"/>
      <c r="CZ76" s="138" t="n"/>
      <c r="DA76" s="138" t="n"/>
      <c r="DB76" s="138" t="n"/>
      <c r="DC76" s="138" t="n"/>
      <c r="DD76" s="138" t="n"/>
      <c r="DE76" s="138" t="n"/>
      <c r="DF76" s="138" t="n"/>
      <c r="DG76" s="138" t="n"/>
      <c r="DH76" s="138" t="n"/>
      <c r="DI76" s="138" t="n"/>
      <c r="DJ76" s="138" t="n"/>
      <c r="DK76" s="138" t="n"/>
      <c r="DL76" s="138" t="n"/>
      <c r="DM76" s="138" t="n"/>
      <c r="DN76" s="138" t="n"/>
      <c r="DO76" s="138" t="n"/>
      <c r="DP76" s="138" t="n"/>
      <c r="DQ76" s="138" t="n"/>
      <c r="DR76" s="138" t="n"/>
      <c r="DS76" s="138" t="n"/>
      <c r="DT76" s="138" t="n"/>
      <c r="DU76" s="139" t="n"/>
      <c r="DV76" s="2" t="n"/>
      <c r="DW76" s="2" t="n"/>
      <c r="DX76" s="2" t="n"/>
      <c r="DY76" s="2" t="n"/>
      <c r="DZ76" s="2" t="n"/>
      <c r="EA76" s="2" t="n"/>
      <c r="EB76" s="2" t="n"/>
      <c r="EC76" s="2" t="n"/>
    </row>
    <row r="77" ht="6.75" customHeight="1" s="118">
      <c r="A77" s="2" t="n"/>
      <c r="B77" s="2" t="n"/>
      <c r="C77" s="2" t="n"/>
      <c r="D77" s="2" t="n"/>
      <c r="E77" s="141" t="n"/>
      <c r="K77" s="142" t="n"/>
      <c r="L77" s="141"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41" t="n"/>
      <c r="BV77" s="142" t="n"/>
      <c r="DU77" s="142" t="n"/>
      <c r="DV77" s="2" t="n"/>
      <c r="DW77" s="2" t="n"/>
      <c r="DX77" s="2" t="n"/>
      <c r="DY77" s="2" t="n"/>
      <c r="DZ77" s="2" t="n"/>
      <c r="EA77" s="2" t="n"/>
      <c r="EB77" s="2" t="n"/>
      <c r="EC77" s="2" t="n"/>
    </row>
    <row r="78" ht="6.75" customHeight="1" s="118">
      <c r="A78" s="2" t="n"/>
      <c r="B78" s="2" t="n"/>
      <c r="C78" s="2" t="n"/>
      <c r="D78" s="2" t="n"/>
      <c r="E78" s="141" t="n"/>
      <c r="K78" s="142" t="n"/>
      <c r="L78" s="141" t="n"/>
      <c r="P78" s="19" t="n"/>
      <c r="Q78" s="19" t="n"/>
      <c r="R78" s="19" t="n"/>
      <c r="S78" s="52" t="inlineStr">
        <is>
          <t>年</t>
        </is>
      </c>
      <c r="U78" s="11" t="n"/>
      <c r="V78" s="11" t="n"/>
      <c r="W78" s="53" t="inlineStr">
        <is>
          <t>月</t>
        </is>
      </c>
      <c r="X78" s="142"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41" t="n"/>
      <c r="BV78" s="142" t="n"/>
      <c r="DU78" s="142" t="n"/>
      <c r="DV78" s="2" t="n"/>
      <c r="DW78" s="2" t="n"/>
      <c r="DX78" s="2" t="n"/>
      <c r="DY78" s="2" t="n"/>
      <c r="DZ78" s="2" t="n"/>
      <c r="EA78" s="2" t="n"/>
      <c r="EB78" s="2" t="n"/>
      <c r="EC78" s="2" t="n"/>
    </row>
    <row r="79" ht="6.75" customHeight="1" s="118">
      <c r="A79" s="2" t="n"/>
      <c r="B79" s="2" t="n"/>
      <c r="C79" s="2" t="n"/>
      <c r="D79" s="2" t="n"/>
      <c r="E79" s="141" t="n"/>
      <c r="K79" s="142" t="n"/>
      <c r="L79" s="49" t="inlineStr">
        <is>
          <t>令和</t>
        </is>
      </c>
      <c r="P79" s="19" t="n"/>
      <c r="Q79" s="19" t="n"/>
      <c r="R79" s="19" t="n"/>
      <c r="U79" s="11" t="n"/>
      <c r="V79" s="11" t="n"/>
      <c r="X79" s="142"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41" t="n"/>
      <c r="BV79" s="142" t="n"/>
      <c r="DU79" s="142" t="n"/>
      <c r="DV79" s="2" t="n"/>
      <c r="DW79" s="2" t="n"/>
      <c r="DX79" s="2" t="n"/>
      <c r="DY79" s="2" t="n"/>
      <c r="DZ79" s="2" t="n"/>
      <c r="EA79" s="2" t="n"/>
      <c r="EB79" s="2" t="n"/>
      <c r="EC79" s="2" t="n"/>
    </row>
    <row r="80" ht="6.75" customHeight="1" s="118">
      <c r="A80" s="2" t="n"/>
      <c r="B80" s="2" t="n"/>
      <c r="C80" s="2" t="n"/>
      <c r="D80" s="2" t="n"/>
      <c r="E80" s="141" t="n"/>
      <c r="K80" s="142" t="n"/>
      <c r="L80" s="141"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41" t="n"/>
      <c r="BV80" s="142" t="n"/>
      <c r="DU80" s="142" t="n"/>
      <c r="DV80" s="2" t="n"/>
      <c r="DW80" s="2" t="n"/>
      <c r="DX80" s="2" t="n"/>
      <c r="DY80" s="2" t="n"/>
      <c r="DZ80" s="2" t="n"/>
      <c r="EA80" s="2" t="n"/>
      <c r="EB80" s="2" t="n"/>
      <c r="EC80" s="2" t="n"/>
    </row>
    <row r="81" ht="3.75" customHeight="1" s="118">
      <c r="A81" s="2" t="n"/>
      <c r="B81" s="2" t="n"/>
      <c r="C81" s="2" t="n"/>
      <c r="D81" s="2" t="n"/>
      <c r="E81" s="141" t="n"/>
      <c r="K81" s="142" t="n"/>
      <c r="L81" s="144" t="n"/>
      <c r="M81" s="145" t="n"/>
      <c r="N81" s="145" t="n"/>
      <c r="O81" s="145"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41" t="n"/>
      <c r="BV81" s="142" t="n"/>
      <c r="DU81" s="142" t="n"/>
      <c r="DV81" s="2" t="n"/>
      <c r="DW81" s="2" t="n"/>
      <c r="DX81" s="2" t="n"/>
      <c r="DY81" s="2" t="n"/>
      <c r="DZ81" s="2" t="n"/>
      <c r="EA81" s="2" t="n"/>
      <c r="EB81" s="2" t="n"/>
      <c r="EC81" s="2" t="n"/>
    </row>
    <row r="82" ht="6.75" customHeight="1" s="118">
      <c r="A82" s="2" t="n"/>
      <c r="B82" s="2" t="n"/>
      <c r="C82" s="2" t="n"/>
      <c r="D82" s="2" t="n"/>
      <c r="E82" s="141" t="n"/>
      <c r="K82" s="142" t="n"/>
      <c r="L82" s="54" t="inlineStr">
        <is>
          <t>平成</t>
        </is>
      </c>
      <c r="M82" s="138" t="n"/>
      <c r="N82" s="138" t="n"/>
      <c r="O82" s="138"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41" t="n"/>
      <c r="BV82" s="142" t="n"/>
      <c r="DU82" s="142" t="n"/>
      <c r="DV82" s="2" t="n"/>
      <c r="DW82" s="2" t="n"/>
      <c r="DX82" s="2" t="n"/>
      <c r="DY82" s="2" t="n"/>
      <c r="DZ82" s="2" t="n"/>
      <c r="EA82" s="2" t="n"/>
      <c r="EB82" s="2" t="n"/>
      <c r="EC82" s="2" t="n"/>
    </row>
    <row r="83" ht="6.75" customHeight="1" s="118">
      <c r="A83" s="2" t="n"/>
      <c r="B83" s="2" t="n"/>
      <c r="C83" s="2" t="n"/>
      <c r="D83" s="2" t="n"/>
      <c r="E83" s="141" t="n"/>
      <c r="K83" s="142" t="n"/>
      <c r="L83" s="141"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41" t="n"/>
      <c r="BV83" s="142" t="n"/>
      <c r="DU83" s="142" t="n"/>
      <c r="DV83" s="2" t="n"/>
      <c r="DW83" s="2" t="n"/>
      <c r="DX83" s="2" t="n"/>
      <c r="DY83" s="2" t="n"/>
      <c r="DZ83" s="2" t="n"/>
      <c r="EA83" s="2" t="n"/>
      <c r="EB83" s="2" t="n"/>
      <c r="EC83" s="2" t="n"/>
    </row>
    <row r="84" ht="6.75" customHeight="1" s="118">
      <c r="A84" s="2" t="n"/>
      <c r="B84" s="2" t="n"/>
      <c r="C84" s="2" t="n"/>
      <c r="D84" s="2" t="n"/>
      <c r="E84" s="141" t="n"/>
      <c r="K84" s="142" t="n"/>
      <c r="L84" s="141" t="n"/>
      <c r="P84" s="19" t="n"/>
      <c r="Q84" s="19" t="n"/>
      <c r="R84" s="19" t="n"/>
      <c r="S84" s="52" t="inlineStr">
        <is>
          <t>年</t>
        </is>
      </c>
      <c r="U84" s="11" t="n"/>
      <c r="V84" s="11" t="n"/>
      <c r="W84" s="53" t="inlineStr">
        <is>
          <t>月</t>
        </is>
      </c>
      <c r="X84" s="142"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41" t="n"/>
      <c r="BV84" s="142" t="n"/>
      <c r="DU84" s="142" t="n"/>
      <c r="DV84" s="2" t="n"/>
      <c r="DW84" s="2" t="n"/>
      <c r="DX84" s="2" t="n"/>
      <c r="DY84" s="2" t="n"/>
      <c r="DZ84" s="2" t="n"/>
      <c r="EA84" s="2" t="n"/>
      <c r="EB84" s="2" t="n"/>
      <c r="EC84" s="2" t="n"/>
    </row>
    <row r="85" ht="6.75" customHeight="1" s="118">
      <c r="A85" s="2" t="n"/>
      <c r="B85" s="2" t="n"/>
      <c r="C85" s="2" t="n"/>
      <c r="D85" s="2" t="n"/>
      <c r="E85" s="141" t="n"/>
      <c r="K85" s="142" t="n"/>
      <c r="L85" s="49" t="inlineStr">
        <is>
          <t>令和</t>
        </is>
      </c>
      <c r="P85" s="19" t="n"/>
      <c r="Q85" s="19" t="n"/>
      <c r="R85" s="19" t="n"/>
      <c r="U85" s="11" t="n"/>
      <c r="V85" s="11" t="n"/>
      <c r="X85" s="142"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41" t="n"/>
      <c r="BV85" s="142" t="n"/>
      <c r="DU85" s="142" t="n"/>
      <c r="DV85" s="2" t="n"/>
      <c r="DW85" s="2" t="n"/>
      <c r="DX85" s="2" t="n"/>
      <c r="DY85" s="2" t="n"/>
      <c r="DZ85" s="2" t="n"/>
      <c r="EA85" s="2" t="n"/>
      <c r="EB85" s="2" t="n"/>
      <c r="EC85" s="2" t="n"/>
    </row>
    <row r="86" ht="6.75" customHeight="1" s="118">
      <c r="A86" s="2" t="n"/>
      <c r="B86" s="2" t="n"/>
      <c r="C86" s="2" t="n"/>
      <c r="D86" s="2" t="n"/>
      <c r="E86" s="141" t="n"/>
      <c r="K86" s="142" t="n"/>
      <c r="L86" s="141"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41" t="n"/>
      <c r="BV86" s="142" t="n"/>
      <c r="DU86" s="142" t="n"/>
      <c r="DV86" s="2" t="n"/>
      <c r="DW86" s="2" t="n"/>
      <c r="DX86" s="2" t="n"/>
      <c r="DY86" s="2" t="n"/>
      <c r="DZ86" s="2" t="n"/>
      <c r="EA86" s="2" t="n"/>
      <c r="EB86" s="2" t="n"/>
      <c r="EC86" s="2" t="n"/>
    </row>
    <row r="87" ht="6.75" customHeight="1" s="118">
      <c r="A87" s="2" t="n"/>
      <c r="B87" s="2" t="n"/>
      <c r="C87" s="2" t="n"/>
      <c r="D87" s="2" t="n"/>
      <c r="E87" s="144" t="n"/>
      <c r="F87" s="145" t="n"/>
      <c r="G87" s="145" t="n"/>
      <c r="H87" s="145" t="n"/>
      <c r="I87" s="145" t="n"/>
      <c r="J87" s="145" t="n"/>
      <c r="K87" s="146" t="n"/>
      <c r="L87" s="144" t="n"/>
      <c r="M87" s="145" t="n"/>
      <c r="N87" s="145" t="n"/>
      <c r="O87" s="145"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4" t="n"/>
      <c r="BQ87" s="145" t="n"/>
      <c r="BR87" s="145" t="n"/>
      <c r="BS87" s="145" t="n"/>
      <c r="BT87" s="145" t="n"/>
      <c r="BU87" s="145" t="n"/>
      <c r="BV87" s="146" t="n"/>
      <c r="BW87" s="145" t="n"/>
      <c r="BX87" s="145" t="n"/>
      <c r="BY87" s="145" t="n"/>
      <c r="BZ87" s="145" t="n"/>
      <c r="CA87" s="145" t="n"/>
      <c r="CB87" s="145" t="n"/>
      <c r="CC87" s="145" t="n"/>
      <c r="CD87" s="145" t="n"/>
      <c r="CE87" s="145" t="n"/>
      <c r="CF87" s="145" t="n"/>
      <c r="CG87" s="145" t="n"/>
      <c r="CH87" s="145" t="n"/>
      <c r="CI87" s="145" t="n"/>
      <c r="CJ87" s="145" t="n"/>
      <c r="CK87" s="145" t="n"/>
      <c r="CL87" s="145" t="n"/>
      <c r="CM87" s="145" t="n"/>
      <c r="CN87" s="145" t="n"/>
      <c r="CO87" s="145" t="n"/>
      <c r="CP87" s="145" t="n"/>
      <c r="CQ87" s="145" t="n"/>
      <c r="CR87" s="145" t="n"/>
      <c r="CS87" s="145" t="n"/>
      <c r="CT87" s="145" t="n"/>
      <c r="CU87" s="145" t="n"/>
      <c r="CV87" s="145" t="n"/>
      <c r="CW87" s="145" t="n"/>
      <c r="CX87" s="145" t="n"/>
      <c r="CY87" s="145" t="n"/>
      <c r="CZ87" s="145" t="n"/>
      <c r="DA87" s="145" t="n"/>
      <c r="DB87" s="145" t="n"/>
      <c r="DC87" s="145" t="n"/>
      <c r="DD87" s="145" t="n"/>
      <c r="DE87" s="145" t="n"/>
      <c r="DF87" s="145" t="n"/>
      <c r="DG87" s="145" t="n"/>
      <c r="DH87" s="145" t="n"/>
      <c r="DI87" s="145" t="n"/>
      <c r="DJ87" s="145" t="n"/>
      <c r="DK87" s="145" t="n"/>
      <c r="DL87" s="145" t="n"/>
      <c r="DM87" s="145" t="n"/>
      <c r="DN87" s="145" t="n"/>
      <c r="DO87" s="145" t="n"/>
      <c r="DP87" s="145" t="n"/>
      <c r="DQ87" s="145" t="n"/>
      <c r="DR87" s="145" t="n"/>
      <c r="DS87" s="145" t="n"/>
      <c r="DT87" s="145" t="n"/>
      <c r="DU87" s="146"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sheetData>
  <mergeCells count="93">
    <mergeCell ref="L79:O81"/>
    <mergeCell ref="Y70:BI75"/>
    <mergeCell ref="W56:X57"/>
    <mergeCell ref="CH13:DU16"/>
    <mergeCell ref="BW13:CG16"/>
    <mergeCell ref="AC21:AD24"/>
    <mergeCell ref="AW53:BI56"/>
    <mergeCell ref="E28:K33"/>
    <mergeCell ref="AE21:AG24"/>
    <mergeCell ref="BW30:DU46"/>
    <mergeCell ref="P72:R73"/>
    <mergeCell ref="AI8:AK10"/>
    <mergeCell ref="P55:R57"/>
    <mergeCell ref="P28:AJ30"/>
    <mergeCell ref="AH21:AO24"/>
    <mergeCell ref="P37:AJ39"/>
    <mergeCell ref="AP21:AQ24"/>
    <mergeCell ref="L28:O30"/>
    <mergeCell ref="Z21:AB24"/>
    <mergeCell ref="AN8:AO10"/>
    <mergeCell ref="BP5:BV29"/>
    <mergeCell ref="E21:K24"/>
    <mergeCell ref="BW17:CG20"/>
    <mergeCell ref="L85:O87"/>
    <mergeCell ref="S84:T85"/>
    <mergeCell ref="E53:K60"/>
    <mergeCell ref="S78:T79"/>
    <mergeCell ref="U72:V73"/>
    <mergeCell ref="W72:X73"/>
    <mergeCell ref="AW57:BI60"/>
    <mergeCell ref="L31:BI33"/>
    <mergeCell ref="BW9:CG12"/>
    <mergeCell ref="E25:K27"/>
    <mergeCell ref="CJ89:DU90"/>
    <mergeCell ref="AX16:BG17"/>
    <mergeCell ref="S56:T57"/>
    <mergeCell ref="Y64:BI69"/>
    <mergeCell ref="L82:O84"/>
    <mergeCell ref="E11:K14"/>
    <mergeCell ref="BU49:BV73"/>
    <mergeCell ref="CH21:DU24"/>
    <mergeCell ref="L21:U24"/>
    <mergeCell ref="CH17:DU20"/>
    <mergeCell ref="S66:T67"/>
    <mergeCell ref="U66:V67"/>
    <mergeCell ref="W66:X67"/>
    <mergeCell ref="AG8:AH10"/>
    <mergeCell ref="L34:BI36"/>
    <mergeCell ref="CH9:DU12"/>
    <mergeCell ref="CH25:DU29"/>
    <mergeCell ref="W61:X62"/>
    <mergeCell ref="CH5:DU8"/>
    <mergeCell ref="BW76:DU87"/>
    <mergeCell ref="E37:K41"/>
    <mergeCell ref="L70:O72"/>
    <mergeCell ref="W84:X85"/>
    <mergeCell ref="BW5:CG8"/>
    <mergeCell ref="S72:T73"/>
    <mergeCell ref="L56:O57"/>
    <mergeCell ref="L40:BI41"/>
    <mergeCell ref="AL8:AM10"/>
    <mergeCell ref="AW9:BH10"/>
    <mergeCell ref="L64:O66"/>
    <mergeCell ref="BW21:CG24"/>
    <mergeCell ref="E34:K36"/>
    <mergeCell ref="L73:O75"/>
    <mergeCell ref="BW25:CG29"/>
    <mergeCell ref="BP30:BV46"/>
    <mergeCell ref="E64:K87"/>
    <mergeCell ref="Z8:AC10"/>
    <mergeCell ref="L25:BI27"/>
    <mergeCell ref="L76:O78"/>
    <mergeCell ref="R43:BI45"/>
    <mergeCell ref="J3:AM6"/>
    <mergeCell ref="AP8:AT10"/>
    <mergeCell ref="L15:AT20"/>
    <mergeCell ref="L67:O69"/>
    <mergeCell ref="BP47:BQ75"/>
    <mergeCell ref="BP76:BV87"/>
    <mergeCell ref="V21:W24"/>
    <mergeCell ref="X21:Y24"/>
    <mergeCell ref="W78:X79"/>
    <mergeCell ref="E15:K20"/>
    <mergeCell ref="L37:O39"/>
    <mergeCell ref="BR47:BT75"/>
    <mergeCell ref="AD8:AF10"/>
    <mergeCell ref="BW47:DU75"/>
    <mergeCell ref="S61:T62"/>
    <mergeCell ref="L11:AT14"/>
    <mergeCell ref="U55:V57"/>
    <mergeCell ref="P66:R67"/>
    <mergeCell ref="Y54:AV59"/>
    <mergeCell ref="AR21:AT24"/>
  </mergeCells>
  <pageMargins left="0.3149606299212598" right="0.3149606299212598" top="0.3543307086614174" bottom="0.3543307086614174" header="0.3149606299212598" footer="0.3149606299212598"/>
  <pageSetup orientation="landscape" paperSize="9" scale="97" fitToHeight="2"/>
  <drawing r:id="rIdDraw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和歌山工業高等学校</dc:creator>
  <dcterms:created xsi:type="dcterms:W3CDTF">2024-06-18T05:53:01Z</dcterms:created>
  <dcterms:modified xsi:type="dcterms:W3CDTF">2026-08-03T06:47:13Z</dcterms:modified>
  <cp:lastModifiedBy>浦　渉瑠</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0x010100BBF6A56536E0784A859F9BAC174FADFD</vt:lpwstr>
  </property>
  <property name="MediaServiceImageTags" fmtid="{D5CDD505-2E9C-101B-9397-08002B2CF9AE}" pid="3">
    <vt:lpwstr/>
  </property>
</Properties>
</file>